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600" windowHeight="11760" tabRatio="903" activeTab="1"/>
  </bookViews>
  <sheets>
    <sheet name="Notes" sheetId="1" r:id="rId1"/>
    <sheet name="Summary" sheetId="2" r:id="rId2"/>
    <sheet name="Inputs" sheetId="3" r:id="rId3"/>
    <sheet name="Verifiable Costs" sheetId="4" r:id="rId4"/>
    <sheet name="Current Protocols_Scenario 1" sheetId="5" r:id="rId5"/>
    <sheet name="NPRR 168_Scenario 1" sheetId="6" r:id="rId6"/>
    <sheet name="NPRR 168 with ADJ_Scenario 1" sheetId="7" r:id="rId7"/>
    <sheet name="Current Protocols_Scenario 2" sheetId="8" r:id="rId8"/>
    <sheet name="NPRR 168_Scenario 2" sheetId="9" r:id="rId9"/>
    <sheet name="NPRR 168 with ADJ_Scenario 2" sheetId="10" r:id="rId10"/>
    <sheet name="Current Protocols_Scenario 3" sheetId="11" r:id="rId11"/>
    <sheet name="NPRR 168_Scenario 3" sheetId="12" r:id="rId12"/>
    <sheet name="NPRR 168 with ADJ_Scenario 3" sheetId="13" r:id="rId13"/>
    <sheet name="Sheet1" sheetId="14" r:id="rId14"/>
  </sheets>
  <definedNames/>
  <calcPr fullCalcOnLoad="1"/>
</workbook>
</file>

<file path=xl/sharedStrings.xml><?xml version="1.0" encoding="utf-8"?>
<sst xmlns="http://schemas.openxmlformats.org/spreadsheetml/2006/main" count="1843" uniqueCount="198">
  <si>
    <t>LSL</t>
  </si>
  <si>
    <t>MW</t>
  </si>
  <si>
    <t>AFCRS</t>
  </si>
  <si>
    <t>GASPERSU</t>
  </si>
  <si>
    <t>OILPERSU</t>
  </si>
  <si>
    <t>SFPERSU</t>
  </si>
  <si>
    <t>VOMS</t>
  </si>
  <si>
    <t>VFCLSL</t>
  </si>
  <si>
    <t>GASPERME</t>
  </si>
  <si>
    <t>OILPERME</t>
  </si>
  <si>
    <t>SFPERME</t>
  </si>
  <si>
    <t>VOMLSL</t>
  </si>
  <si>
    <t>Value</t>
  </si>
  <si>
    <t>Low Sustained Limit</t>
  </si>
  <si>
    <t>%</t>
  </si>
  <si>
    <t>$/MWh</t>
  </si>
  <si>
    <t>Bill Determinant Description</t>
  </si>
  <si>
    <t>Fuel Index Price</t>
  </si>
  <si>
    <t>FIP</t>
  </si>
  <si>
    <t>Resource Inputs</t>
  </si>
  <si>
    <t>RTMG</t>
  </si>
  <si>
    <t>MWh</t>
  </si>
  <si>
    <t>Prices</t>
  </si>
  <si>
    <t>Real-Time Settlement Point Price</t>
  </si>
  <si>
    <t>MEPR</t>
  </si>
  <si>
    <t>RTSPP</t>
  </si>
  <si>
    <t>RUC</t>
  </si>
  <si>
    <t>FOP</t>
  </si>
  <si>
    <t>SFP</t>
  </si>
  <si>
    <t>VERISU</t>
  </si>
  <si>
    <t>VERIME</t>
  </si>
  <si>
    <t>SUPR</t>
  </si>
  <si>
    <t>RUCG</t>
  </si>
  <si>
    <t>RUCMEREV</t>
  </si>
  <si>
    <t>VSSVARAMT</t>
  </si>
  <si>
    <t>VSSEAMT</t>
  </si>
  <si>
    <t>EMREAMT</t>
  </si>
  <si>
    <t>RTAIEC</t>
  </si>
  <si>
    <t>RUCEXRR</t>
  </si>
  <si>
    <t>RUCEXRQC</t>
  </si>
  <si>
    <t>MMBTU/MWh</t>
  </si>
  <si>
    <t>RUCMWAMT</t>
  </si>
  <si>
    <t>QCLAW</t>
  </si>
  <si>
    <t>AFCRS-Fuel to BC</t>
  </si>
  <si>
    <t>AFCRS-Total Fuel</t>
  </si>
  <si>
    <t>Fuel to BC</t>
  </si>
  <si>
    <t>Fuel-BC to LSL</t>
  </si>
  <si>
    <t>Corresponding
Bill Determinant</t>
  </si>
  <si>
    <t>UOM</t>
  </si>
  <si>
    <t>n/a</t>
  </si>
  <si>
    <r>
      <t>Low Sustained Limit</t>
    </r>
    <r>
      <rPr>
        <sz val="8"/>
        <rFont val="Arial"/>
        <family val="2"/>
      </rPr>
      <t xml:space="preserve">
Unit of Measure - MW</t>
    </r>
  </si>
  <si>
    <r>
      <t>Generation Output @ Breaker Close (hour1)</t>
    </r>
    <r>
      <rPr>
        <sz val="8"/>
        <rFont val="Arial"/>
        <family val="2"/>
      </rPr>
      <t xml:space="preserve">
Unit of Measure - MW</t>
    </r>
  </si>
  <si>
    <r>
      <t>Generation Output after Breaker Close but before LSL (hour2)</t>
    </r>
    <r>
      <rPr>
        <sz val="8"/>
        <rFont val="Arial"/>
        <family val="2"/>
      </rPr>
      <t xml:space="preserve">
Unit of Measure - MW</t>
    </r>
  </si>
  <si>
    <r>
      <t>Generation Output after Breaker Close but before LSL (hour3)</t>
    </r>
    <r>
      <rPr>
        <sz val="8"/>
        <rFont val="Arial"/>
        <family val="2"/>
      </rPr>
      <t xml:space="preserve">
Unit of Measure - MW</t>
    </r>
  </si>
  <si>
    <r>
      <t>Fuel Index Price (from Gas Daily)</t>
    </r>
    <r>
      <rPr>
        <sz val="8"/>
        <rFont val="Arial"/>
        <family val="2"/>
      </rPr>
      <t xml:space="preserve">
Unit of Measure - $/MMBTU</t>
    </r>
  </si>
  <si>
    <r>
      <t>Real-Time Settlement Point Price</t>
    </r>
    <r>
      <rPr>
        <sz val="8"/>
        <rFont val="Arial"/>
        <family val="2"/>
      </rPr>
      <t xml:space="preserve">
Unit of Measure - $/MWh</t>
    </r>
  </si>
  <si>
    <r>
      <t>Fuel Oil Price (from Platts Oilgram Price Report)</t>
    </r>
    <r>
      <rPr>
        <sz val="8"/>
        <rFont val="Arial"/>
        <family val="2"/>
      </rPr>
      <t xml:space="preserve">
Unit of Measure - $/MMBTU</t>
    </r>
  </si>
  <si>
    <r>
      <t>Solid Fuel Price (from Protocols, Section 5.6.1.2)</t>
    </r>
    <r>
      <rPr>
        <sz val="8"/>
        <rFont val="Arial"/>
        <family val="2"/>
      </rPr>
      <t xml:space="preserve">
Unit of Measure - $/MMBTU</t>
    </r>
  </si>
  <si>
    <t>$/MMBTU</t>
  </si>
  <si>
    <t>$/Start</t>
  </si>
  <si>
    <t>MMBTU/Start</t>
  </si>
  <si>
    <r>
      <t>Time it takes from Breaker Close to reach LSL</t>
    </r>
    <r>
      <rPr>
        <sz val="8"/>
        <rFont val="Arial"/>
        <family val="2"/>
      </rPr>
      <t xml:space="preserve">
Unit of Measure - Hours</t>
    </r>
  </si>
  <si>
    <t>Enter values in Column A</t>
  </si>
  <si>
    <t>Verified Operation and Maintenance Expense per Start</t>
  </si>
  <si>
    <r>
      <t xml:space="preserve">% Gas per Start
</t>
    </r>
    <r>
      <rPr>
        <sz val="8"/>
        <rFont val="Arial"/>
        <family val="2"/>
      </rPr>
      <t>Unit of Measure - %</t>
    </r>
  </si>
  <si>
    <r>
      <t xml:space="preserve">% Oil per Start
</t>
    </r>
    <r>
      <rPr>
        <sz val="8"/>
        <rFont val="Arial"/>
        <family val="2"/>
      </rPr>
      <t>Unit of Measure - %</t>
    </r>
  </si>
  <si>
    <r>
      <t>% Solid Fuel per Start</t>
    </r>
    <r>
      <rPr>
        <sz val="8"/>
        <rFont val="Arial"/>
        <family val="2"/>
      </rPr>
      <t xml:space="preserve">
Unit of Measure - %</t>
    </r>
  </si>
  <si>
    <r>
      <t>O&amp;M per Start</t>
    </r>
    <r>
      <rPr>
        <sz val="8"/>
        <rFont val="Arial"/>
        <family val="2"/>
      </rPr>
      <t xml:space="preserve">
Unit of Measure - $/Start</t>
    </r>
  </si>
  <si>
    <r>
      <t>Fuel Consumption Rate @ LSL</t>
    </r>
    <r>
      <rPr>
        <sz val="8"/>
        <rFont val="Arial"/>
        <family val="2"/>
      </rPr>
      <t xml:space="preserve">
Unit of Measure - MMBTU/MWh</t>
    </r>
  </si>
  <si>
    <r>
      <t>% Gas @ LSL</t>
    </r>
    <r>
      <rPr>
        <sz val="8"/>
        <rFont val="Arial"/>
        <family val="2"/>
      </rPr>
      <t xml:space="preserve">
Unit of Measure - %</t>
    </r>
  </si>
  <si>
    <r>
      <t>% Oil @ LSL</t>
    </r>
    <r>
      <rPr>
        <sz val="8"/>
        <rFont val="Arial"/>
        <family val="2"/>
      </rPr>
      <t xml:space="preserve">
Unit of Measure - %</t>
    </r>
  </si>
  <si>
    <r>
      <t>% Solid Fuel @ LSL</t>
    </r>
    <r>
      <rPr>
        <sz val="8"/>
        <rFont val="Arial"/>
        <family val="2"/>
      </rPr>
      <t xml:space="preserve">
Unit of Measure - %</t>
    </r>
  </si>
  <si>
    <r>
      <t>O&amp;M @ LSL</t>
    </r>
    <r>
      <rPr>
        <sz val="8"/>
        <rFont val="Arial"/>
        <family val="2"/>
      </rPr>
      <t xml:space="preserve">
Unit of Measure - $/MWh</t>
    </r>
  </si>
  <si>
    <t>Verified Percentage Gas per Start</t>
  </si>
  <si>
    <t>Verified Percentage Oil per Start</t>
  </si>
  <si>
    <t>Verified Percentage Solid Fuel per Start</t>
  </si>
  <si>
    <t>Verified Fuel Consumption Rate @ LSL</t>
  </si>
  <si>
    <t>Verified Percentage Gas @ LSL</t>
  </si>
  <si>
    <t>Verified Percentage Oil @ LSL</t>
  </si>
  <si>
    <t>Verified Percentage Solid Fuel @ LSL</t>
  </si>
  <si>
    <t>Verified Operation and Maintenance Expense @ LSL</t>
  </si>
  <si>
    <t>Breaker
Status</t>
  </si>
  <si>
    <t>Open</t>
  </si>
  <si>
    <t>Closed</t>
  </si>
  <si>
    <t>12 AM »</t>
  </si>
  <si>
    <t>1 AM »</t>
  </si>
  <si>
    <t>2 AM »</t>
  </si>
  <si>
    <t>3 AM »</t>
  </si>
  <si>
    <t>4 AM »</t>
  </si>
  <si>
    <t>5 AM »</t>
  </si>
  <si>
    <t>6 AM »</t>
  </si>
  <si>
    <t>7 AM »</t>
  </si>
  <si>
    <t>8 AM »</t>
  </si>
  <si>
    <t>9 AM »</t>
  </si>
  <si>
    <t>10 AM »</t>
  </si>
  <si>
    <t>11 AM »</t>
  </si>
  <si>
    <t>12 PM »</t>
  </si>
  <si>
    <t>1 PM »</t>
  </si>
  <si>
    <t>2 PM »</t>
  </si>
  <si>
    <t>3 PM »</t>
  </si>
  <si>
    <t>4 PM »</t>
  </si>
  <si>
    <t>5 PM »</t>
  </si>
  <si>
    <t>6 PM »</t>
  </si>
  <si>
    <t>9 PM »</t>
  </si>
  <si>
    <t>7 PM »</t>
  </si>
  <si>
    <t>8 PM »</t>
  </si>
  <si>
    <t>10 PM »</t>
  </si>
  <si>
    <t>11 PM »</t>
  </si>
  <si>
    <t>HE 1</t>
  </si>
  <si>
    <t>HE 2</t>
  </si>
  <si>
    <t>HE 3</t>
  </si>
  <si>
    <t>HE 4</t>
  </si>
  <si>
    <t>HE 5</t>
  </si>
  <si>
    <t>HE 6</t>
  </si>
  <si>
    <t>HE 7</t>
  </si>
  <si>
    <t>HE 8</t>
  </si>
  <si>
    <t>HE 9</t>
  </si>
  <si>
    <t>HE 10</t>
  </si>
  <si>
    <t>HE 11</t>
  </si>
  <si>
    <t>HE 12</t>
  </si>
  <si>
    <t>HE 13</t>
  </si>
  <si>
    <t>HE 14</t>
  </si>
  <si>
    <t>HE 15</t>
  </si>
  <si>
    <t>HE 16</t>
  </si>
  <si>
    <t>HE 17</t>
  </si>
  <si>
    <t>HE 18</t>
  </si>
  <si>
    <t>HE 19</t>
  </si>
  <si>
    <t>HE 20</t>
  </si>
  <si>
    <t>HE 21</t>
  </si>
  <si>
    <t>HE 22</t>
  </si>
  <si>
    <t>HE 23</t>
  </si>
  <si>
    <t>HE 24</t>
  </si>
  <si>
    <t>Startup
Cost</t>
  </si>
  <si>
    <t>Min-Energy
Cost</t>
  </si>
  <si>
    <t>Min-Energy
Revenue</t>
  </si>
  <si>
    <t>Above LSL
Revenue</t>
  </si>
  <si>
    <t>Above LSL
Cost</t>
  </si>
  <si>
    <t>Total
Revenue</t>
  </si>
  <si>
    <t>Total
Cost</t>
  </si>
  <si>
    <t>Calculation Inputs</t>
  </si>
  <si>
    <t>Enter Values</t>
  </si>
  <si>
    <t>Real-Time Metered Generation
-scaled per 15-minutes beginning @ Breaker Close (hour1)</t>
  </si>
  <si>
    <t>Real-Time Metered Generation
-scaled per 15-minutes after Breaker Close but before LSL (hour2)</t>
  </si>
  <si>
    <t>Real-Time Metered Generation
-scaled per 15-minutes after Breaker Close but before LSL (hour3)</t>
  </si>
  <si>
    <t>Values from Column A 
(some values my be scaled for use in calculations, per Protocols)</t>
  </si>
  <si>
    <r>
      <t>Real-Time Average Incremental Energy Cost</t>
    </r>
    <r>
      <rPr>
        <sz val="8"/>
        <rFont val="Arial"/>
        <family val="2"/>
      </rPr>
      <t xml:space="preserve">
Unit of Measure - $/MWh</t>
    </r>
  </si>
  <si>
    <r>
      <t>Payment for Voltage Support var Service</t>
    </r>
    <r>
      <rPr>
        <sz val="8"/>
        <rFont val="Arial"/>
        <family val="2"/>
      </rPr>
      <t xml:space="preserve">
Unit of Measure - $</t>
    </r>
  </si>
  <si>
    <r>
      <t>Payment for Voltage Support Energy</t>
    </r>
    <r>
      <rPr>
        <sz val="8"/>
        <rFont val="Arial"/>
        <family val="2"/>
      </rPr>
      <t xml:space="preserve">
Unit of Measure - $</t>
    </r>
  </si>
  <si>
    <r>
      <t>Payment for Emergency Energy</t>
    </r>
    <r>
      <rPr>
        <sz val="8"/>
        <rFont val="Arial"/>
        <family val="2"/>
      </rPr>
      <t xml:space="preserve">
Unit of Measure - $</t>
    </r>
  </si>
  <si>
    <t>Other RUC Inputs
(not required if Resource does not generate above LSL)</t>
  </si>
  <si>
    <t>Real-Time Average Incremental Energy Cost</t>
  </si>
  <si>
    <t>Voltage Support Service var Payment</t>
  </si>
  <si>
    <t>Voltage Support Service Energy Payment</t>
  </si>
  <si>
    <t>Emergency Energy Payment</t>
  </si>
  <si>
    <t>calc</t>
  </si>
  <si>
    <r>
      <t>Fuel Consumption Rate from Breaker Close to LSL</t>
    </r>
    <r>
      <rPr>
        <sz val="8"/>
        <rFont val="Arial"/>
        <family val="2"/>
      </rPr>
      <t xml:space="preserve">
Unit of Measure - MMBTU/start</t>
    </r>
  </si>
  <si>
    <t>Heat Rate Proxy</t>
  </si>
  <si>
    <t>Concern:</t>
  </si>
  <si>
    <t>Settlement Point Price</t>
  </si>
  <si>
    <t>Quick input changes</t>
  </si>
  <si>
    <t>Current Protocols</t>
  </si>
  <si>
    <t>NPRR 168</t>
  </si>
  <si>
    <t>Current Protocol</t>
  </si>
  <si>
    <t>Shut-down fuel</t>
  </si>
  <si>
    <r>
      <t>Fuel Consumption per Start (to Breaker Close)</t>
    </r>
    <r>
      <rPr>
        <sz val="8"/>
        <rFont val="Arial"/>
        <family val="2"/>
      </rPr>
      <t xml:space="preserve">
Unit of Measure - MMBTU/Start</t>
    </r>
  </si>
  <si>
    <t>Verified Actual Fuel Consumption per Start (to Breaker Close)</t>
  </si>
  <si>
    <r>
      <t>Fuel Consumption per Shutdown (Breaker Open to shutdown)</t>
    </r>
    <r>
      <rPr>
        <sz val="8"/>
        <rFont val="Arial"/>
        <family val="2"/>
      </rPr>
      <t xml:space="preserve">
Unit of Measure - MMBTU/Shutdown</t>
    </r>
  </si>
  <si>
    <t>MMBTU/Shutdown</t>
  </si>
  <si>
    <t>Verified Actual Fuel Consumption per Shutdown (Breaker Open to shutdown)</t>
  </si>
  <si>
    <t>NPRR 168 with ADJ</t>
  </si>
  <si>
    <t>RTEIAMT</t>
  </si>
  <si>
    <r>
      <t xml:space="preserve">Fuel usage from Breaker Close to LSL </t>
    </r>
    <r>
      <rPr>
        <b/>
        <sz val="10"/>
        <rFont val="Arial"/>
        <family val="2"/>
      </rPr>
      <t>is not</t>
    </r>
    <r>
      <rPr>
        <sz val="10"/>
        <rFont val="Arial"/>
        <family val="2"/>
      </rPr>
      <t xml:space="preserve"> included in Verifiable Startup Costs</t>
    </r>
  </si>
  <si>
    <r>
      <t>Scenario 3</t>
    </r>
    <r>
      <rPr>
        <sz val="10"/>
        <rFont val="Arial"/>
        <family val="2"/>
      </rPr>
      <t xml:space="preserve">
Resource closes breaker after start of RUC commitment</t>
    </r>
  </si>
  <si>
    <r>
      <t>Scenario 2</t>
    </r>
    <r>
      <rPr>
        <sz val="10"/>
        <rFont val="Arial"/>
        <family val="2"/>
      </rPr>
      <t xml:space="preserve">
Resource closes breaker and reaches LSL prior to start of RUC commitment</t>
    </r>
  </si>
  <si>
    <r>
      <t xml:space="preserve">Total fuel usage from Breaker Close to LSL </t>
    </r>
    <r>
      <rPr>
        <b/>
        <sz val="10"/>
        <rFont val="Arial"/>
        <family val="2"/>
      </rPr>
      <t>is</t>
    </r>
    <r>
      <rPr>
        <sz val="10"/>
        <rFont val="Arial"/>
        <family val="2"/>
      </rPr>
      <t xml:space="preserve"> allowed to be included in Verifiable Startup Costs</t>
    </r>
  </si>
  <si>
    <r>
      <t xml:space="preserve">Partial fuel usage from Breaker Close to LSL </t>
    </r>
    <r>
      <rPr>
        <b/>
        <sz val="10"/>
        <rFont val="Arial"/>
        <family val="2"/>
      </rPr>
      <t>is</t>
    </r>
    <r>
      <rPr>
        <sz val="10"/>
        <rFont val="Arial"/>
        <family val="2"/>
      </rPr>
      <t xml:space="preserve"> allowed to be included in Verifiable Startup Costs with the amount included being the total fuel usage from "BC to LSL" less an amount representing the fuel usage for energy produced during "BC to LSL" multiplied by the proxy underlying HeatRate for the typical SPP during that time period. </t>
    </r>
  </si>
  <si>
    <t>QSE True Cost</t>
  </si>
  <si>
    <r>
      <t xml:space="preserve">QSE Revenue
</t>
    </r>
    <r>
      <rPr>
        <b/>
        <sz val="8"/>
        <rFont val="Arial"/>
        <family val="2"/>
      </rPr>
      <t>RUCMWAMT + RTEIAMT</t>
    </r>
  </si>
  <si>
    <t>QSE Revenue Less True Cost</t>
  </si>
  <si>
    <t xml:space="preserve">RT Energy Imbalance </t>
  </si>
  <si>
    <t>Real Cost
BC to LSL</t>
  </si>
  <si>
    <t>Real Cost
at LSL</t>
  </si>
  <si>
    <t>Real Cost
Fuel to BC</t>
  </si>
  <si>
    <t>Underpayment occurs when the cost during "BC to LSL" is greater than the Settlement Point Price (SPP).</t>
  </si>
  <si>
    <t>3)  Most of the inputs can be changed in column "A" of the "Inputs" tab.</t>
  </si>
  <si>
    <t>4)  Some of the inputs can be changed on the "Summary" tab.  (Rows 24 thru 26)</t>
  </si>
  <si>
    <t>1)  The purpose of this spreadsheet is to be able to quickly review and demonstrate a few "simple illustrative examples" under the current protocols, NPRR 168 and a modified NPRR 168.</t>
  </si>
  <si>
    <t xml:space="preserve">5)  The "QSE True Cost" values on the "Summary" tab are representations and can and should be modified as necessary.  There is no mapping of "QSE True Cost" back to the Protocols. </t>
  </si>
  <si>
    <t>Overpayment may still occur when the proxy underlying heatrate estimate is too low (ie not enough is subtracted out).  Underpayment may still occur when the(proxy underlying heat rate estimate is too high.</t>
  </si>
  <si>
    <t>2)  There are limitations of the spreadsheet and not all possibilities can be analyzed.  Proceed with caution.</t>
  </si>
  <si>
    <t>Overpayment occurs (when the RTSPP is positive during BC to LSL) because Start up includes compensation for the fuel cost for the output during "BC to LSL" and RTEIAMT also includes compensation at the SPP.</t>
  </si>
  <si>
    <t xml:space="preserve">Hour Ending </t>
  </si>
  <si>
    <t xml:space="preserve">AVG Heat Rate </t>
  </si>
  <si>
    <t>Average Heat Rate for first ramping hour</t>
  </si>
  <si>
    <t>Average Heat Rate for second ramping hour</t>
  </si>
  <si>
    <t>Average Heat Rate for third ramping hour</t>
  </si>
  <si>
    <r>
      <t>Scenario 1</t>
    </r>
    <r>
      <rPr>
        <sz val="14"/>
        <rFont val="Arial"/>
        <family val="2"/>
      </rPr>
      <t xml:space="preserve">
Resource closes breaker and reaches LSL for start of RUC commitment</t>
    </r>
  </si>
  <si>
    <t>QSE Revenue
RUCMWAMT + RTEIAMT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</si>
</sst>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h:mm\ AM/PM;@"/>
    <numFmt numFmtId="166" formatCode="&quot;$&quot;#,##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s>
  <fonts count="28">
    <font>
      <sz val="10"/>
      <name val="Arial"/>
      <family val="0"/>
    </font>
    <font>
      <u val="single"/>
      <sz val="10"/>
      <color indexed="12"/>
      <name val="Arial"/>
      <family val="0"/>
    </font>
    <font>
      <u val="single"/>
      <sz val="10"/>
      <color indexed="36"/>
      <name val="Arial"/>
      <family val="0"/>
    </font>
    <font>
      <b/>
      <sz val="8"/>
      <name val="Arial"/>
      <family val="2"/>
    </font>
    <font>
      <sz val="8"/>
      <name val="Arial"/>
      <family val="2"/>
    </font>
    <font>
      <b/>
      <sz val="10"/>
      <name val="Arial"/>
      <family val="2"/>
    </font>
    <font>
      <b/>
      <sz val="10"/>
      <color indexed="9"/>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sz val="14"/>
      <name val="Arial"/>
      <family val="2"/>
    </font>
    <font>
      <b/>
      <sz val="14"/>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medium"/>
      <right>
        <color indexed="63"/>
      </right>
      <top>
        <color indexed="63"/>
      </top>
      <bottom>
        <color indexed="63"/>
      </bottom>
    </border>
    <border>
      <left style="medium"/>
      <right>
        <color indexed="63"/>
      </right>
      <top>
        <color indexed="63"/>
      </top>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medium"/>
      <bottom>
        <color indexed="63"/>
      </bottom>
    </border>
    <border>
      <left style="medium"/>
      <right>
        <color indexed="63"/>
      </right>
      <top style="medium"/>
      <bottom style="thin"/>
    </border>
    <border>
      <left style="medium"/>
      <right>
        <color indexed="63"/>
      </right>
      <top style="thin"/>
      <bottom style="medium"/>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medium"/>
      <bottom style="medium"/>
    </border>
    <border>
      <left style="thin"/>
      <right style="medium"/>
      <top style="medium"/>
      <bottom style="medium"/>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medium"/>
      <right style="thin"/>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color indexed="63"/>
      </right>
      <top style="thin"/>
      <bottom style="medium"/>
    </border>
    <border>
      <left style="medium"/>
      <right style="thin"/>
      <top style="medium"/>
      <bottom style="thin"/>
    </border>
    <border>
      <left style="thin"/>
      <right style="medium"/>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300">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0" xfId="0" applyFont="1" applyAlignment="1">
      <alignment horizontal="center"/>
    </xf>
    <xf numFmtId="0" fontId="4" fillId="0" borderId="0" xfId="0" applyFont="1" applyAlignment="1">
      <alignment/>
    </xf>
    <xf numFmtId="0" fontId="4" fillId="0" borderId="11" xfId="0" applyFont="1" applyBorder="1" applyAlignment="1">
      <alignment/>
    </xf>
    <xf numFmtId="0" fontId="4" fillId="0" borderId="12" xfId="0" applyFont="1" applyBorder="1" applyAlignment="1">
      <alignment/>
    </xf>
    <xf numFmtId="0" fontId="4" fillId="0" borderId="0" xfId="0" applyNumberFormat="1" applyFont="1" applyAlignment="1">
      <alignment/>
    </xf>
    <xf numFmtId="0" fontId="4" fillId="0" borderId="0" xfId="0" applyFont="1" applyAlignment="1">
      <alignment horizontal="right"/>
    </xf>
    <xf numFmtId="0" fontId="4" fillId="0" borderId="11" xfId="0" applyNumberFormat="1" applyFont="1" applyBorder="1" applyAlignment="1">
      <alignment horizontal="center"/>
    </xf>
    <xf numFmtId="0" fontId="4" fillId="0" borderId="12" xfId="0" applyNumberFormat="1" applyFont="1" applyBorder="1" applyAlignment="1">
      <alignment horizontal="center"/>
    </xf>
    <xf numFmtId="0" fontId="4" fillId="0" borderId="13" xfId="0" applyFont="1" applyBorder="1" applyAlignment="1">
      <alignment horizontal="right"/>
    </xf>
    <xf numFmtId="0" fontId="4" fillId="0" borderId="14" xfId="0" applyNumberFormat="1" applyFont="1" applyBorder="1" applyAlignment="1">
      <alignment horizontal="center"/>
    </xf>
    <xf numFmtId="0" fontId="4" fillId="24" borderId="15" xfId="0" applyNumberFormat="1" applyFont="1" applyFill="1" applyBorder="1" applyAlignment="1">
      <alignment/>
    </xf>
    <xf numFmtId="0" fontId="4" fillId="24" borderId="16" xfId="0" applyNumberFormat="1" applyFont="1" applyFill="1" applyBorder="1" applyAlignment="1">
      <alignment/>
    </xf>
    <xf numFmtId="0" fontId="4" fillId="0" borderId="17" xfId="0" applyNumberFormat="1" applyFont="1" applyBorder="1" applyAlignment="1">
      <alignment/>
    </xf>
    <xf numFmtId="0" fontId="4" fillId="0" borderId="18" xfId="0" applyNumberFormat="1" applyFont="1" applyBorder="1" applyAlignment="1">
      <alignment/>
    </xf>
    <xf numFmtId="9" fontId="4" fillId="0" borderId="11" xfId="0" applyNumberFormat="1" applyFont="1" applyBorder="1" applyAlignment="1">
      <alignment/>
    </xf>
    <xf numFmtId="0" fontId="3" fillId="0" borderId="19" xfId="0" applyFont="1" applyFill="1" applyBorder="1" applyAlignment="1">
      <alignment horizontal="center" wrapText="1"/>
    </xf>
    <xf numFmtId="0" fontId="3" fillId="0" borderId="20" xfId="0" applyFont="1" applyFill="1" applyBorder="1" applyAlignment="1">
      <alignment horizontal="center" wrapText="1"/>
    </xf>
    <xf numFmtId="0" fontId="3" fillId="0" borderId="21" xfId="0" applyFont="1" applyFill="1" applyBorder="1" applyAlignment="1">
      <alignment horizontal="center" wrapText="1"/>
    </xf>
    <xf numFmtId="0" fontId="0" fillId="25" borderId="0" xfId="0" applyFill="1" applyAlignment="1">
      <alignment/>
    </xf>
    <xf numFmtId="0" fontId="0" fillId="25" borderId="0" xfId="0" applyFont="1" applyFill="1" applyAlignment="1">
      <alignment/>
    </xf>
    <xf numFmtId="0" fontId="6" fillId="24" borderId="22" xfId="0" applyFont="1" applyFill="1" applyBorder="1" applyAlignment="1">
      <alignment horizontal="center" wrapText="1"/>
    </xf>
    <xf numFmtId="0" fontId="5" fillId="0" borderId="19" xfId="0" applyFont="1" applyBorder="1" applyAlignment="1">
      <alignment horizontal="center" wrapText="1"/>
    </xf>
    <xf numFmtId="0" fontId="5" fillId="0" borderId="20" xfId="0" applyFont="1" applyBorder="1" applyAlignment="1">
      <alignment horizontal="center" wrapText="1"/>
    </xf>
    <xf numFmtId="0" fontId="3" fillId="0" borderId="11" xfId="0" applyFont="1" applyBorder="1" applyAlignment="1">
      <alignment/>
    </xf>
    <xf numFmtId="0" fontId="7" fillId="0" borderId="0" xfId="0" applyFont="1" applyAlignment="1">
      <alignment/>
    </xf>
    <xf numFmtId="0" fontId="3" fillId="0" borderId="23" xfId="0" applyFont="1" applyBorder="1" applyAlignment="1">
      <alignment horizontal="center" vertical="center"/>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23" borderId="24" xfId="0" applyFont="1" applyFill="1" applyBorder="1" applyAlignment="1">
      <alignment horizontal="left" vertical="center" wrapText="1"/>
    </xf>
    <xf numFmtId="0" fontId="3" fillId="23" borderId="25" xfId="0" applyFont="1" applyFill="1" applyBorder="1" applyAlignment="1">
      <alignment horizontal="left" vertical="center" wrapText="1"/>
    </xf>
    <xf numFmtId="0" fontId="3" fillId="23" borderId="27" xfId="0" applyFont="1" applyFill="1" applyBorder="1" applyAlignment="1">
      <alignment horizontal="left" vertical="center" wrapText="1"/>
    </xf>
    <xf numFmtId="0" fontId="3" fillId="0" borderId="28" xfId="0" applyFont="1" applyBorder="1" applyAlignment="1">
      <alignment horizontal="center" vertical="center" wrapText="1"/>
    </xf>
    <xf numFmtId="0" fontId="4" fillId="20" borderId="29" xfId="0" applyFont="1" applyFill="1" applyBorder="1" applyAlignment="1">
      <alignment horizontal="left" vertical="center"/>
    </xf>
    <xf numFmtId="0" fontId="4" fillId="20" borderId="30" xfId="0" applyFont="1" applyFill="1" applyBorder="1" applyAlignment="1">
      <alignment horizontal="left" vertical="center"/>
    </xf>
    <xf numFmtId="0" fontId="3" fillId="0" borderId="31" xfId="0" applyFont="1" applyBorder="1" applyAlignment="1">
      <alignment horizontal="center" vertical="center" wrapText="1"/>
    </xf>
    <xf numFmtId="0" fontId="4" fillId="20" borderId="32" xfId="0" applyFont="1" applyFill="1" applyBorder="1" applyAlignment="1">
      <alignment horizontal="left" vertical="center"/>
    </xf>
    <xf numFmtId="0" fontId="4" fillId="20" borderId="33" xfId="0" applyFont="1" applyFill="1" applyBorder="1" applyAlignment="1">
      <alignment horizontal="left" vertical="center"/>
    </xf>
    <xf numFmtId="0" fontId="3" fillId="20" borderId="24" xfId="0" applyFont="1" applyFill="1" applyBorder="1" applyAlignment="1">
      <alignment horizontal="center" vertical="center"/>
    </xf>
    <xf numFmtId="0" fontId="3" fillId="20" borderId="25" xfId="0" applyFont="1" applyFill="1" applyBorder="1" applyAlignment="1">
      <alignment horizontal="center" vertical="center"/>
    </xf>
    <xf numFmtId="0" fontId="3" fillId="20" borderId="25" xfId="0" applyNumberFormat="1" applyFont="1" applyFill="1" applyBorder="1" applyAlignment="1">
      <alignment horizontal="center" vertical="center"/>
    </xf>
    <xf numFmtId="0" fontId="3" fillId="0" borderId="22" xfId="0" applyFont="1" applyBorder="1" applyAlignment="1">
      <alignment horizontal="center" vertical="center"/>
    </xf>
    <xf numFmtId="0" fontId="3" fillId="20" borderId="21" xfId="0" applyNumberFormat="1" applyFont="1" applyFill="1" applyBorder="1" applyAlignment="1">
      <alignment horizontal="center" vertical="center"/>
    </xf>
    <xf numFmtId="0" fontId="3" fillId="20" borderId="27" xfId="0" applyNumberFormat="1" applyFont="1" applyFill="1" applyBorder="1" applyAlignment="1">
      <alignment horizontal="center" vertical="center"/>
    </xf>
    <xf numFmtId="0" fontId="3" fillId="0" borderId="34" xfId="0" applyFont="1" applyBorder="1" applyAlignment="1">
      <alignment horizontal="center" vertical="center"/>
    </xf>
    <xf numFmtId="0" fontId="4" fillId="20" borderId="35" xfId="0" applyFont="1" applyFill="1" applyBorder="1" applyAlignment="1">
      <alignment horizontal="left" vertical="center"/>
    </xf>
    <xf numFmtId="0" fontId="4" fillId="20" borderId="36" xfId="0" applyFont="1" applyFill="1" applyBorder="1" applyAlignment="1">
      <alignment horizontal="left" vertical="center" wrapText="1"/>
    </xf>
    <xf numFmtId="0" fontId="4" fillId="20" borderId="36" xfId="0" applyFont="1" applyFill="1" applyBorder="1" applyAlignment="1">
      <alignment horizontal="left" vertical="center"/>
    </xf>
    <xf numFmtId="0" fontId="3" fillId="0" borderId="37" xfId="0" applyFont="1" applyBorder="1" applyAlignment="1">
      <alignment horizontal="center" vertical="center"/>
    </xf>
    <xf numFmtId="0" fontId="4" fillId="20" borderId="38" xfId="0" applyFont="1" applyFill="1" applyBorder="1" applyAlignment="1">
      <alignment horizontal="left" vertical="center"/>
    </xf>
    <xf numFmtId="0" fontId="4" fillId="20" borderId="39" xfId="0" applyFont="1" applyFill="1" applyBorder="1" applyAlignment="1">
      <alignment horizontal="left" vertical="center"/>
    </xf>
    <xf numFmtId="0" fontId="3" fillId="0" borderId="23" xfId="0" applyFont="1" applyBorder="1" applyAlignment="1">
      <alignment horizontal="center" vertical="center" wrapText="1"/>
    </xf>
    <xf numFmtId="0" fontId="4" fillId="20" borderId="24" xfId="0" applyFont="1" applyFill="1" applyBorder="1" applyAlignment="1">
      <alignment horizontal="left" vertical="center"/>
    </xf>
    <xf numFmtId="0" fontId="4" fillId="20" borderId="25" xfId="0" applyFont="1" applyFill="1" applyBorder="1" applyAlignment="1">
      <alignment horizontal="left" vertical="center"/>
    </xf>
    <xf numFmtId="0" fontId="3" fillId="0" borderId="22" xfId="0" applyFont="1" applyBorder="1" applyAlignment="1">
      <alignment horizontal="center" vertical="center" wrapText="1"/>
    </xf>
    <xf numFmtId="0" fontId="4" fillId="20" borderId="21" xfId="0" applyFont="1" applyFill="1" applyBorder="1" applyAlignment="1">
      <alignment horizontal="left" vertical="center"/>
    </xf>
    <xf numFmtId="0" fontId="4" fillId="20" borderId="27" xfId="0" applyFont="1" applyFill="1" applyBorder="1" applyAlignment="1">
      <alignment horizontal="left" vertical="center"/>
    </xf>
    <xf numFmtId="0" fontId="4" fillId="20" borderId="40" xfId="0" applyFont="1" applyFill="1" applyBorder="1" applyAlignment="1">
      <alignment horizontal="left" vertical="center"/>
    </xf>
    <xf numFmtId="0" fontId="3" fillId="20" borderId="26" xfId="0" applyFont="1" applyFill="1" applyBorder="1" applyAlignment="1">
      <alignment horizontal="center" vertical="center"/>
    </xf>
    <xf numFmtId="0" fontId="4" fillId="20" borderId="26" xfId="0" applyFont="1" applyFill="1" applyBorder="1" applyAlignment="1">
      <alignment horizontal="left" vertical="center"/>
    </xf>
    <xf numFmtId="0" fontId="4" fillId="20" borderId="41" xfId="0" applyFont="1" applyFill="1" applyBorder="1" applyAlignment="1">
      <alignment horizontal="left" vertical="center" wrapText="1"/>
    </xf>
    <xf numFmtId="0" fontId="3" fillId="20" borderId="21" xfId="0" applyFont="1" applyFill="1" applyBorder="1" applyAlignment="1">
      <alignment horizontal="center" vertical="center"/>
    </xf>
    <xf numFmtId="0" fontId="3" fillId="23" borderId="24" xfId="0" applyFont="1" applyFill="1" applyBorder="1" applyAlignment="1">
      <alignment horizontal="center" wrapText="1"/>
    </xf>
    <xf numFmtId="0" fontId="3" fillId="23" borderId="42" xfId="0" applyFont="1" applyFill="1" applyBorder="1" applyAlignment="1">
      <alignment horizontal="center" wrapText="1"/>
    </xf>
    <xf numFmtId="0" fontId="3" fillId="20" borderId="29" xfId="0" applyFont="1" applyFill="1" applyBorder="1" applyAlignment="1">
      <alignment horizontal="center" wrapText="1"/>
    </xf>
    <xf numFmtId="0" fontId="3" fillId="23" borderId="22" xfId="0" applyFont="1" applyFill="1" applyBorder="1" applyAlignment="1">
      <alignment horizontal="center" wrapText="1"/>
    </xf>
    <xf numFmtId="0" fontId="3" fillId="23" borderId="35" xfId="0" applyFont="1" applyFill="1" applyBorder="1" applyAlignment="1">
      <alignment horizontal="center" wrapText="1"/>
    </xf>
    <xf numFmtId="0" fontId="3" fillId="17" borderId="42" xfId="0" applyFont="1" applyFill="1" applyBorder="1" applyAlignment="1">
      <alignment horizontal="center" wrapText="1"/>
    </xf>
    <xf numFmtId="0" fontId="3" fillId="17" borderId="35" xfId="0" applyFont="1" applyFill="1" applyBorder="1" applyAlignment="1">
      <alignment horizontal="center" wrapText="1"/>
    </xf>
    <xf numFmtId="0" fontId="4" fillId="0" borderId="23" xfId="0" applyNumberFormat="1" applyFont="1" applyBorder="1" applyAlignment="1">
      <alignment/>
    </xf>
    <xf numFmtId="0" fontId="4" fillId="0" borderId="43" xfId="0" applyNumberFormat="1" applyFont="1" applyBorder="1" applyAlignment="1">
      <alignment/>
    </xf>
    <xf numFmtId="0" fontId="4" fillId="0" borderId="44" xfId="0" applyNumberFormat="1" applyFont="1" applyBorder="1" applyAlignment="1">
      <alignment/>
    </xf>
    <xf numFmtId="0" fontId="3" fillId="0" borderId="45" xfId="0" applyFont="1" applyBorder="1" applyAlignment="1">
      <alignment horizontal="center"/>
    </xf>
    <xf numFmtId="0" fontId="3" fillId="0" borderId="12" xfId="0" applyFont="1" applyBorder="1" applyAlignment="1">
      <alignment horizontal="center"/>
    </xf>
    <xf numFmtId="0" fontId="3" fillId="0" borderId="12" xfId="0" applyFont="1" applyBorder="1" applyAlignment="1">
      <alignment horizontal="center" wrapText="1"/>
    </xf>
    <xf numFmtId="0" fontId="3" fillId="0" borderId="46" xfId="0" applyFont="1" applyBorder="1" applyAlignment="1">
      <alignment horizontal="center" wrapText="1"/>
    </xf>
    <xf numFmtId="0" fontId="3" fillId="0" borderId="46" xfId="0" applyFont="1" applyBorder="1" applyAlignment="1">
      <alignment horizontal="center"/>
    </xf>
    <xf numFmtId="0" fontId="4" fillId="0" borderId="23" xfId="0" applyFont="1" applyBorder="1" applyAlignment="1">
      <alignment/>
    </xf>
    <xf numFmtId="0" fontId="3" fillId="0" borderId="35" xfId="0" applyNumberFormat="1" applyFont="1" applyBorder="1" applyAlignment="1">
      <alignment/>
    </xf>
    <xf numFmtId="0" fontId="3" fillId="0" borderId="24" xfId="0" applyNumberFormat="1" applyFont="1" applyBorder="1" applyAlignment="1">
      <alignment/>
    </xf>
    <xf numFmtId="0" fontId="3" fillId="0" borderId="42" xfId="0" applyNumberFormat="1" applyFont="1" applyBorder="1" applyAlignment="1">
      <alignment/>
    </xf>
    <xf numFmtId="0" fontId="3" fillId="0" borderId="47" xfId="0" applyNumberFormat="1" applyFont="1" applyBorder="1" applyAlignment="1">
      <alignment/>
    </xf>
    <xf numFmtId="0" fontId="3" fillId="0" borderId="48" xfId="0" applyNumberFormat="1" applyFont="1" applyBorder="1" applyAlignment="1">
      <alignment/>
    </xf>
    <xf numFmtId="0" fontId="3" fillId="0" borderId="49" xfId="0" applyNumberFormat="1" applyFont="1" applyBorder="1" applyAlignment="1">
      <alignment/>
    </xf>
    <xf numFmtId="0" fontId="3" fillId="0" borderId="11" xfId="0" applyNumberFormat="1" applyFont="1" applyBorder="1" applyAlignment="1">
      <alignment/>
    </xf>
    <xf numFmtId="0" fontId="3" fillId="20" borderId="30" xfId="0" applyNumberFormat="1" applyFont="1" applyFill="1" applyBorder="1" applyAlignment="1">
      <alignment/>
    </xf>
    <xf numFmtId="0" fontId="3" fillId="0" borderId="36" xfId="0" applyNumberFormat="1" applyFont="1" applyBorder="1" applyAlignment="1">
      <alignment/>
    </xf>
    <xf numFmtId="0" fontId="3" fillId="0" borderId="25" xfId="0" applyNumberFormat="1" applyFont="1" applyBorder="1" applyAlignment="1">
      <alignment/>
    </xf>
    <xf numFmtId="0" fontId="3" fillId="0" borderId="50" xfId="0" applyNumberFormat="1" applyFont="1" applyBorder="1" applyAlignment="1">
      <alignment/>
    </xf>
    <xf numFmtId="0" fontId="3" fillId="0" borderId="17" xfId="0" applyNumberFormat="1" applyFont="1" applyBorder="1" applyAlignment="1">
      <alignment/>
    </xf>
    <xf numFmtId="0" fontId="3" fillId="0" borderId="39" xfId="0" applyNumberFormat="1" applyFont="1" applyBorder="1" applyAlignment="1">
      <alignment/>
    </xf>
    <xf numFmtId="0" fontId="3" fillId="0" borderId="27" xfId="0" applyNumberFormat="1" applyFont="1" applyBorder="1" applyAlignment="1">
      <alignment/>
    </xf>
    <xf numFmtId="0" fontId="3" fillId="0" borderId="51" xfId="0" applyNumberFormat="1" applyFont="1" applyBorder="1" applyAlignment="1">
      <alignment/>
    </xf>
    <xf numFmtId="0" fontId="3" fillId="0" borderId="18" xfId="0" applyNumberFormat="1" applyFont="1" applyBorder="1" applyAlignment="1">
      <alignment/>
    </xf>
    <xf numFmtId="0" fontId="3" fillId="0" borderId="52" xfId="0" applyNumberFormat="1" applyFont="1" applyBorder="1" applyAlignment="1">
      <alignment/>
    </xf>
    <xf numFmtId="0" fontId="3" fillId="0" borderId="14" xfId="0" applyNumberFormat="1" applyFont="1" applyBorder="1" applyAlignment="1">
      <alignment/>
    </xf>
    <xf numFmtId="0" fontId="3" fillId="0" borderId="53" xfId="0" applyNumberFormat="1" applyFont="1" applyBorder="1" applyAlignment="1">
      <alignment/>
    </xf>
    <xf numFmtId="0" fontId="3" fillId="20" borderId="33" xfId="0" applyNumberFormat="1" applyFont="1" applyFill="1" applyBorder="1" applyAlignment="1">
      <alignment/>
    </xf>
    <xf numFmtId="0" fontId="3" fillId="17" borderId="54" xfId="0" applyFont="1" applyFill="1" applyBorder="1" applyAlignment="1">
      <alignment horizontal="center"/>
    </xf>
    <xf numFmtId="0" fontId="4" fillId="0" borderId="54" xfId="0" applyNumberFormat="1" applyFont="1" applyBorder="1" applyAlignment="1">
      <alignment horizontal="center"/>
    </xf>
    <xf numFmtId="0" fontId="4" fillId="0" borderId="55" xfId="0" applyNumberFormat="1" applyFont="1" applyBorder="1" applyAlignment="1">
      <alignment horizontal="center"/>
    </xf>
    <xf numFmtId="0" fontId="3" fillId="23" borderId="56" xfId="0" applyFont="1" applyFill="1" applyBorder="1" applyAlignment="1">
      <alignment horizontal="center"/>
    </xf>
    <xf numFmtId="0" fontId="4" fillId="0" borderId="50" xfId="0" applyNumberFormat="1" applyFont="1" applyBorder="1" applyAlignment="1">
      <alignment horizontal="center"/>
    </xf>
    <xf numFmtId="0" fontId="4" fillId="0" borderId="51" xfId="0" applyNumberFormat="1" applyFont="1" applyBorder="1" applyAlignment="1">
      <alignment horizontal="center"/>
    </xf>
    <xf numFmtId="0" fontId="4" fillId="0" borderId="42" xfId="0" applyNumberFormat="1" applyFont="1" applyBorder="1" applyAlignment="1">
      <alignment horizontal="center"/>
    </xf>
    <xf numFmtId="0" fontId="4" fillId="23" borderId="49" xfId="0" applyFont="1" applyFill="1" applyBorder="1" applyAlignment="1">
      <alignment/>
    </xf>
    <xf numFmtId="3" fontId="4" fillId="0" borderId="0" xfId="0" applyNumberFormat="1" applyFont="1" applyAlignment="1">
      <alignment/>
    </xf>
    <xf numFmtId="3" fontId="0" fillId="0" borderId="0" xfId="0" applyNumberFormat="1" applyAlignment="1">
      <alignment/>
    </xf>
    <xf numFmtId="0" fontId="0" fillId="0" borderId="0" xfId="0" applyFont="1" applyAlignment="1">
      <alignment/>
    </xf>
    <xf numFmtId="3" fontId="4" fillId="0" borderId="12" xfId="0" applyNumberFormat="1" applyFont="1" applyBorder="1" applyAlignment="1">
      <alignment/>
    </xf>
    <xf numFmtId="3" fontId="4" fillId="23" borderId="12" xfId="0" applyNumberFormat="1" applyFont="1" applyFill="1" applyBorder="1" applyAlignment="1">
      <alignment/>
    </xf>
    <xf numFmtId="9" fontId="3" fillId="20" borderId="25" xfId="0" applyNumberFormat="1" applyFont="1" applyFill="1" applyBorder="1" applyAlignment="1">
      <alignment horizontal="center" vertical="center"/>
    </xf>
    <xf numFmtId="3" fontId="4" fillId="0" borderId="11" xfId="0" applyNumberFormat="1" applyFont="1" applyBorder="1" applyAlignment="1">
      <alignment/>
    </xf>
    <xf numFmtId="0" fontId="5" fillId="22" borderId="22" xfId="0" applyFont="1" applyFill="1" applyBorder="1" applyAlignment="1">
      <alignment horizontal="center"/>
    </xf>
    <xf numFmtId="0" fontId="5" fillId="22" borderId="56" xfId="0" applyFont="1" applyFill="1" applyBorder="1" applyAlignment="1">
      <alignment horizontal="center" wrapText="1"/>
    </xf>
    <xf numFmtId="0" fontId="4" fillId="0" borderId="0" xfId="0" applyFont="1" applyFill="1" applyAlignment="1">
      <alignment/>
    </xf>
    <xf numFmtId="167" fontId="4" fillId="26" borderId="27" xfId="0" applyNumberFormat="1" applyFont="1" applyFill="1" applyBorder="1" applyAlignment="1">
      <alignment/>
    </xf>
    <xf numFmtId="167" fontId="0" fillId="0" borderId="0" xfId="0" applyNumberFormat="1" applyAlignment="1">
      <alignment/>
    </xf>
    <xf numFmtId="167" fontId="4" fillId="17" borderId="27" xfId="0" applyNumberFormat="1" applyFont="1" applyFill="1" applyBorder="1" applyAlignment="1">
      <alignment/>
    </xf>
    <xf numFmtId="167" fontId="4" fillId="10" borderId="27" xfId="0" applyNumberFormat="1" applyFont="1" applyFill="1" applyBorder="1" applyAlignment="1">
      <alignment/>
    </xf>
    <xf numFmtId="0" fontId="0" fillId="26" borderId="49" xfId="0" applyFill="1" applyBorder="1" applyAlignment="1">
      <alignment/>
    </xf>
    <xf numFmtId="0" fontId="0" fillId="17" borderId="49" xfId="0" applyFill="1" applyBorder="1" applyAlignment="1">
      <alignment/>
    </xf>
    <xf numFmtId="0" fontId="3" fillId="27" borderId="24" xfId="0" applyFont="1" applyFill="1" applyBorder="1" applyAlignment="1" applyProtection="1">
      <alignment horizontal="center" vertical="center"/>
      <protection locked="0"/>
    </xf>
    <xf numFmtId="0" fontId="3" fillId="27" borderId="25" xfId="0" applyFont="1" applyFill="1" applyBorder="1" applyAlignment="1" applyProtection="1">
      <alignment horizontal="center" vertical="center"/>
      <protection locked="0"/>
    </xf>
    <xf numFmtId="0" fontId="3" fillId="27" borderId="26" xfId="0" applyFont="1" applyFill="1" applyBorder="1" applyAlignment="1" applyProtection="1">
      <alignment horizontal="center" vertical="center"/>
      <protection locked="0"/>
    </xf>
    <xf numFmtId="0" fontId="3" fillId="27" borderId="21" xfId="0" applyFont="1" applyFill="1" applyBorder="1" applyAlignment="1" applyProtection="1">
      <alignment horizontal="center" vertical="center"/>
      <protection locked="0"/>
    </xf>
    <xf numFmtId="9" fontId="3" fillId="27" borderId="25" xfId="0" applyNumberFormat="1" applyFont="1" applyFill="1" applyBorder="1" applyAlignment="1" applyProtection="1">
      <alignment horizontal="center" vertical="center"/>
      <protection locked="0"/>
    </xf>
    <xf numFmtId="0" fontId="3" fillId="27" borderId="27" xfId="0" applyFont="1" applyFill="1" applyBorder="1" applyAlignment="1" applyProtection="1">
      <alignment horizontal="center" vertical="center"/>
      <protection locked="0"/>
    </xf>
    <xf numFmtId="0" fontId="4" fillId="0" borderId="0" xfId="0" applyFont="1" applyAlignment="1" applyProtection="1">
      <alignment horizontal="center"/>
      <protection locked="0"/>
    </xf>
    <xf numFmtId="0" fontId="3" fillId="0" borderId="57" xfId="0" applyFont="1" applyBorder="1" applyAlignment="1" applyProtection="1">
      <alignment horizontal="center" vertical="center"/>
      <protection locked="0"/>
    </xf>
    <xf numFmtId="0" fontId="3" fillId="27" borderId="20" xfId="0" applyFont="1" applyFill="1" applyBorder="1" applyAlignment="1" applyProtection="1">
      <alignment horizontal="center" vertical="center"/>
      <protection locked="0"/>
    </xf>
    <xf numFmtId="0" fontId="3" fillId="27" borderId="17" xfId="0" applyFont="1" applyFill="1" applyBorder="1" applyAlignment="1" applyProtection="1">
      <alignment horizontal="center" vertical="center"/>
      <protection locked="0"/>
    </xf>
    <xf numFmtId="0" fontId="3" fillId="27" borderId="18" xfId="0" applyFont="1" applyFill="1" applyBorder="1" applyAlignment="1" applyProtection="1">
      <alignment horizontal="center" vertical="center"/>
      <protection locked="0"/>
    </xf>
    <xf numFmtId="0" fontId="3" fillId="27" borderId="20" xfId="0" applyFont="1" applyFill="1" applyBorder="1" applyAlignment="1" applyProtection="1">
      <alignment horizontal="center" vertical="center"/>
      <protection/>
    </xf>
    <xf numFmtId="0" fontId="3" fillId="27" borderId="17" xfId="0" applyFont="1" applyFill="1" applyBorder="1" applyAlignment="1" applyProtection="1">
      <alignment horizontal="center" vertical="center"/>
      <protection/>
    </xf>
    <xf numFmtId="167" fontId="4" fillId="0" borderId="44" xfId="0" applyNumberFormat="1" applyFont="1" applyBorder="1" applyAlignment="1">
      <alignment/>
    </xf>
    <xf numFmtId="6" fontId="0" fillId="23" borderId="50" xfId="0" applyNumberFormat="1" applyFill="1" applyBorder="1" applyAlignment="1">
      <alignment/>
    </xf>
    <xf numFmtId="6" fontId="0" fillId="0" borderId="11" xfId="0" applyNumberFormat="1" applyBorder="1" applyAlignment="1">
      <alignment/>
    </xf>
    <xf numFmtId="6" fontId="0" fillId="0" borderId="17" xfId="0" applyNumberFormat="1" applyBorder="1" applyAlignment="1">
      <alignment/>
    </xf>
    <xf numFmtId="6" fontId="0" fillId="0" borderId="25" xfId="0" applyNumberFormat="1" applyBorder="1" applyAlignment="1">
      <alignment/>
    </xf>
    <xf numFmtId="6" fontId="0" fillId="25" borderId="0" xfId="0" applyNumberFormat="1" applyFill="1" applyBorder="1" applyAlignment="1">
      <alignment/>
    </xf>
    <xf numFmtId="6" fontId="0" fillId="0" borderId="50" xfId="0" applyNumberFormat="1" applyBorder="1" applyAlignment="1">
      <alignment/>
    </xf>
    <xf numFmtId="6" fontId="0" fillId="25" borderId="0" xfId="0" applyNumberFormat="1" applyFill="1" applyAlignment="1">
      <alignment/>
    </xf>
    <xf numFmtId="6" fontId="6" fillId="24" borderId="31" xfId="0" applyNumberFormat="1" applyFont="1" applyFill="1" applyBorder="1" applyAlignment="1">
      <alignment horizontal="center"/>
    </xf>
    <xf numFmtId="6" fontId="5" fillId="0" borderId="19" xfId="0" applyNumberFormat="1" applyFont="1" applyBorder="1" applyAlignment="1">
      <alignment horizontal="center"/>
    </xf>
    <xf numFmtId="6" fontId="5" fillId="0" borderId="20" xfId="0" applyNumberFormat="1" applyFont="1" applyBorder="1" applyAlignment="1">
      <alignment horizontal="center"/>
    </xf>
    <xf numFmtId="0" fontId="4" fillId="20" borderId="21" xfId="0" applyFont="1" applyFill="1" applyBorder="1" applyAlignment="1">
      <alignment horizontal="left" vertical="center" wrapText="1"/>
    </xf>
    <xf numFmtId="0" fontId="4" fillId="20" borderId="38" xfId="0" applyFont="1" applyFill="1" applyBorder="1" applyAlignment="1">
      <alignment horizontal="left" vertical="center" wrapText="1"/>
    </xf>
    <xf numFmtId="0" fontId="3" fillId="20" borderId="32" xfId="0" applyFont="1" applyFill="1" applyBorder="1" applyAlignment="1">
      <alignment horizontal="left" vertical="center"/>
    </xf>
    <xf numFmtId="0" fontId="0" fillId="22" borderId="11" xfId="0" applyFill="1" applyBorder="1" applyAlignment="1">
      <alignment/>
    </xf>
    <xf numFmtId="0" fontId="5" fillId="22" borderId="49" xfId="0" applyFont="1" applyFill="1" applyBorder="1" applyAlignment="1">
      <alignment/>
    </xf>
    <xf numFmtId="0" fontId="0" fillId="22" borderId="48" xfId="0" applyFill="1" applyBorder="1" applyAlignment="1">
      <alignment/>
    </xf>
    <xf numFmtId="0" fontId="0" fillId="25" borderId="58" xfId="0" applyFill="1" applyBorder="1" applyAlignment="1">
      <alignment/>
    </xf>
    <xf numFmtId="0" fontId="0" fillId="10" borderId="53" xfId="0" applyFill="1" applyBorder="1" applyAlignment="1">
      <alignment/>
    </xf>
    <xf numFmtId="6" fontId="0" fillId="23" borderId="51" xfId="0" applyNumberFormat="1" applyFill="1" applyBorder="1" applyAlignment="1">
      <alignment/>
    </xf>
    <xf numFmtId="6" fontId="0" fillId="0" borderId="14" xfId="0" applyNumberFormat="1" applyBorder="1" applyAlignment="1">
      <alignment/>
    </xf>
    <xf numFmtId="6" fontId="0" fillId="0" borderId="18" xfId="0" applyNumberFormat="1" applyBorder="1" applyAlignment="1">
      <alignment/>
    </xf>
    <xf numFmtId="6" fontId="0" fillId="0" borderId="27" xfId="0" applyNumberFormat="1" applyBorder="1" applyAlignment="1">
      <alignment/>
    </xf>
    <xf numFmtId="6" fontId="0" fillId="0" borderId="51" xfId="0" applyNumberFormat="1" applyBorder="1" applyAlignment="1">
      <alignment/>
    </xf>
    <xf numFmtId="0" fontId="5" fillId="26" borderId="56" xfId="0" applyFont="1" applyFill="1" applyBorder="1" applyAlignment="1">
      <alignment vertical="center" wrapText="1"/>
    </xf>
    <xf numFmtId="0" fontId="5" fillId="17" borderId="56" xfId="0" applyFont="1" applyFill="1" applyBorder="1" applyAlignment="1">
      <alignment vertical="center"/>
    </xf>
    <xf numFmtId="0" fontId="5" fillId="10" borderId="56" xfId="0" applyFont="1" applyFill="1" applyBorder="1" applyAlignment="1">
      <alignment vertical="center" wrapText="1"/>
    </xf>
    <xf numFmtId="0" fontId="5" fillId="26" borderId="51" xfId="0" applyFont="1" applyFill="1" applyBorder="1" applyAlignment="1">
      <alignment horizontal="right" vertical="center"/>
    </xf>
    <xf numFmtId="0" fontId="5" fillId="17" borderId="51" xfId="0" applyFont="1" applyFill="1" applyBorder="1" applyAlignment="1">
      <alignment horizontal="right" vertical="center"/>
    </xf>
    <xf numFmtId="0" fontId="5" fillId="10" borderId="51" xfId="0" applyFont="1" applyFill="1" applyBorder="1" applyAlignment="1">
      <alignment horizontal="right" vertical="center"/>
    </xf>
    <xf numFmtId="0" fontId="5" fillId="20" borderId="58" xfId="0" applyFont="1" applyFill="1" applyBorder="1" applyAlignment="1">
      <alignment horizontal="center"/>
    </xf>
    <xf numFmtId="6" fontId="0" fillId="20" borderId="0" xfId="0" applyNumberFormat="1" applyFill="1" applyBorder="1" applyAlignment="1">
      <alignment/>
    </xf>
    <xf numFmtId="6" fontId="0" fillId="20" borderId="13" xfId="0" applyNumberFormat="1" applyFill="1" applyBorder="1" applyAlignment="1">
      <alignment/>
    </xf>
    <xf numFmtId="6" fontId="5" fillId="20" borderId="58" xfId="0" applyNumberFormat="1" applyFont="1" applyFill="1" applyBorder="1" applyAlignment="1">
      <alignment horizontal="center"/>
    </xf>
    <xf numFmtId="0" fontId="4" fillId="23" borderId="12" xfId="0" applyFont="1" applyFill="1" applyBorder="1" applyAlignment="1">
      <alignment/>
    </xf>
    <xf numFmtId="0" fontId="4" fillId="23" borderId="11" xfId="0" applyFont="1" applyFill="1" applyBorder="1" applyAlignment="1">
      <alignment/>
    </xf>
    <xf numFmtId="0" fontId="3" fillId="0" borderId="12" xfId="0" applyFont="1" applyFill="1" applyBorder="1" applyAlignment="1">
      <alignment horizontal="center" wrapText="1"/>
    </xf>
    <xf numFmtId="166" fontId="4" fillId="0" borderId="11" xfId="0" applyNumberFormat="1" applyFont="1" applyBorder="1" applyAlignment="1">
      <alignment/>
    </xf>
    <xf numFmtId="167" fontId="4" fillId="0" borderId="23" xfId="0" applyNumberFormat="1" applyFont="1" applyBorder="1" applyAlignment="1">
      <alignment/>
    </xf>
    <xf numFmtId="0" fontId="3" fillId="20" borderId="21" xfId="0" applyFont="1" applyFill="1" applyBorder="1" applyAlignment="1">
      <alignment horizontal="center" wrapText="1"/>
    </xf>
    <xf numFmtId="0" fontId="3" fillId="20" borderId="22" xfId="0" applyFont="1" applyFill="1" applyBorder="1" applyAlignment="1">
      <alignment horizontal="center" wrapText="1"/>
    </xf>
    <xf numFmtId="0" fontId="3" fillId="0" borderId="30" xfId="0" applyNumberFormat="1" applyFont="1" applyFill="1" applyBorder="1" applyAlignment="1">
      <alignment/>
    </xf>
    <xf numFmtId="0" fontId="3" fillId="0" borderId="33" xfId="0" applyNumberFormat="1" applyFont="1" applyFill="1" applyBorder="1" applyAlignment="1">
      <alignment/>
    </xf>
    <xf numFmtId="0" fontId="3" fillId="0" borderId="21" xfId="0" applyNumberFormat="1" applyFont="1" applyFill="1" applyBorder="1" applyAlignment="1">
      <alignment/>
    </xf>
    <xf numFmtId="0" fontId="3" fillId="0" borderId="25" xfId="0" applyNumberFormat="1" applyFont="1" applyFill="1" applyBorder="1" applyAlignment="1">
      <alignment/>
    </xf>
    <xf numFmtId="0" fontId="3" fillId="0" borderId="27" xfId="0" applyNumberFormat="1" applyFont="1" applyFill="1" applyBorder="1" applyAlignment="1">
      <alignment/>
    </xf>
    <xf numFmtId="0" fontId="3" fillId="0" borderId="29" xfId="0" applyNumberFormat="1" applyFont="1" applyFill="1" applyBorder="1" applyAlignment="1">
      <alignment/>
    </xf>
    <xf numFmtId="0" fontId="3" fillId="2" borderId="32" xfId="0" applyFont="1" applyFill="1" applyBorder="1" applyAlignment="1">
      <alignment horizontal="center" wrapText="1"/>
    </xf>
    <xf numFmtId="0" fontId="3" fillId="2" borderId="21" xfId="0" applyFont="1" applyFill="1" applyBorder="1" applyAlignment="1">
      <alignment horizontal="center" wrapText="1"/>
    </xf>
    <xf numFmtId="0" fontId="3" fillId="24" borderId="24" xfId="0" applyNumberFormat="1" applyFont="1" applyFill="1" applyBorder="1" applyAlignment="1">
      <alignment/>
    </xf>
    <xf numFmtId="0" fontId="3" fillId="24" borderId="25" xfId="0" applyNumberFormat="1" applyFont="1" applyFill="1" applyBorder="1" applyAlignment="1">
      <alignment/>
    </xf>
    <xf numFmtId="0" fontId="3" fillId="24" borderId="27" xfId="0" applyNumberFormat="1" applyFont="1" applyFill="1" applyBorder="1" applyAlignment="1">
      <alignment/>
    </xf>
    <xf numFmtId="0" fontId="3" fillId="20" borderId="15" xfId="0" applyFont="1" applyFill="1" applyBorder="1" applyAlignment="1">
      <alignment horizontal="center" wrapText="1"/>
    </xf>
    <xf numFmtId="0" fontId="3" fillId="20" borderId="21" xfId="0" applyNumberFormat="1" applyFont="1" applyFill="1" applyBorder="1" applyAlignment="1">
      <alignment/>
    </xf>
    <xf numFmtId="0" fontId="3" fillId="20" borderId="25" xfId="0" applyNumberFormat="1" applyFont="1" applyFill="1" applyBorder="1" applyAlignment="1">
      <alignment/>
    </xf>
    <xf numFmtId="0" fontId="3" fillId="20" borderId="27" xfId="0" applyNumberFormat="1" applyFont="1" applyFill="1" applyBorder="1" applyAlignment="1">
      <alignment/>
    </xf>
    <xf numFmtId="0" fontId="3" fillId="24" borderId="21" xfId="0" applyNumberFormat="1" applyFont="1" applyFill="1" applyBorder="1" applyAlignment="1">
      <alignment/>
    </xf>
    <xf numFmtId="0" fontId="3" fillId="24" borderId="17" xfId="0" applyNumberFormat="1" applyFont="1" applyFill="1" applyBorder="1" applyAlignment="1">
      <alignment/>
    </xf>
    <xf numFmtId="0" fontId="3" fillId="24" borderId="18" xfId="0" applyNumberFormat="1" applyFont="1" applyFill="1" applyBorder="1" applyAlignment="1">
      <alignment/>
    </xf>
    <xf numFmtId="0" fontId="3" fillId="20" borderId="24" xfId="0" applyNumberFormat="1" applyFont="1" applyFill="1" applyBorder="1" applyAlignment="1">
      <alignment/>
    </xf>
    <xf numFmtId="0" fontId="3" fillId="20" borderId="29" xfId="0" applyNumberFormat="1" applyFont="1" applyFill="1" applyBorder="1" applyAlignment="1">
      <alignment/>
    </xf>
    <xf numFmtId="0" fontId="3" fillId="24" borderId="36" xfId="0" applyNumberFormat="1" applyFont="1" applyFill="1" applyBorder="1" applyAlignment="1">
      <alignment/>
    </xf>
    <xf numFmtId="0" fontId="3" fillId="24" borderId="39" xfId="0" applyNumberFormat="1" applyFont="1" applyFill="1" applyBorder="1" applyAlignment="1">
      <alignment/>
    </xf>
    <xf numFmtId="0" fontId="3" fillId="2" borderId="31" xfId="0" applyFont="1" applyFill="1" applyBorder="1" applyAlignment="1">
      <alignment horizontal="center" wrapText="1"/>
    </xf>
    <xf numFmtId="0" fontId="0" fillId="25" borderId="11" xfId="0" applyFill="1" applyBorder="1" applyAlignment="1">
      <alignment horizontal="center"/>
    </xf>
    <xf numFmtId="0" fontId="0" fillId="25" borderId="11" xfId="0" applyFill="1" applyBorder="1" applyAlignment="1">
      <alignment horizontal="center" wrapText="1"/>
    </xf>
    <xf numFmtId="0" fontId="0" fillId="25" borderId="0" xfId="0" applyFill="1" applyAlignment="1">
      <alignment horizontal="left"/>
    </xf>
    <xf numFmtId="0" fontId="0" fillId="25" borderId="0" xfId="0" applyFont="1" applyFill="1" applyBorder="1" applyAlignment="1">
      <alignment horizontal="left"/>
    </xf>
    <xf numFmtId="0" fontId="3" fillId="20" borderId="30" xfId="0" applyFont="1" applyFill="1" applyBorder="1" applyAlignment="1">
      <alignment horizontal="left" vertical="center"/>
    </xf>
    <xf numFmtId="0" fontId="3" fillId="20" borderId="29" xfId="0" applyFont="1" applyFill="1" applyBorder="1" applyAlignment="1">
      <alignment horizontal="left" vertical="center"/>
    </xf>
    <xf numFmtId="0" fontId="3" fillId="20" borderId="33" xfId="0" applyFont="1" applyFill="1" applyBorder="1" applyAlignment="1">
      <alignment horizontal="left" vertical="center"/>
    </xf>
    <xf numFmtId="0" fontId="3" fillId="20" borderId="27" xfId="0" applyFont="1" applyFill="1" applyBorder="1" applyAlignment="1">
      <alignment horizontal="center" vertical="center"/>
    </xf>
    <xf numFmtId="8" fontId="0" fillId="25" borderId="0" xfId="0" applyNumberFormat="1" applyFill="1" applyAlignment="1">
      <alignment/>
    </xf>
    <xf numFmtId="0" fontId="5" fillId="10" borderId="28" xfId="0" applyFont="1" applyFill="1" applyBorder="1" applyAlignment="1">
      <alignment horizontal="center"/>
    </xf>
    <xf numFmtId="0" fontId="5" fillId="10" borderId="59" xfId="0" applyFont="1" applyFill="1" applyBorder="1" applyAlignment="1">
      <alignment horizontal="center"/>
    </xf>
    <xf numFmtId="0" fontId="5" fillId="0" borderId="22"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7" fillId="20" borderId="28" xfId="0" applyFont="1" applyFill="1" applyBorder="1" applyAlignment="1">
      <alignment horizontal="center" vertical="center" wrapText="1"/>
    </xf>
    <xf numFmtId="0" fontId="7" fillId="20" borderId="59" xfId="0" applyFont="1" applyFill="1" applyBorder="1" applyAlignment="1">
      <alignment horizontal="center" vertical="center" wrapText="1"/>
    </xf>
    <xf numFmtId="0" fontId="7" fillId="20" borderId="34" xfId="0" applyFont="1" applyFill="1" applyBorder="1" applyAlignment="1">
      <alignment horizontal="center" vertical="center" wrapText="1"/>
    </xf>
    <xf numFmtId="0" fontId="7" fillId="27" borderId="28" xfId="0" applyFont="1" applyFill="1" applyBorder="1" applyAlignment="1">
      <alignment horizontal="center" vertical="center" wrapText="1"/>
    </xf>
    <xf numFmtId="0" fontId="7" fillId="27" borderId="34" xfId="0" applyFont="1" applyFill="1" applyBorder="1" applyAlignment="1">
      <alignment horizontal="center" vertical="center"/>
    </xf>
    <xf numFmtId="0" fontId="5" fillId="26" borderId="28" xfId="0" applyFont="1" applyFill="1" applyBorder="1" applyAlignment="1">
      <alignment horizontal="center"/>
    </xf>
    <xf numFmtId="0" fontId="5" fillId="26" borderId="59" xfId="0" applyFont="1" applyFill="1" applyBorder="1" applyAlignment="1">
      <alignment horizontal="center"/>
    </xf>
    <xf numFmtId="0" fontId="5" fillId="26" borderId="34" xfId="0" applyFont="1" applyFill="1" applyBorder="1" applyAlignment="1">
      <alignment horizontal="center"/>
    </xf>
    <xf numFmtId="0" fontId="5" fillId="17" borderId="28" xfId="0" applyFont="1" applyFill="1" applyBorder="1" applyAlignment="1">
      <alignment horizontal="center"/>
    </xf>
    <xf numFmtId="0" fontId="5" fillId="17" borderId="59" xfId="0" applyFont="1" applyFill="1" applyBorder="1" applyAlignment="1">
      <alignment horizontal="center"/>
    </xf>
    <xf numFmtId="0" fontId="5" fillId="17" borderId="34" xfId="0" applyFont="1" applyFill="1" applyBorder="1" applyAlignment="1">
      <alignment horizontal="center"/>
    </xf>
    <xf numFmtId="0" fontId="5" fillId="10" borderId="34" xfId="0" applyFont="1" applyFill="1" applyBorder="1" applyAlignment="1">
      <alignment horizontal="center"/>
    </xf>
    <xf numFmtId="0" fontId="3" fillId="0" borderId="11" xfId="0" applyFont="1" applyBorder="1" applyAlignment="1">
      <alignment horizontal="left"/>
    </xf>
    <xf numFmtId="166" fontId="4" fillId="0" borderId="11" xfId="0" applyNumberFormat="1" applyFont="1" applyBorder="1" applyAlignment="1">
      <alignment horizontal="right"/>
    </xf>
    <xf numFmtId="0" fontId="3" fillId="0" borderId="12" xfId="0" applyFont="1" applyFill="1" applyBorder="1" applyAlignment="1">
      <alignment horizontal="center" wrapText="1"/>
    </xf>
    <xf numFmtId="0" fontId="3" fillId="0" borderId="11" xfId="0" applyFont="1" applyFill="1" applyBorder="1" applyAlignment="1">
      <alignment horizontal="left"/>
    </xf>
    <xf numFmtId="0" fontId="3" fillId="0" borderId="12" xfId="0" applyFont="1" applyBorder="1" applyAlignment="1">
      <alignment horizontal="left"/>
    </xf>
    <xf numFmtId="3" fontId="3" fillId="23" borderId="12" xfId="0" applyNumberFormat="1" applyFont="1" applyFill="1" applyBorder="1" applyAlignment="1">
      <alignment horizontal="left"/>
    </xf>
    <xf numFmtId="167" fontId="4" fillId="26" borderId="51" xfId="0" applyNumberFormat="1" applyFont="1" applyFill="1" applyBorder="1" applyAlignment="1">
      <alignment horizontal="right"/>
    </xf>
    <xf numFmtId="167" fontId="4" fillId="26" borderId="14" xfId="0" applyNumberFormat="1" applyFont="1" applyFill="1" applyBorder="1" applyAlignment="1">
      <alignment horizontal="right"/>
    </xf>
    <xf numFmtId="167" fontId="4" fillId="26" borderId="18" xfId="0" applyNumberFormat="1" applyFont="1" applyFill="1" applyBorder="1" applyAlignment="1">
      <alignment horizontal="right"/>
    </xf>
    <xf numFmtId="0" fontId="3" fillId="0" borderId="56" xfId="0" applyFont="1" applyFill="1" applyBorder="1" applyAlignment="1">
      <alignment horizontal="center" wrapText="1"/>
    </xf>
    <xf numFmtId="0" fontId="3" fillId="0" borderId="19" xfId="0" applyFont="1" applyFill="1" applyBorder="1" applyAlignment="1">
      <alignment horizontal="center" wrapText="1"/>
    </xf>
    <xf numFmtId="0" fontId="3" fillId="0" borderId="20" xfId="0" applyFont="1" applyFill="1" applyBorder="1" applyAlignment="1">
      <alignment horizontal="center" wrapText="1"/>
    </xf>
    <xf numFmtId="167" fontId="4" fillId="10" borderId="51" xfId="0" applyNumberFormat="1" applyFont="1" applyFill="1" applyBorder="1" applyAlignment="1">
      <alignment horizontal="right"/>
    </xf>
    <xf numFmtId="167" fontId="4" fillId="10" borderId="14" xfId="0" applyNumberFormat="1" applyFont="1" applyFill="1" applyBorder="1" applyAlignment="1">
      <alignment horizontal="right"/>
    </xf>
    <xf numFmtId="167" fontId="4" fillId="10" borderId="18" xfId="0" applyNumberFormat="1" applyFont="1" applyFill="1" applyBorder="1" applyAlignment="1">
      <alignment horizontal="right"/>
    </xf>
    <xf numFmtId="167" fontId="4" fillId="17" borderId="51" xfId="0" applyNumberFormat="1" applyFont="1" applyFill="1" applyBorder="1" applyAlignment="1">
      <alignment horizontal="right"/>
    </xf>
    <xf numFmtId="167" fontId="4" fillId="17" borderId="14" xfId="0" applyNumberFormat="1" applyFont="1" applyFill="1" applyBorder="1" applyAlignment="1">
      <alignment horizontal="right"/>
    </xf>
    <xf numFmtId="167" fontId="4" fillId="17" borderId="18" xfId="0" applyNumberFormat="1" applyFont="1" applyFill="1" applyBorder="1" applyAlignment="1">
      <alignment horizontal="right"/>
    </xf>
    <xf numFmtId="167" fontId="4" fillId="0" borderId="28" xfId="0" applyNumberFormat="1" applyFont="1" applyBorder="1" applyAlignment="1">
      <alignment horizontal="center"/>
    </xf>
    <xf numFmtId="167" fontId="4" fillId="0" borderId="59" xfId="0" applyNumberFormat="1" applyFont="1" applyBorder="1" applyAlignment="1">
      <alignment horizontal="center"/>
    </xf>
    <xf numFmtId="167" fontId="4" fillId="0" borderId="34" xfId="0" applyNumberFormat="1" applyFont="1" applyBorder="1" applyAlignment="1">
      <alignment horizontal="center"/>
    </xf>
    <xf numFmtId="0" fontId="3" fillId="2" borderId="28" xfId="0" applyFont="1" applyFill="1" applyBorder="1" applyAlignment="1">
      <alignment horizontal="center"/>
    </xf>
    <xf numFmtId="0" fontId="3" fillId="2" borderId="59" xfId="0" applyFont="1" applyFill="1" applyBorder="1" applyAlignment="1">
      <alignment horizontal="center"/>
    </xf>
    <xf numFmtId="0" fontId="3" fillId="2" borderId="34" xfId="0" applyFont="1" applyFill="1" applyBorder="1" applyAlignment="1">
      <alignment horizontal="center"/>
    </xf>
    <xf numFmtId="0" fontId="3" fillId="0" borderId="28" xfId="0" applyFont="1" applyBorder="1" applyAlignment="1">
      <alignment horizontal="center"/>
    </xf>
    <xf numFmtId="0" fontId="3" fillId="0" borderId="59" xfId="0" applyFont="1" applyBorder="1" applyAlignment="1">
      <alignment horizontal="center"/>
    </xf>
    <xf numFmtId="0" fontId="3" fillId="0" borderId="34" xfId="0" applyFont="1" applyBorder="1" applyAlignment="1">
      <alignment horizontal="center"/>
    </xf>
    <xf numFmtId="0" fontId="3" fillId="0" borderId="28" xfId="0" applyNumberFormat="1" applyFont="1" applyBorder="1" applyAlignment="1">
      <alignment horizontal="center"/>
    </xf>
    <xf numFmtId="0" fontId="3" fillId="0" borderId="59" xfId="0" applyNumberFormat="1" applyFont="1" applyBorder="1" applyAlignment="1">
      <alignment horizontal="center"/>
    </xf>
    <xf numFmtId="0" fontId="3" fillId="0" borderId="34" xfId="0" applyNumberFormat="1" applyFont="1" applyBorder="1" applyAlignment="1">
      <alignment horizontal="center"/>
    </xf>
    <xf numFmtId="0" fontId="4" fillId="0" borderId="43" xfId="0" applyNumberFormat="1" applyFont="1" applyBorder="1" applyAlignment="1">
      <alignment horizontal="center"/>
    </xf>
    <xf numFmtId="0" fontId="4" fillId="0" borderId="44" xfId="0" applyNumberFormat="1" applyFont="1" applyBorder="1" applyAlignment="1">
      <alignment horizontal="center"/>
    </xf>
    <xf numFmtId="0" fontId="3" fillId="23" borderId="15" xfId="0" applyFont="1" applyFill="1" applyBorder="1" applyAlignment="1">
      <alignment horizontal="center" wrapText="1"/>
    </xf>
    <xf numFmtId="0" fontId="3" fillId="23" borderId="62" xfId="0" applyFont="1" applyFill="1" applyBorder="1" applyAlignment="1">
      <alignment horizontal="center" wrapText="1"/>
    </xf>
    <xf numFmtId="0" fontId="3" fillId="17" borderId="15" xfId="0" applyFont="1" applyFill="1" applyBorder="1" applyAlignment="1">
      <alignment horizontal="center" wrapText="1"/>
    </xf>
    <xf numFmtId="0" fontId="3" fillId="17" borderId="62" xfId="0" applyFont="1" applyFill="1" applyBorder="1" applyAlignment="1">
      <alignment horizontal="center"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25" fillId="2" borderId="22" xfId="0" applyFont="1" applyFill="1" applyBorder="1" applyAlignment="1">
      <alignment horizontal="left" vertical="center" wrapText="1"/>
    </xf>
    <xf numFmtId="0" fontId="26" fillId="2" borderId="58" xfId="0" applyFont="1" applyFill="1" applyBorder="1" applyAlignment="1">
      <alignment/>
    </xf>
    <xf numFmtId="0" fontId="27" fillId="2" borderId="31" xfId="0" applyFont="1" applyFill="1" applyBorder="1" applyAlignment="1">
      <alignment horizontal="center"/>
    </xf>
    <xf numFmtId="0" fontId="25" fillId="2" borderId="19" xfId="0" applyFont="1" applyFill="1" applyBorder="1" applyAlignment="1">
      <alignment horizontal="center"/>
    </xf>
    <xf numFmtId="0" fontId="25" fillId="2" borderId="20" xfId="0" applyFont="1" applyFill="1" applyBorder="1" applyAlignment="1">
      <alignment horizontal="center"/>
    </xf>
    <xf numFmtId="0" fontId="25" fillId="2" borderId="22" xfId="0" applyFont="1" applyFill="1" applyBorder="1" applyAlignment="1">
      <alignment horizontal="center"/>
    </xf>
    <xf numFmtId="0" fontId="25" fillId="2" borderId="58" xfId="0" applyFont="1" applyFill="1" applyBorder="1" applyAlignment="1">
      <alignment horizontal="center"/>
    </xf>
    <xf numFmtId="0" fontId="25" fillId="2" borderId="56" xfId="0" applyFont="1" applyFill="1" applyBorder="1" applyAlignment="1">
      <alignment horizontal="center" wrapText="1"/>
    </xf>
    <xf numFmtId="0" fontId="25" fillId="2" borderId="19" xfId="0" applyFont="1" applyFill="1" applyBorder="1" applyAlignment="1">
      <alignment horizontal="center" wrapText="1"/>
    </xf>
    <xf numFmtId="0" fontId="25" fillId="2" borderId="20" xfId="0" applyFont="1" applyFill="1" applyBorder="1" applyAlignment="1">
      <alignment horizontal="center" wrapText="1"/>
    </xf>
    <xf numFmtId="0" fontId="27" fillId="2" borderId="22" xfId="0" applyFont="1" applyFill="1" applyBorder="1" applyAlignment="1">
      <alignment horizontal="center" wrapText="1"/>
    </xf>
    <xf numFmtId="0" fontId="26" fillId="2" borderId="0" xfId="0" applyFont="1" applyFill="1" applyAlignment="1">
      <alignment/>
    </xf>
    <xf numFmtId="0" fontId="26" fillId="2" borderId="60" xfId="0" applyFont="1" applyFill="1" applyBorder="1" applyAlignment="1">
      <alignment horizontal="left" vertical="center" wrapText="1"/>
    </xf>
    <xf numFmtId="6" fontId="26" fillId="2" borderId="50" xfId="0" applyNumberFormat="1" applyFont="1" applyFill="1" applyBorder="1" applyAlignment="1">
      <alignment/>
    </xf>
    <xf numFmtId="6" fontId="26" fillId="2" borderId="11" xfId="0" applyNumberFormat="1" applyFont="1" applyFill="1" applyBorder="1" applyAlignment="1">
      <alignment/>
    </xf>
    <xf numFmtId="6" fontId="26" fillId="2" borderId="17" xfId="0" applyNumberFormat="1" applyFont="1" applyFill="1" applyBorder="1" applyAlignment="1">
      <alignment/>
    </xf>
    <xf numFmtId="6" fontId="26" fillId="2" borderId="25" xfId="0" applyNumberFormat="1" applyFont="1" applyFill="1" applyBorder="1" applyAlignment="1">
      <alignment/>
    </xf>
    <xf numFmtId="6" fontId="26" fillId="2" borderId="0" xfId="0" applyNumberFormat="1" applyFont="1" applyFill="1" applyBorder="1" applyAlignment="1">
      <alignment/>
    </xf>
    <xf numFmtId="0" fontId="26" fillId="2" borderId="61" xfId="0" applyFont="1" applyFill="1" applyBorder="1" applyAlignment="1">
      <alignment horizontal="left" vertical="center" wrapText="1"/>
    </xf>
    <xf numFmtId="6" fontId="26" fillId="2" borderId="51" xfId="0" applyNumberFormat="1" applyFont="1" applyFill="1" applyBorder="1" applyAlignment="1">
      <alignment/>
    </xf>
    <xf numFmtId="6" fontId="26" fillId="2" borderId="14" xfId="0" applyNumberFormat="1" applyFont="1" applyFill="1" applyBorder="1" applyAlignment="1">
      <alignment/>
    </xf>
    <xf numFmtId="6" fontId="26" fillId="2" borderId="18" xfId="0" applyNumberFormat="1" applyFont="1" applyFill="1" applyBorder="1" applyAlignment="1">
      <alignment/>
    </xf>
    <xf numFmtId="6" fontId="26" fillId="2" borderId="27" xfId="0" applyNumberFormat="1" applyFont="1" applyFill="1" applyBorder="1" applyAlignment="1">
      <alignment/>
    </xf>
    <xf numFmtId="6" fontId="26" fillId="2" borderId="13" xfId="0" applyNumberFormat="1" applyFont="1" applyFill="1" applyBorder="1" applyAlignment="1">
      <alignment/>
    </xf>
    <xf numFmtId="0" fontId="26" fillId="2" borderId="54" xfId="0" applyFont="1" applyFill="1" applyBorder="1" applyAlignment="1">
      <alignment wrapText="1"/>
    </xf>
    <xf numFmtId="0" fontId="26" fillId="2" borderId="55"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4">
    <dxf>
      <font>
        <b/>
        <i val="0"/>
        <color indexed="10"/>
      </font>
    </dxf>
    <dxf>
      <font>
        <b val="0"/>
        <i val="0"/>
      </font>
    </dxf>
    <dxf>
      <font>
        <b/>
        <i val="0"/>
      </font>
      <fill>
        <patternFill>
          <bgColor indexed="26"/>
        </patternFill>
      </fill>
    </dxf>
    <dxf>
      <font>
        <b/>
        <i val="0"/>
      </font>
      <fill>
        <patternFill>
          <bgColor indexed="10"/>
        </patternFill>
      </fill>
    </dxf>
    <dxf>
      <font>
        <b/>
        <i val="0"/>
      </font>
    </dxf>
    <dxf>
      <font>
        <b/>
        <i val="0"/>
      </font>
      <fill>
        <patternFill patternType="none">
          <bgColor indexed="65"/>
        </patternFill>
      </fill>
    </dxf>
    <dxf>
      <font>
        <b/>
        <i val="0"/>
      </font>
    </dxf>
    <dxf>
      <font>
        <b/>
        <i val="0"/>
        <color indexed="10"/>
      </font>
    </dxf>
    <dxf>
      <font>
        <b val="0"/>
        <i val="0"/>
      </font>
    </dxf>
    <dxf>
      <font>
        <b/>
        <i val="0"/>
      </font>
      <fill>
        <patternFill>
          <bgColor indexed="26"/>
        </patternFill>
      </fill>
    </dxf>
    <dxf>
      <font>
        <b/>
        <i val="0"/>
      </font>
      <fill>
        <patternFill>
          <bgColor indexed="10"/>
        </patternFill>
      </fill>
    </dxf>
    <dxf>
      <font>
        <b/>
        <i val="0"/>
      </font>
    </dxf>
    <dxf>
      <font>
        <b/>
        <i val="0"/>
      </font>
      <fill>
        <patternFill patternType="none">
          <bgColor indexed="65"/>
        </patternFill>
      </fill>
    </dxf>
    <dxf>
      <font>
        <b/>
        <i val="0"/>
      </font>
    </dxf>
    <dxf>
      <font>
        <b/>
        <i val="0"/>
        <color indexed="10"/>
      </font>
    </dxf>
    <dxf>
      <font>
        <b val="0"/>
        <i val="0"/>
      </font>
    </dxf>
    <dxf>
      <font>
        <b/>
        <i val="0"/>
      </font>
      <fill>
        <patternFill>
          <bgColor indexed="26"/>
        </patternFill>
      </fill>
    </dxf>
    <dxf>
      <font>
        <b/>
        <i val="0"/>
      </font>
      <fill>
        <patternFill>
          <bgColor indexed="10"/>
        </patternFill>
      </fill>
    </dxf>
    <dxf>
      <font>
        <b/>
        <i val="0"/>
      </font>
    </dxf>
    <dxf>
      <font>
        <b/>
        <i val="0"/>
      </font>
      <fill>
        <patternFill patternType="none">
          <bgColor indexed="65"/>
        </patternFill>
      </fill>
    </dxf>
    <dxf>
      <font>
        <b/>
        <i val="0"/>
      </font>
    </dxf>
    <dxf>
      <font>
        <b/>
        <i val="0"/>
        <color indexed="10"/>
      </font>
    </dxf>
    <dxf>
      <font>
        <b val="0"/>
        <i val="0"/>
      </font>
    </dxf>
    <dxf>
      <font>
        <b/>
        <i val="0"/>
      </font>
      <fill>
        <patternFill>
          <bgColor indexed="26"/>
        </patternFill>
      </fill>
    </dxf>
    <dxf>
      <font>
        <b/>
        <i val="0"/>
      </font>
      <fill>
        <patternFill>
          <bgColor indexed="10"/>
        </patternFill>
      </fill>
    </dxf>
    <dxf>
      <font>
        <b/>
        <i val="0"/>
      </font>
    </dxf>
    <dxf>
      <font>
        <b/>
        <i val="0"/>
      </font>
      <fill>
        <patternFill patternType="none">
          <bgColor indexed="65"/>
        </patternFill>
      </fill>
    </dxf>
    <dxf>
      <font>
        <b/>
        <i val="0"/>
      </font>
    </dxf>
    <dxf>
      <font>
        <b/>
        <i val="0"/>
        <color indexed="10"/>
      </font>
    </dxf>
    <dxf>
      <font>
        <b val="0"/>
        <i val="0"/>
      </font>
    </dxf>
    <dxf>
      <font>
        <b/>
        <i val="0"/>
      </font>
      <fill>
        <patternFill>
          <bgColor indexed="26"/>
        </patternFill>
      </fill>
    </dxf>
    <dxf>
      <font>
        <b/>
        <i val="0"/>
      </font>
      <fill>
        <patternFill>
          <bgColor indexed="10"/>
        </patternFill>
      </fill>
    </dxf>
    <dxf>
      <font>
        <b/>
        <i val="0"/>
      </font>
    </dxf>
    <dxf>
      <font>
        <b/>
        <i val="0"/>
      </font>
      <fill>
        <patternFill patternType="none">
          <bgColor indexed="65"/>
        </patternFill>
      </fill>
    </dxf>
    <dxf>
      <font>
        <b/>
        <i val="0"/>
      </font>
    </dxf>
    <dxf>
      <font>
        <b/>
        <i val="0"/>
        <color indexed="10"/>
      </font>
    </dxf>
    <dxf>
      <font>
        <b val="0"/>
        <i val="0"/>
      </font>
    </dxf>
    <dxf>
      <font>
        <b/>
        <i val="0"/>
      </font>
      <fill>
        <patternFill>
          <bgColor indexed="26"/>
        </patternFill>
      </fill>
    </dxf>
    <dxf>
      <font>
        <b/>
        <i val="0"/>
      </font>
      <fill>
        <patternFill>
          <bgColor indexed="10"/>
        </patternFill>
      </fill>
    </dxf>
    <dxf>
      <font>
        <b/>
        <i val="0"/>
      </font>
    </dxf>
    <dxf>
      <font>
        <b/>
        <i val="0"/>
      </font>
      <fill>
        <patternFill patternType="none">
          <bgColor indexed="65"/>
        </patternFill>
      </fill>
    </dxf>
    <dxf>
      <font>
        <b/>
        <i val="0"/>
      </font>
    </dxf>
    <dxf>
      <font>
        <b/>
        <i val="0"/>
        <color indexed="10"/>
      </font>
    </dxf>
    <dxf>
      <font>
        <b val="0"/>
        <i val="0"/>
      </font>
    </dxf>
    <dxf>
      <font>
        <b/>
        <i val="0"/>
      </font>
      <fill>
        <patternFill>
          <bgColor indexed="26"/>
        </patternFill>
      </fill>
    </dxf>
    <dxf>
      <font>
        <b/>
        <i val="0"/>
      </font>
      <fill>
        <patternFill>
          <bgColor indexed="10"/>
        </patternFill>
      </fill>
    </dxf>
    <dxf>
      <font>
        <b/>
        <i val="0"/>
      </font>
    </dxf>
    <dxf>
      <font>
        <b/>
        <i val="0"/>
      </font>
      <fill>
        <patternFill patternType="none">
          <bgColor indexed="65"/>
        </patternFill>
      </fill>
    </dxf>
    <dxf>
      <font>
        <b/>
        <i val="0"/>
      </font>
    </dxf>
    <dxf>
      <font>
        <b/>
        <i val="0"/>
        <color indexed="10"/>
      </font>
    </dxf>
    <dxf>
      <font>
        <b val="0"/>
        <i val="0"/>
      </font>
    </dxf>
    <dxf>
      <font>
        <b/>
        <i val="0"/>
      </font>
      <fill>
        <patternFill>
          <bgColor indexed="26"/>
        </patternFill>
      </fill>
    </dxf>
    <dxf>
      <font>
        <b/>
        <i val="0"/>
      </font>
      <fill>
        <patternFill>
          <bgColor indexed="10"/>
        </patternFill>
      </fill>
    </dxf>
    <dxf>
      <font>
        <b/>
        <i val="0"/>
      </font>
    </dxf>
    <dxf>
      <font>
        <b/>
        <i val="0"/>
      </font>
      <fill>
        <patternFill patternType="none">
          <bgColor indexed="65"/>
        </patternFill>
      </fill>
    </dxf>
    <dxf>
      <font>
        <b/>
        <i val="0"/>
      </font>
    </dxf>
    <dxf>
      <font>
        <b/>
        <i val="0"/>
        <color indexed="10"/>
      </font>
    </dxf>
    <dxf>
      <font>
        <b val="0"/>
        <i val="0"/>
      </font>
    </dxf>
    <dxf>
      <font>
        <b/>
        <i val="0"/>
      </font>
      <fill>
        <patternFill>
          <bgColor indexed="26"/>
        </patternFill>
      </fill>
    </dxf>
    <dxf>
      <font>
        <b/>
        <i val="0"/>
      </font>
      <fill>
        <patternFill>
          <bgColor indexed="10"/>
        </patternFill>
      </fill>
    </dxf>
    <dxf>
      <font>
        <b/>
        <i val="0"/>
      </font>
    </dxf>
    <dxf>
      <font>
        <b/>
        <i val="0"/>
      </font>
      <fill>
        <patternFill patternType="none">
          <bgColor indexed="65"/>
        </patternFill>
      </fill>
    </dxf>
    <dxf>
      <font>
        <b/>
        <i val="0"/>
      </font>
    </dxf>
    <dxf>
      <font>
        <b val="0"/>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186</v>
      </c>
    </row>
    <row r="2" ht="12.75">
      <c r="A2" t="s">
        <v>189</v>
      </c>
    </row>
    <row r="3" ht="12.75">
      <c r="A3" t="s">
        <v>184</v>
      </c>
    </row>
    <row r="4" ht="12.75">
      <c r="A4" t="s">
        <v>185</v>
      </c>
    </row>
    <row r="5" ht="12.75">
      <c r="A5" t="s">
        <v>187</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11"/>
  </sheetPr>
  <dimension ref="A1:X101"/>
  <sheetViews>
    <sheetView zoomScalePageLayoutView="0" workbookViewId="0" topLeftCell="I1">
      <selection activeCell="V12" sqref="V12"/>
    </sheetView>
  </sheetViews>
  <sheetFormatPr defaultColWidth="9.140625" defaultRowHeight="12.75"/>
  <cols>
    <col min="1" max="1" width="5.00390625" style="1" bestFit="1" customWidth="1"/>
    <col min="2" max="2" width="6.7109375" style="1" bestFit="1" customWidth="1"/>
    <col min="3" max="3" width="4.140625" style="1" bestFit="1" customWidth="1"/>
    <col min="4" max="4" width="7.28125" style="1" bestFit="1" customWidth="1"/>
    <col min="5" max="5" width="5.57421875" style="1" bestFit="1" customWidth="1"/>
    <col min="6" max="6" width="6.8515625" style="1" bestFit="1" customWidth="1"/>
    <col min="7" max="7" width="6.7109375" style="1" bestFit="1" customWidth="1"/>
    <col min="8" max="9" width="9.8515625" style="1" bestFit="1" customWidth="1"/>
    <col min="10" max="11" width="9.421875" style="1" bestFit="1" customWidth="1"/>
    <col min="12" max="13" width="9.421875" style="1" customWidth="1"/>
    <col min="14" max="14" width="5.28125" style="1" bestFit="1" customWidth="1"/>
    <col min="15" max="15" width="4.00390625" style="1" bestFit="1" customWidth="1"/>
    <col min="16" max="16" width="6.00390625" style="1" bestFit="1" customWidth="1"/>
    <col min="17" max="17" width="6.57421875" style="1" bestFit="1" customWidth="1"/>
    <col min="18" max="18" width="11.00390625" style="1" bestFit="1" customWidth="1"/>
    <col min="19" max="19" width="8.57421875" style="1" bestFit="1" customWidth="1"/>
    <col min="20" max="20" width="8.7109375" style="1" bestFit="1" customWidth="1"/>
    <col min="21" max="21" width="9.00390625" style="1" bestFit="1" customWidth="1"/>
    <col min="22" max="22" width="8.57421875" style="1" bestFit="1" customWidth="1"/>
    <col min="23" max="23" width="8.421875" style="1" bestFit="1" customWidth="1"/>
    <col min="24" max="24" width="8.8515625" style="1" bestFit="1" customWidth="1"/>
    <col min="25" max="16384" width="9.140625" style="1" customWidth="1"/>
  </cols>
  <sheetData>
    <row r="1" spans="1:2" ht="12" thickBot="1">
      <c r="A1" s="26" t="s">
        <v>24</v>
      </c>
      <c r="B1" s="5">
        <f>'Verifiable Costs'!N3</f>
        <v>75</v>
      </c>
    </row>
    <row r="2" spans="1:24" ht="13.5" customHeight="1" thickBot="1">
      <c r="A2" s="26" t="s">
        <v>31</v>
      </c>
      <c r="B2" s="117">
        <f>'Verifiable Costs'!N13</f>
        <v>12000</v>
      </c>
      <c r="C2" s="7"/>
      <c r="D2" s="7"/>
      <c r="F2" s="7"/>
      <c r="G2" s="265">
        <f>G4+H4</f>
        <v>24000</v>
      </c>
      <c r="H2" s="266"/>
      <c r="I2" s="74">
        <f>I4</f>
        <v>8000</v>
      </c>
      <c r="J2" s="265">
        <f>MAX(0,J4-K4)</f>
        <v>0</v>
      </c>
      <c r="K2" s="266"/>
      <c r="L2" s="265">
        <f>MAX(0,L4-M4)</f>
        <v>0</v>
      </c>
      <c r="M2" s="266"/>
      <c r="U2" s="74">
        <f>U4</f>
        <v>-15750</v>
      </c>
      <c r="V2" s="253">
        <f>SUM(V4:X4)</f>
        <v>33750</v>
      </c>
      <c r="W2" s="254"/>
      <c r="X2" s="255"/>
    </row>
    <row r="3" spans="3:24" ht="12" thickBot="1">
      <c r="C3" s="7"/>
      <c r="D3" s="7"/>
      <c r="E3" s="7"/>
      <c r="F3" s="7"/>
      <c r="G3" s="267" t="s">
        <v>32</v>
      </c>
      <c r="H3" s="268"/>
      <c r="I3" s="70" t="s">
        <v>33</v>
      </c>
      <c r="J3" s="267" t="s">
        <v>38</v>
      </c>
      <c r="K3" s="268"/>
      <c r="L3" s="269" t="s">
        <v>39</v>
      </c>
      <c r="M3" s="270"/>
      <c r="U3" s="180" t="s">
        <v>170</v>
      </c>
      <c r="V3" s="256" t="s">
        <v>176</v>
      </c>
      <c r="W3" s="257"/>
      <c r="X3" s="258"/>
    </row>
    <row r="4" spans="3:24" ht="13.5" customHeight="1" thickBot="1">
      <c r="C4" s="262" t="s">
        <v>140</v>
      </c>
      <c r="D4" s="263"/>
      <c r="E4" s="264"/>
      <c r="F4" s="7"/>
      <c r="G4" s="75">
        <f>B2</f>
        <v>12000</v>
      </c>
      <c r="H4" s="76">
        <f aca="true" t="shared" si="0" ref="H4:M4">SUM(H6:H101)</f>
        <v>12000</v>
      </c>
      <c r="I4" s="74">
        <f t="shared" si="0"/>
        <v>8000</v>
      </c>
      <c r="J4" s="75">
        <f t="shared" si="0"/>
        <v>0</v>
      </c>
      <c r="K4" s="76">
        <f t="shared" si="0"/>
        <v>0</v>
      </c>
      <c r="L4" s="75">
        <f t="shared" si="0"/>
        <v>7750</v>
      </c>
      <c r="M4" s="76">
        <f t="shared" si="0"/>
        <v>11625</v>
      </c>
      <c r="N4" s="259" t="s">
        <v>139</v>
      </c>
      <c r="O4" s="260"/>
      <c r="P4" s="260"/>
      <c r="Q4" s="260"/>
      <c r="R4" s="260"/>
      <c r="S4" s="260"/>
      <c r="T4" s="261"/>
      <c r="U4" s="82">
        <f>SUM(U6:U101)</f>
        <v>-15750</v>
      </c>
      <c r="V4" s="140">
        <f>SUM(V6:V101)</f>
        <v>10750</v>
      </c>
      <c r="W4" s="140">
        <f>SUM(W6:W101)</f>
        <v>18000</v>
      </c>
      <c r="X4" s="140">
        <f>'Verifiable Costs'!A13</f>
        <v>5000</v>
      </c>
    </row>
    <row r="5" spans="2:24" ht="22.5">
      <c r="B5" s="2"/>
      <c r="C5" s="106" t="s">
        <v>26</v>
      </c>
      <c r="D5" s="18" t="s">
        <v>81</v>
      </c>
      <c r="E5" s="19" t="s">
        <v>20</v>
      </c>
      <c r="F5" s="103" t="s">
        <v>42</v>
      </c>
      <c r="G5" s="68" t="s">
        <v>132</v>
      </c>
      <c r="H5" s="71" t="s">
        <v>133</v>
      </c>
      <c r="I5" s="67" t="s">
        <v>134</v>
      </c>
      <c r="J5" s="68" t="s">
        <v>135</v>
      </c>
      <c r="K5" s="71" t="s">
        <v>136</v>
      </c>
      <c r="L5" s="72" t="s">
        <v>137</v>
      </c>
      <c r="M5" s="73" t="s">
        <v>138</v>
      </c>
      <c r="N5" s="77" t="s">
        <v>24</v>
      </c>
      <c r="O5" s="77" t="s">
        <v>0</v>
      </c>
      <c r="P5" s="78" t="s">
        <v>25</v>
      </c>
      <c r="Q5" s="81" t="s">
        <v>37</v>
      </c>
      <c r="R5" s="79" t="s">
        <v>34</v>
      </c>
      <c r="S5" s="80" t="s">
        <v>35</v>
      </c>
      <c r="T5" s="80" t="s">
        <v>36</v>
      </c>
      <c r="U5" s="179" t="s">
        <v>179</v>
      </c>
      <c r="V5" s="187" t="s">
        <v>180</v>
      </c>
      <c r="W5" s="187" t="s">
        <v>181</v>
      </c>
      <c r="X5" s="188" t="s">
        <v>182</v>
      </c>
    </row>
    <row r="6" spans="1:24" ht="11.25">
      <c r="A6" s="271" t="s">
        <v>108</v>
      </c>
      <c r="B6" s="8" t="s">
        <v>84</v>
      </c>
      <c r="C6" s="107">
        <v>0</v>
      </c>
      <c r="D6" s="10" t="s">
        <v>82</v>
      </c>
      <c r="E6" s="15">
        <v>0</v>
      </c>
      <c r="F6" s="104">
        <f aca="true" t="shared" si="1" ref="F6:F37">IF(AND(C6=0,D6="Closed"),1,0)</f>
        <v>0</v>
      </c>
      <c r="G6" s="13"/>
      <c r="H6" s="83">
        <f aca="true" t="shared" si="2" ref="H6:H37">IF(AND($C6=1,$F6=0),$B$1*MIN($E6,$O6),0)</f>
        <v>0</v>
      </c>
      <c r="I6" s="84">
        <f aca="true" t="shared" si="3" ref="I6:I37">IF(AND($C6=1,$F6=0),$P6*MIN($E6,$O6),0)</f>
        <v>0</v>
      </c>
      <c r="J6" s="85">
        <f aca="true" t="shared" si="4" ref="J6:J37">IF(AND($C6=1,$F6=0),($P6*MAX(0,$E6-$O6))+((-1)*($R6+$S6+$T6)),0)</f>
        <v>0</v>
      </c>
      <c r="K6" s="86">
        <f aca="true" t="shared" si="5" ref="K6:K37">IF(AND($C6=1,$F6=0),($Q6*MAX(0,$E6-$O6)),0)</f>
        <v>0</v>
      </c>
      <c r="L6" s="85">
        <f aca="true" t="shared" si="6" ref="L6:L37">IF(AND($C6=0,$F6=1),($P6*$E6)+((-1)*($R6+$S6+$T6)),0)</f>
        <v>0</v>
      </c>
      <c r="M6" s="83">
        <f aca="true" t="shared" si="7" ref="M6:M37">IF(AND($C6=0,$F6=1),($B$1*MIN($E6,$O6))-($Q6*MAX(0,$E6-$O6)),0)</f>
        <v>0</v>
      </c>
      <c r="N6" s="87">
        <f aca="true" t="shared" si="8" ref="N6:N37">IF(OR($C6=1,$F6=1),B$1,0)</f>
        <v>0</v>
      </c>
      <c r="O6" s="87">
        <f>IF(OR($C6=1,$F6=1),Inputs!$E$3*(1/4),0)</f>
        <v>0</v>
      </c>
      <c r="P6" s="87">
        <f>IF(OR($C6=1,$F6=1),Inputs!$E$25,0)</f>
        <v>0</v>
      </c>
      <c r="Q6" s="88">
        <f>IF(OR($C6=1,$F6=1),Inputs!$E$31,0)</f>
        <v>0</v>
      </c>
      <c r="R6" s="89">
        <f>IF(OR($C6=1,$F6=1),Inputs!$E$32,0)</f>
        <v>0</v>
      </c>
      <c r="S6" s="88">
        <f>IF(OR($C6=1,$F6=1),Inputs!$E$33,0)</f>
        <v>0</v>
      </c>
      <c r="T6" s="88">
        <f>IF(OR($C6=1,$F6=1),Inputs!$E$34,0)</f>
        <v>0</v>
      </c>
      <c r="U6" s="199">
        <f>(-1)*($P6*$E6)</f>
        <v>0</v>
      </c>
      <c r="V6" s="181">
        <v>0</v>
      </c>
      <c r="W6" s="181">
        <v>0</v>
      </c>
      <c r="X6" s="197"/>
    </row>
    <row r="7" spans="1:24" ht="11.25">
      <c r="A7" s="272"/>
      <c r="B7" s="8"/>
      <c r="C7" s="107">
        <v>0</v>
      </c>
      <c r="D7" s="9" t="s">
        <v>82</v>
      </c>
      <c r="E7" s="15">
        <v>0</v>
      </c>
      <c r="F7" s="104">
        <f t="shared" si="1"/>
        <v>0</v>
      </c>
      <c r="G7" s="13"/>
      <c r="H7" s="91">
        <f t="shared" si="2"/>
        <v>0</v>
      </c>
      <c r="I7" s="92">
        <f t="shared" si="3"/>
        <v>0</v>
      </c>
      <c r="J7" s="93">
        <f t="shared" si="4"/>
        <v>0</v>
      </c>
      <c r="K7" s="94">
        <f t="shared" si="5"/>
        <v>0</v>
      </c>
      <c r="L7" s="93">
        <f t="shared" si="6"/>
        <v>0</v>
      </c>
      <c r="M7" s="91">
        <f t="shared" si="7"/>
        <v>0</v>
      </c>
      <c r="N7" s="87">
        <f t="shared" si="8"/>
        <v>0</v>
      </c>
      <c r="O7" s="87">
        <f>IF(OR($C7=1,$F7=1),Inputs!$E$3*(1/4),0)</f>
        <v>0</v>
      </c>
      <c r="P7" s="89">
        <f>IF(OR($C7=1,$F7=1),Inputs!$E$25,0)</f>
        <v>0</v>
      </c>
      <c r="Q7" s="88">
        <f>IF(OR($C7=1,$F7=1),Inputs!$E$31,0)</f>
        <v>0</v>
      </c>
      <c r="R7" s="89">
        <f>IF(OR($C7=1,$F7=1),Inputs!$E$32,0)</f>
        <v>0</v>
      </c>
      <c r="S7" s="88">
        <f>IF(OR($C7=1,$F7=1),Inputs!$E$33,0)</f>
        <v>0</v>
      </c>
      <c r="T7" s="88">
        <f>IF(OR($C7=1,$F7=1),Inputs!$E$34,0)</f>
        <v>0</v>
      </c>
      <c r="U7" s="90">
        <f aca="true" t="shared" si="9" ref="U7:U70">(-1)*($P7*$E7)</f>
        <v>0</v>
      </c>
      <c r="V7" s="181">
        <v>0</v>
      </c>
      <c r="W7" s="181">
        <v>0</v>
      </c>
      <c r="X7" s="197"/>
    </row>
    <row r="8" spans="1:24" ht="11.25">
      <c r="A8" s="272"/>
      <c r="B8" s="8"/>
      <c r="C8" s="107">
        <v>0</v>
      </c>
      <c r="D8" s="9" t="s">
        <v>82</v>
      </c>
      <c r="E8" s="15">
        <v>0</v>
      </c>
      <c r="F8" s="104">
        <f t="shared" si="1"/>
        <v>0</v>
      </c>
      <c r="G8" s="13"/>
      <c r="H8" s="91">
        <f t="shared" si="2"/>
        <v>0</v>
      </c>
      <c r="I8" s="92">
        <f t="shared" si="3"/>
        <v>0</v>
      </c>
      <c r="J8" s="93">
        <f t="shared" si="4"/>
        <v>0</v>
      </c>
      <c r="K8" s="94">
        <f t="shared" si="5"/>
        <v>0</v>
      </c>
      <c r="L8" s="93">
        <f t="shared" si="6"/>
        <v>0</v>
      </c>
      <c r="M8" s="91">
        <f t="shared" si="7"/>
        <v>0</v>
      </c>
      <c r="N8" s="87">
        <f t="shared" si="8"/>
        <v>0</v>
      </c>
      <c r="O8" s="87">
        <f>IF(OR($C8=1,$F8=1),Inputs!$E$3*(1/4),0)</f>
        <v>0</v>
      </c>
      <c r="P8" s="89">
        <f>IF(OR($C8=1,$F8=1),Inputs!$E$25,0)</f>
        <v>0</v>
      </c>
      <c r="Q8" s="88">
        <f>IF(OR($C8=1,$F8=1),Inputs!$E$31,0)</f>
        <v>0</v>
      </c>
      <c r="R8" s="89">
        <f>IF(OR($C8=1,$F8=1),Inputs!$E$32,0)</f>
        <v>0</v>
      </c>
      <c r="S8" s="88">
        <f>IF(OR($C8=1,$F8=1),Inputs!$E$33,0)</f>
        <v>0</v>
      </c>
      <c r="T8" s="88">
        <f>IF(OR($C8=1,$F8=1),Inputs!$E$34,0)</f>
        <v>0</v>
      </c>
      <c r="U8" s="90">
        <f t="shared" si="9"/>
        <v>0</v>
      </c>
      <c r="V8" s="181">
        <v>0</v>
      </c>
      <c r="W8" s="181">
        <v>0</v>
      </c>
      <c r="X8" s="197"/>
    </row>
    <row r="9" spans="1:24" ht="12" thickBot="1">
      <c r="A9" s="273"/>
      <c r="B9" s="11"/>
      <c r="C9" s="108">
        <v>0</v>
      </c>
      <c r="D9" s="12" t="s">
        <v>82</v>
      </c>
      <c r="E9" s="16">
        <v>0</v>
      </c>
      <c r="F9" s="105">
        <f t="shared" si="1"/>
        <v>0</v>
      </c>
      <c r="G9" s="13"/>
      <c r="H9" s="95">
        <f t="shared" si="2"/>
        <v>0</v>
      </c>
      <c r="I9" s="96">
        <f t="shared" si="3"/>
        <v>0</v>
      </c>
      <c r="J9" s="97">
        <f t="shared" si="4"/>
        <v>0</v>
      </c>
      <c r="K9" s="98">
        <f t="shared" si="5"/>
        <v>0</v>
      </c>
      <c r="L9" s="97">
        <f t="shared" si="6"/>
        <v>0</v>
      </c>
      <c r="M9" s="95">
        <f t="shared" si="7"/>
        <v>0</v>
      </c>
      <c r="N9" s="99">
        <f t="shared" si="8"/>
        <v>0</v>
      </c>
      <c r="O9" s="99">
        <f>IF(OR($C9=1,$F9=1),Inputs!$E$3*(1/4),0)</f>
        <v>0</v>
      </c>
      <c r="P9" s="100">
        <f>IF(OR($C9=1,$F9=1),Inputs!$E$25,0)</f>
        <v>0</v>
      </c>
      <c r="Q9" s="101">
        <f>IF(OR($C9=1,$F9=1),Inputs!$E$31,0)</f>
        <v>0</v>
      </c>
      <c r="R9" s="100">
        <f>IF(OR($C9=1,$F9=1),Inputs!$E$32,0)</f>
        <v>0</v>
      </c>
      <c r="S9" s="101">
        <f>IF(OR($C9=1,$F9=1),Inputs!$E$33,0)</f>
        <v>0</v>
      </c>
      <c r="T9" s="101">
        <f>IF(OR($C9=1,$F9=1),Inputs!$E$34,0)</f>
        <v>0</v>
      </c>
      <c r="U9" s="102">
        <f t="shared" si="9"/>
        <v>0</v>
      </c>
      <c r="V9" s="182">
        <v>0</v>
      </c>
      <c r="W9" s="182">
        <v>0</v>
      </c>
      <c r="X9" s="198"/>
    </row>
    <row r="10" spans="1:24" ht="11.25">
      <c r="A10" s="271" t="s">
        <v>109</v>
      </c>
      <c r="B10" s="8" t="s">
        <v>85</v>
      </c>
      <c r="C10" s="107">
        <v>0</v>
      </c>
      <c r="D10" s="9" t="s">
        <v>83</v>
      </c>
      <c r="E10" s="15">
        <f>Inputs!$E$4</f>
        <v>5</v>
      </c>
      <c r="F10" s="104">
        <f t="shared" si="1"/>
        <v>1</v>
      </c>
      <c r="G10" s="13"/>
      <c r="H10" s="91">
        <f t="shared" si="2"/>
        <v>0</v>
      </c>
      <c r="I10" s="92">
        <f t="shared" si="3"/>
        <v>0</v>
      </c>
      <c r="J10" s="93">
        <f t="shared" si="4"/>
        <v>0</v>
      </c>
      <c r="K10" s="94">
        <f t="shared" si="5"/>
        <v>0</v>
      </c>
      <c r="L10" s="85">
        <f t="shared" si="6"/>
        <v>250</v>
      </c>
      <c r="M10" s="91">
        <f t="shared" si="7"/>
        <v>375</v>
      </c>
      <c r="N10" s="87">
        <f t="shared" si="8"/>
        <v>75</v>
      </c>
      <c r="O10" s="87">
        <f>IF(OR($C10=1,$F10=1),Inputs!$E$3*(1/4),0)</f>
        <v>10</v>
      </c>
      <c r="P10" s="89">
        <f>IF(OR($C10=1,$F10=1),Inputs!$E$25,0)</f>
        <v>50</v>
      </c>
      <c r="Q10" s="88">
        <f>IF(OR($C10=1,$F10=1),Inputs!$E$31,0)</f>
        <v>0</v>
      </c>
      <c r="R10" s="89">
        <f>IF(OR($C10=1,$F10=1),Inputs!$E$32,0)</f>
        <v>0</v>
      </c>
      <c r="S10" s="88">
        <f>IF(OR($C10=1,$F10=1),Inputs!$E$33,0)</f>
        <v>0</v>
      </c>
      <c r="T10" s="88">
        <f>IF(OR($C10=1,$F10=1),Inputs!$E$34,0)</f>
        <v>0</v>
      </c>
      <c r="U10" s="90">
        <f t="shared" si="9"/>
        <v>-250</v>
      </c>
      <c r="V10" s="186">
        <f>E10*Inputs!E$26*Summary!$B$31</f>
        <v>1000</v>
      </c>
      <c r="W10" s="181">
        <v>0</v>
      </c>
      <c r="X10" s="197"/>
    </row>
    <row r="11" spans="1:24" ht="11.25">
      <c r="A11" s="272"/>
      <c r="B11" s="8"/>
      <c r="C11" s="107">
        <v>0</v>
      </c>
      <c r="D11" s="9" t="s">
        <v>83</v>
      </c>
      <c r="E11" s="15">
        <f>Inputs!$E$4</f>
        <v>5</v>
      </c>
      <c r="F11" s="104">
        <f t="shared" si="1"/>
        <v>1</v>
      </c>
      <c r="G11" s="13"/>
      <c r="H11" s="91">
        <f t="shared" si="2"/>
        <v>0</v>
      </c>
      <c r="I11" s="92">
        <f t="shared" si="3"/>
        <v>0</v>
      </c>
      <c r="J11" s="93">
        <f t="shared" si="4"/>
        <v>0</v>
      </c>
      <c r="K11" s="94">
        <f t="shared" si="5"/>
        <v>0</v>
      </c>
      <c r="L11" s="93">
        <f t="shared" si="6"/>
        <v>250</v>
      </c>
      <c r="M11" s="91">
        <f t="shared" si="7"/>
        <v>375</v>
      </c>
      <c r="N11" s="87">
        <f t="shared" si="8"/>
        <v>75</v>
      </c>
      <c r="O11" s="87">
        <f>IF(OR($C11=1,$F11=1),Inputs!$E$3*(1/4),0)</f>
        <v>10</v>
      </c>
      <c r="P11" s="89">
        <f>IF(OR($C11=1,$F11=1),Inputs!$E$25,0)</f>
        <v>50</v>
      </c>
      <c r="Q11" s="88">
        <f>IF(OR($C11=1,$F11=1),Inputs!$E$31,0)</f>
        <v>0</v>
      </c>
      <c r="R11" s="89">
        <f>IF(OR($C11=1,$F11=1),Inputs!$E$32,0)</f>
        <v>0</v>
      </c>
      <c r="S11" s="88">
        <f>IF(OR($C11=1,$F11=1),Inputs!$E$33,0)</f>
        <v>0</v>
      </c>
      <c r="T11" s="88">
        <f>IF(OR($C11=1,$F11=1),Inputs!$E$34,0)</f>
        <v>0</v>
      </c>
      <c r="U11" s="90">
        <f t="shared" si="9"/>
        <v>-250</v>
      </c>
      <c r="V11" s="186">
        <f>E11*Inputs!E$26*Summary!$B$31</f>
        <v>1000</v>
      </c>
      <c r="W11" s="181">
        <v>0</v>
      </c>
      <c r="X11" s="197"/>
    </row>
    <row r="12" spans="1:24" ht="11.25">
      <c r="A12" s="272"/>
      <c r="B12" s="8"/>
      <c r="C12" s="107">
        <v>0</v>
      </c>
      <c r="D12" s="9" t="s">
        <v>83</v>
      </c>
      <c r="E12" s="15">
        <f>Inputs!$E$4</f>
        <v>5</v>
      </c>
      <c r="F12" s="104">
        <f t="shared" si="1"/>
        <v>1</v>
      </c>
      <c r="G12" s="13"/>
      <c r="H12" s="91">
        <f t="shared" si="2"/>
        <v>0</v>
      </c>
      <c r="I12" s="92">
        <f t="shared" si="3"/>
        <v>0</v>
      </c>
      <c r="J12" s="93">
        <f t="shared" si="4"/>
        <v>0</v>
      </c>
      <c r="K12" s="94">
        <f t="shared" si="5"/>
        <v>0</v>
      </c>
      <c r="L12" s="93">
        <f t="shared" si="6"/>
        <v>250</v>
      </c>
      <c r="M12" s="91">
        <f t="shared" si="7"/>
        <v>375</v>
      </c>
      <c r="N12" s="87">
        <f t="shared" si="8"/>
        <v>75</v>
      </c>
      <c r="O12" s="87">
        <f>IF(OR($C12=1,$F12=1),Inputs!$E$3*(1/4),0)</f>
        <v>10</v>
      </c>
      <c r="P12" s="89">
        <f>IF(OR($C12=1,$F12=1),Inputs!$E$25,0)</f>
        <v>50</v>
      </c>
      <c r="Q12" s="88">
        <f>IF(OR($C12=1,$F12=1),Inputs!$E$31,0)</f>
        <v>0</v>
      </c>
      <c r="R12" s="89">
        <f>IF(OR($C12=1,$F12=1),Inputs!$E$32,0)</f>
        <v>0</v>
      </c>
      <c r="S12" s="88">
        <f>IF(OR($C12=1,$F12=1),Inputs!$E$33,0)</f>
        <v>0</v>
      </c>
      <c r="T12" s="88">
        <f>IF(OR($C12=1,$F12=1),Inputs!$E$34,0)</f>
        <v>0</v>
      </c>
      <c r="U12" s="90">
        <f t="shared" si="9"/>
        <v>-250</v>
      </c>
      <c r="V12" s="186">
        <f>E12*Inputs!E$26*Summary!$B$31</f>
        <v>1000</v>
      </c>
      <c r="W12" s="181">
        <v>0</v>
      </c>
      <c r="X12" s="197"/>
    </row>
    <row r="13" spans="1:24" ht="12" thickBot="1">
      <c r="A13" s="273"/>
      <c r="B13" s="11"/>
      <c r="C13" s="108">
        <v>0</v>
      </c>
      <c r="D13" s="12" t="s">
        <v>83</v>
      </c>
      <c r="E13" s="15">
        <f>Inputs!$E$4</f>
        <v>5</v>
      </c>
      <c r="F13" s="105">
        <f t="shared" si="1"/>
        <v>1</v>
      </c>
      <c r="G13" s="13"/>
      <c r="H13" s="95">
        <f t="shared" si="2"/>
        <v>0</v>
      </c>
      <c r="I13" s="96">
        <f t="shared" si="3"/>
        <v>0</v>
      </c>
      <c r="J13" s="97">
        <f t="shared" si="4"/>
        <v>0</v>
      </c>
      <c r="K13" s="98">
        <f t="shared" si="5"/>
        <v>0</v>
      </c>
      <c r="L13" s="97">
        <f t="shared" si="6"/>
        <v>250</v>
      </c>
      <c r="M13" s="95">
        <f t="shared" si="7"/>
        <v>375</v>
      </c>
      <c r="N13" s="99">
        <f t="shared" si="8"/>
        <v>75</v>
      </c>
      <c r="O13" s="99">
        <f>IF(OR($C13=1,$F13=1),Inputs!$E$3*(1/4),0)</f>
        <v>10</v>
      </c>
      <c r="P13" s="100">
        <f>IF(OR($C13=1,$F13=1),Inputs!$E$25,0)</f>
        <v>50</v>
      </c>
      <c r="Q13" s="101">
        <f>IF(OR($C13=1,$F13=1),Inputs!$E$31,0)</f>
        <v>0</v>
      </c>
      <c r="R13" s="100">
        <f>IF(OR($C13=1,$F13=1),Inputs!$E$32,0)</f>
        <v>0</v>
      </c>
      <c r="S13" s="101">
        <f>IF(OR($C13=1,$F13=1),Inputs!$E$33,0)</f>
        <v>0</v>
      </c>
      <c r="T13" s="101">
        <f>IF(OR($C13=1,$F13=1),Inputs!$E$34,0)</f>
        <v>0</v>
      </c>
      <c r="U13" s="102">
        <f t="shared" si="9"/>
        <v>-250</v>
      </c>
      <c r="V13" s="186">
        <f>E13*Inputs!E$26*Summary!$B$31</f>
        <v>1000</v>
      </c>
      <c r="W13" s="182">
        <v>0</v>
      </c>
      <c r="X13" s="198"/>
    </row>
    <row r="14" spans="1:24" ht="11.25">
      <c r="A14" s="271" t="s">
        <v>110</v>
      </c>
      <c r="B14" s="8" t="s">
        <v>86</v>
      </c>
      <c r="C14" s="107">
        <v>0</v>
      </c>
      <c r="D14" s="9" t="s">
        <v>83</v>
      </c>
      <c r="E14" s="15">
        <f>Inputs!$E$5</f>
        <v>6.25</v>
      </c>
      <c r="F14" s="104">
        <f t="shared" si="1"/>
        <v>1</v>
      </c>
      <c r="G14" s="13"/>
      <c r="H14" s="91">
        <f t="shared" si="2"/>
        <v>0</v>
      </c>
      <c r="I14" s="92">
        <f t="shared" si="3"/>
        <v>0</v>
      </c>
      <c r="J14" s="93">
        <f t="shared" si="4"/>
        <v>0</v>
      </c>
      <c r="K14" s="94">
        <f t="shared" si="5"/>
        <v>0</v>
      </c>
      <c r="L14" s="85">
        <f t="shared" si="6"/>
        <v>312.5</v>
      </c>
      <c r="M14" s="91">
        <f t="shared" si="7"/>
        <v>468.75</v>
      </c>
      <c r="N14" s="87">
        <f t="shared" si="8"/>
        <v>75</v>
      </c>
      <c r="O14" s="87">
        <f>IF(OR($C14=1,$F14=1),Inputs!$E$3*(1/4),0)</f>
        <v>10</v>
      </c>
      <c r="P14" s="89">
        <f>IF(OR($C14=1,$F14=1),Inputs!$E$25,0)</f>
        <v>50</v>
      </c>
      <c r="Q14" s="88">
        <f>IF(OR($C14=1,$F14=1),Inputs!$E$31,0)</f>
        <v>0</v>
      </c>
      <c r="R14" s="89">
        <f>IF(OR($C14=1,$F14=1),Inputs!$E$32,0)</f>
        <v>0</v>
      </c>
      <c r="S14" s="88">
        <f>IF(OR($C14=1,$F14=1),Inputs!$E$33,0)</f>
        <v>0</v>
      </c>
      <c r="T14" s="88">
        <f>IF(OR($C14=1,$F14=1),Inputs!$E$34,0)</f>
        <v>0</v>
      </c>
      <c r="U14" s="90">
        <f t="shared" si="9"/>
        <v>-312.5</v>
      </c>
      <c r="V14" s="186">
        <f>E14*Inputs!E$26*Summary!$B$32</f>
        <v>937.5</v>
      </c>
      <c r="W14" s="181">
        <v>0</v>
      </c>
      <c r="X14" s="197"/>
    </row>
    <row r="15" spans="1:24" ht="11.25">
      <c r="A15" s="272"/>
      <c r="B15" s="8"/>
      <c r="C15" s="107">
        <v>0</v>
      </c>
      <c r="D15" s="9" t="s">
        <v>83</v>
      </c>
      <c r="E15" s="15">
        <f>Inputs!$E$5</f>
        <v>6.25</v>
      </c>
      <c r="F15" s="104">
        <f t="shared" si="1"/>
        <v>1</v>
      </c>
      <c r="G15" s="13"/>
      <c r="H15" s="91">
        <f t="shared" si="2"/>
        <v>0</v>
      </c>
      <c r="I15" s="92">
        <f t="shared" si="3"/>
        <v>0</v>
      </c>
      <c r="J15" s="93">
        <f t="shared" si="4"/>
        <v>0</v>
      </c>
      <c r="K15" s="94">
        <f t="shared" si="5"/>
        <v>0</v>
      </c>
      <c r="L15" s="93">
        <f t="shared" si="6"/>
        <v>312.5</v>
      </c>
      <c r="M15" s="91">
        <f t="shared" si="7"/>
        <v>468.75</v>
      </c>
      <c r="N15" s="87">
        <f t="shared" si="8"/>
        <v>75</v>
      </c>
      <c r="O15" s="87">
        <f>IF(OR($C15=1,$F15=1),Inputs!$E$3*(1/4),0)</f>
        <v>10</v>
      </c>
      <c r="P15" s="89">
        <f>IF(OR($C15=1,$F15=1),Inputs!$E$25,0)</f>
        <v>50</v>
      </c>
      <c r="Q15" s="88">
        <f>IF(OR($C15=1,$F15=1),Inputs!$E$31,0)</f>
        <v>0</v>
      </c>
      <c r="R15" s="89">
        <f>IF(OR($C15=1,$F15=1),Inputs!$E$32,0)</f>
        <v>0</v>
      </c>
      <c r="S15" s="88">
        <f>IF(OR($C15=1,$F15=1),Inputs!$E$33,0)</f>
        <v>0</v>
      </c>
      <c r="T15" s="88">
        <f>IF(OR($C15=1,$F15=1),Inputs!$E$34,0)</f>
        <v>0</v>
      </c>
      <c r="U15" s="90">
        <f t="shared" si="9"/>
        <v>-312.5</v>
      </c>
      <c r="V15" s="186">
        <f>E15*Inputs!E$26*Summary!$B$32</f>
        <v>937.5</v>
      </c>
      <c r="W15" s="181">
        <v>0</v>
      </c>
      <c r="X15" s="197"/>
    </row>
    <row r="16" spans="1:24" ht="11.25">
      <c r="A16" s="272"/>
      <c r="B16" s="8"/>
      <c r="C16" s="107">
        <v>0</v>
      </c>
      <c r="D16" s="9" t="s">
        <v>83</v>
      </c>
      <c r="E16" s="15">
        <f>Inputs!$E$5</f>
        <v>6.25</v>
      </c>
      <c r="F16" s="104">
        <f t="shared" si="1"/>
        <v>1</v>
      </c>
      <c r="G16" s="13"/>
      <c r="H16" s="91">
        <f t="shared" si="2"/>
        <v>0</v>
      </c>
      <c r="I16" s="92">
        <f t="shared" si="3"/>
        <v>0</v>
      </c>
      <c r="J16" s="93">
        <f t="shared" si="4"/>
        <v>0</v>
      </c>
      <c r="K16" s="94">
        <f t="shared" si="5"/>
        <v>0</v>
      </c>
      <c r="L16" s="93">
        <f t="shared" si="6"/>
        <v>312.5</v>
      </c>
      <c r="M16" s="91">
        <f t="shared" si="7"/>
        <v>468.75</v>
      </c>
      <c r="N16" s="87">
        <f t="shared" si="8"/>
        <v>75</v>
      </c>
      <c r="O16" s="87">
        <f>IF(OR($C16=1,$F16=1),Inputs!$E$3*(1/4),0)</f>
        <v>10</v>
      </c>
      <c r="P16" s="89">
        <f>IF(OR($C16=1,$F16=1),Inputs!$E$25,0)</f>
        <v>50</v>
      </c>
      <c r="Q16" s="88">
        <f>IF(OR($C16=1,$F16=1),Inputs!$E$31,0)</f>
        <v>0</v>
      </c>
      <c r="R16" s="89">
        <f>IF(OR($C16=1,$F16=1),Inputs!$E$32,0)</f>
        <v>0</v>
      </c>
      <c r="S16" s="88">
        <f>IF(OR($C16=1,$F16=1),Inputs!$E$33,0)</f>
        <v>0</v>
      </c>
      <c r="T16" s="88">
        <f>IF(OR($C16=1,$F16=1),Inputs!$E$34,0)</f>
        <v>0</v>
      </c>
      <c r="U16" s="90">
        <f t="shared" si="9"/>
        <v>-312.5</v>
      </c>
      <c r="V16" s="186">
        <f>E16*Inputs!E$26*Summary!$B$32</f>
        <v>937.5</v>
      </c>
      <c r="W16" s="181">
        <v>0</v>
      </c>
      <c r="X16" s="197"/>
    </row>
    <row r="17" spans="1:24" ht="12" thickBot="1">
      <c r="A17" s="273"/>
      <c r="B17" s="11"/>
      <c r="C17" s="108">
        <v>0</v>
      </c>
      <c r="D17" s="12" t="s">
        <v>83</v>
      </c>
      <c r="E17" s="15">
        <f>Inputs!$E$5</f>
        <v>6.25</v>
      </c>
      <c r="F17" s="105">
        <f t="shared" si="1"/>
        <v>1</v>
      </c>
      <c r="G17" s="13"/>
      <c r="H17" s="95">
        <f t="shared" si="2"/>
        <v>0</v>
      </c>
      <c r="I17" s="96">
        <f t="shared" si="3"/>
        <v>0</v>
      </c>
      <c r="J17" s="97">
        <f t="shared" si="4"/>
        <v>0</v>
      </c>
      <c r="K17" s="98">
        <f t="shared" si="5"/>
        <v>0</v>
      </c>
      <c r="L17" s="97">
        <f t="shared" si="6"/>
        <v>312.5</v>
      </c>
      <c r="M17" s="95">
        <f t="shared" si="7"/>
        <v>468.75</v>
      </c>
      <c r="N17" s="99">
        <f t="shared" si="8"/>
        <v>75</v>
      </c>
      <c r="O17" s="99">
        <f>IF(OR($C17=1,$F17=1),Inputs!$E$3*(1/4),0)</f>
        <v>10</v>
      </c>
      <c r="P17" s="100">
        <f>IF(OR($C17=1,$F17=1),Inputs!$E$25,0)</f>
        <v>50</v>
      </c>
      <c r="Q17" s="101">
        <f>IF(OR($C17=1,$F17=1),Inputs!$E$31,0)</f>
        <v>0</v>
      </c>
      <c r="R17" s="100">
        <f>IF(OR($C17=1,$F17=1),Inputs!$E$32,0)</f>
        <v>0</v>
      </c>
      <c r="S17" s="101">
        <f>IF(OR($C17=1,$F17=1),Inputs!$E$33,0)</f>
        <v>0</v>
      </c>
      <c r="T17" s="101">
        <f>IF(OR($C17=1,$F17=1),Inputs!$E$34,0)</f>
        <v>0</v>
      </c>
      <c r="U17" s="102">
        <f t="shared" si="9"/>
        <v>-312.5</v>
      </c>
      <c r="V17" s="186">
        <f>E17*Inputs!E$26*Summary!$B$32</f>
        <v>937.5</v>
      </c>
      <c r="W17" s="182">
        <v>0</v>
      </c>
      <c r="X17" s="198"/>
    </row>
    <row r="18" spans="1:24" ht="11.25">
      <c r="A18" s="271" t="s">
        <v>111</v>
      </c>
      <c r="B18" s="8" t="s">
        <v>87</v>
      </c>
      <c r="C18" s="107">
        <v>0</v>
      </c>
      <c r="D18" s="9" t="s">
        <v>83</v>
      </c>
      <c r="E18" s="15">
        <f>Inputs!$E$6</f>
        <v>7.5</v>
      </c>
      <c r="F18" s="104">
        <f t="shared" si="1"/>
        <v>1</v>
      </c>
      <c r="G18" s="13"/>
      <c r="H18" s="91">
        <f t="shared" si="2"/>
        <v>0</v>
      </c>
      <c r="I18" s="92">
        <f t="shared" si="3"/>
        <v>0</v>
      </c>
      <c r="J18" s="93">
        <f t="shared" si="4"/>
        <v>0</v>
      </c>
      <c r="K18" s="94">
        <f t="shared" si="5"/>
        <v>0</v>
      </c>
      <c r="L18" s="85">
        <f t="shared" si="6"/>
        <v>375</v>
      </c>
      <c r="M18" s="91">
        <f t="shared" si="7"/>
        <v>562.5</v>
      </c>
      <c r="N18" s="87">
        <f t="shared" si="8"/>
        <v>75</v>
      </c>
      <c r="O18" s="87">
        <f>IF(OR($C18=1,$F18=1),Inputs!$E$3*(1/4),0)</f>
        <v>10</v>
      </c>
      <c r="P18" s="89">
        <f>IF(OR($C18=1,$F18=1),Inputs!$E$25,0)</f>
        <v>50</v>
      </c>
      <c r="Q18" s="88">
        <f>IF(OR($C18=1,$F18=1),Inputs!$E$31,0)</f>
        <v>0</v>
      </c>
      <c r="R18" s="89">
        <f>IF(OR($C18=1,$F18=1),Inputs!$E$32,0)</f>
        <v>0</v>
      </c>
      <c r="S18" s="88">
        <f>IF(OR($C18=1,$F18=1),Inputs!$E$33,0)</f>
        <v>0</v>
      </c>
      <c r="T18" s="88">
        <f>IF(OR($C18=1,$F18=1),Inputs!$E$34,0)</f>
        <v>0</v>
      </c>
      <c r="U18" s="90">
        <f t="shared" si="9"/>
        <v>-375</v>
      </c>
      <c r="V18" s="186">
        <f>E18*Inputs!E$26*Summary!$B$33</f>
        <v>750</v>
      </c>
      <c r="W18" s="181">
        <v>0</v>
      </c>
      <c r="X18" s="197"/>
    </row>
    <row r="19" spans="1:24" ht="11.25">
      <c r="A19" s="272"/>
      <c r="B19" s="8"/>
      <c r="C19" s="107">
        <v>0</v>
      </c>
      <c r="D19" s="9" t="s">
        <v>83</v>
      </c>
      <c r="E19" s="15">
        <f>Inputs!$E$6</f>
        <v>7.5</v>
      </c>
      <c r="F19" s="104">
        <f t="shared" si="1"/>
        <v>1</v>
      </c>
      <c r="G19" s="13"/>
      <c r="H19" s="91">
        <f t="shared" si="2"/>
        <v>0</v>
      </c>
      <c r="I19" s="92">
        <f t="shared" si="3"/>
        <v>0</v>
      </c>
      <c r="J19" s="93">
        <f t="shared" si="4"/>
        <v>0</v>
      </c>
      <c r="K19" s="94">
        <f t="shared" si="5"/>
        <v>0</v>
      </c>
      <c r="L19" s="93">
        <f t="shared" si="6"/>
        <v>375</v>
      </c>
      <c r="M19" s="91">
        <f t="shared" si="7"/>
        <v>562.5</v>
      </c>
      <c r="N19" s="87">
        <f t="shared" si="8"/>
        <v>75</v>
      </c>
      <c r="O19" s="87">
        <f>IF(OR($C19=1,$F19=1),Inputs!$E$3*(1/4),0)</f>
        <v>10</v>
      </c>
      <c r="P19" s="89">
        <f>IF(OR($C19=1,$F19=1),Inputs!$E$25,0)</f>
        <v>50</v>
      </c>
      <c r="Q19" s="88">
        <f>IF(OR($C19=1,$F19=1),Inputs!$E$31,0)</f>
        <v>0</v>
      </c>
      <c r="R19" s="89">
        <f>IF(OR($C19=1,$F19=1),Inputs!$E$32,0)</f>
        <v>0</v>
      </c>
      <c r="S19" s="88">
        <f>IF(OR($C19=1,$F19=1),Inputs!$E$33,0)</f>
        <v>0</v>
      </c>
      <c r="T19" s="88">
        <f>IF(OR($C19=1,$F19=1),Inputs!$E$34,0)</f>
        <v>0</v>
      </c>
      <c r="U19" s="90">
        <f t="shared" si="9"/>
        <v>-375</v>
      </c>
      <c r="V19" s="186">
        <f>E19*Inputs!E$26*Summary!$B$33</f>
        <v>750</v>
      </c>
      <c r="W19" s="181">
        <v>0</v>
      </c>
      <c r="X19" s="197"/>
    </row>
    <row r="20" spans="1:24" ht="11.25">
      <c r="A20" s="272"/>
      <c r="B20" s="8"/>
      <c r="C20" s="107">
        <v>0</v>
      </c>
      <c r="D20" s="9" t="s">
        <v>83</v>
      </c>
      <c r="E20" s="15">
        <f>Inputs!$E$6</f>
        <v>7.5</v>
      </c>
      <c r="F20" s="104">
        <f t="shared" si="1"/>
        <v>1</v>
      </c>
      <c r="G20" s="13"/>
      <c r="H20" s="91">
        <f t="shared" si="2"/>
        <v>0</v>
      </c>
      <c r="I20" s="92">
        <f t="shared" si="3"/>
        <v>0</v>
      </c>
      <c r="J20" s="93">
        <f t="shared" si="4"/>
        <v>0</v>
      </c>
      <c r="K20" s="94">
        <f t="shared" si="5"/>
        <v>0</v>
      </c>
      <c r="L20" s="93">
        <f t="shared" si="6"/>
        <v>375</v>
      </c>
      <c r="M20" s="91">
        <f t="shared" si="7"/>
        <v>562.5</v>
      </c>
      <c r="N20" s="87">
        <f t="shared" si="8"/>
        <v>75</v>
      </c>
      <c r="O20" s="87">
        <f>IF(OR($C20=1,$F20=1),Inputs!$E$3*(1/4),0)</f>
        <v>10</v>
      </c>
      <c r="P20" s="89">
        <f>IF(OR($C20=1,$F20=1),Inputs!$E$25,0)</f>
        <v>50</v>
      </c>
      <c r="Q20" s="88">
        <f>IF(OR($C20=1,$F20=1),Inputs!$E$31,0)</f>
        <v>0</v>
      </c>
      <c r="R20" s="89">
        <f>IF(OR($C20=1,$F20=1),Inputs!$E$32,0)</f>
        <v>0</v>
      </c>
      <c r="S20" s="88">
        <f>IF(OR($C20=1,$F20=1),Inputs!$E$33,0)</f>
        <v>0</v>
      </c>
      <c r="T20" s="88">
        <f>IF(OR($C20=1,$F20=1),Inputs!$E$34,0)</f>
        <v>0</v>
      </c>
      <c r="U20" s="90">
        <f t="shared" si="9"/>
        <v>-375</v>
      </c>
      <c r="V20" s="186">
        <f>E20*Inputs!E$26*Summary!$B$33</f>
        <v>750</v>
      </c>
      <c r="W20" s="181">
        <v>0</v>
      </c>
      <c r="X20" s="197"/>
    </row>
    <row r="21" spans="1:24" ht="12" thickBot="1">
      <c r="A21" s="273"/>
      <c r="B21" s="11"/>
      <c r="C21" s="108">
        <v>0</v>
      </c>
      <c r="D21" s="12" t="s">
        <v>83</v>
      </c>
      <c r="E21" s="16">
        <f>Inputs!$E$6</f>
        <v>7.5</v>
      </c>
      <c r="F21" s="105">
        <f t="shared" si="1"/>
        <v>1</v>
      </c>
      <c r="G21" s="13"/>
      <c r="H21" s="95">
        <f t="shared" si="2"/>
        <v>0</v>
      </c>
      <c r="I21" s="96">
        <f t="shared" si="3"/>
        <v>0</v>
      </c>
      <c r="J21" s="97">
        <f t="shared" si="4"/>
        <v>0</v>
      </c>
      <c r="K21" s="98">
        <f t="shared" si="5"/>
        <v>0</v>
      </c>
      <c r="L21" s="97">
        <f t="shared" si="6"/>
        <v>375</v>
      </c>
      <c r="M21" s="95">
        <f t="shared" si="7"/>
        <v>562.5</v>
      </c>
      <c r="N21" s="99">
        <f t="shared" si="8"/>
        <v>75</v>
      </c>
      <c r="O21" s="99">
        <f>IF(OR($C21=1,$F21=1),Inputs!$E$3*(1/4),0)</f>
        <v>10</v>
      </c>
      <c r="P21" s="100">
        <f>IF(OR($C21=1,$F21=1),Inputs!$E$25,0)</f>
        <v>50</v>
      </c>
      <c r="Q21" s="101">
        <f>IF(OR($C21=1,$F21=1),Inputs!$E$31,0)</f>
        <v>0</v>
      </c>
      <c r="R21" s="100">
        <f>IF(OR($C21=1,$F21=1),Inputs!$E$32,0)</f>
        <v>0</v>
      </c>
      <c r="S21" s="101">
        <f>IF(OR($C21=1,$F21=1),Inputs!$E$33,0)</f>
        <v>0</v>
      </c>
      <c r="T21" s="101">
        <f>IF(OR($C21=1,$F21=1),Inputs!$E$34,0)</f>
        <v>0</v>
      </c>
      <c r="U21" s="102">
        <f t="shared" si="9"/>
        <v>-375</v>
      </c>
      <c r="V21" s="186">
        <f>E21*Inputs!E$26*Summary!$B$33</f>
        <v>750</v>
      </c>
      <c r="W21" s="182">
        <v>0</v>
      </c>
      <c r="X21" s="198"/>
    </row>
    <row r="22" spans="1:24" ht="11.25">
      <c r="A22" s="271" t="s">
        <v>112</v>
      </c>
      <c r="B22" s="8" t="s">
        <v>88</v>
      </c>
      <c r="C22" s="107">
        <v>0</v>
      </c>
      <c r="D22" s="9" t="s">
        <v>83</v>
      </c>
      <c r="E22" s="15">
        <v>10</v>
      </c>
      <c r="F22" s="104">
        <f t="shared" si="1"/>
        <v>1</v>
      </c>
      <c r="G22" s="13"/>
      <c r="H22" s="91">
        <f t="shared" si="2"/>
        <v>0</v>
      </c>
      <c r="I22" s="92">
        <f t="shared" si="3"/>
        <v>0</v>
      </c>
      <c r="J22" s="93">
        <f t="shared" si="4"/>
        <v>0</v>
      </c>
      <c r="K22" s="94">
        <f t="shared" si="5"/>
        <v>0</v>
      </c>
      <c r="L22" s="85">
        <f t="shared" si="6"/>
        <v>500</v>
      </c>
      <c r="M22" s="91">
        <f t="shared" si="7"/>
        <v>750</v>
      </c>
      <c r="N22" s="87">
        <f t="shared" si="8"/>
        <v>75</v>
      </c>
      <c r="O22" s="87">
        <f>IF(OR($C22=1,$F22=1),Inputs!$E$3*(1/4),0)</f>
        <v>10</v>
      </c>
      <c r="P22" s="89">
        <f>IF(OR($C22=1,$F22=1),Inputs!$E$25,0)</f>
        <v>50</v>
      </c>
      <c r="Q22" s="88">
        <f>IF(OR($C22=1,$F22=1),Inputs!$E$31,0)</f>
        <v>0</v>
      </c>
      <c r="R22" s="89">
        <f>IF(OR($C22=1,$F22=1),Inputs!$E$32,0)</f>
        <v>0</v>
      </c>
      <c r="S22" s="88">
        <f>IF(OR($C22=1,$F22=1),Inputs!$E$33,0)</f>
        <v>0</v>
      </c>
      <c r="T22" s="88">
        <f>IF(OR($C22=1,$F22=1),Inputs!$E$34,0)</f>
        <v>0</v>
      </c>
      <c r="U22" s="90">
        <f t="shared" si="9"/>
        <v>-500</v>
      </c>
      <c r="V22" s="181">
        <v>0</v>
      </c>
      <c r="W22" s="181">
        <f>MIN(O22,E22)*Inputs!A$13*Inputs!E$26</f>
        <v>750</v>
      </c>
      <c r="X22" s="197"/>
    </row>
    <row r="23" spans="1:24" ht="11.25">
      <c r="A23" s="272"/>
      <c r="B23" s="8"/>
      <c r="C23" s="107">
        <v>0</v>
      </c>
      <c r="D23" s="9" t="s">
        <v>83</v>
      </c>
      <c r="E23" s="15">
        <v>10</v>
      </c>
      <c r="F23" s="104">
        <f t="shared" si="1"/>
        <v>1</v>
      </c>
      <c r="G23" s="13"/>
      <c r="H23" s="91">
        <f t="shared" si="2"/>
        <v>0</v>
      </c>
      <c r="I23" s="92">
        <f t="shared" si="3"/>
        <v>0</v>
      </c>
      <c r="J23" s="93">
        <f t="shared" si="4"/>
        <v>0</v>
      </c>
      <c r="K23" s="94">
        <f t="shared" si="5"/>
        <v>0</v>
      </c>
      <c r="L23" s="93">
        <f t="shared" si="6"/>
        <v>500</v>
      </c>
      <c r="M23" s="91">
        <f t="shared" si="7"/>
        <v>750</v>
      </c>
      <c r="N23" s="87">
        <f t="shared" si="8"/>
        <v>75</v>
      </c>
      <c r="O23" s="87">
        <f>IF(OR($C23=1,$F23=1),Inputs!$E$3*(1/4),0)</f>
        <v>10</v>
      </c>
      <c r="P23" s="89">
        <f>IF(OR($C23=1,$F23=1),Inputs!$E$25,0)</f>
        <v>50</v>
      </c>
      <c r="Q23" s="88">
        <f>IF(OR($C23=1,$F23=1),Inputs!$E$31,0)</f>
        <v>0</v>
      </c>
      <c r="R23" s="89">
        <f>IF(OR($C23=1,$F23=1),Inputs!$E$32,0)</f>
        <v>0</v>
      </c>
      <c r="S23" s="88">
        <f>IF(OR($C23=1,$F23=1),Inputs!$E$33,0)</f>
        <v>0</v>
      </c>
      <c r="T23" s="88">
        <f>IF(OR($C23=1,$F23=1),Inputs!$E$34,0)</f>
        <v>0</v>
      </c>
      <c r="U23" s="90">
        <f t="shared" si="9"/>
        <v>-500</v>
      </c>
      <c r="V23" s="181">
        <v>0</v>
      </c>
      <c r="W23" s="181">
        <f>MIN(O23,E23)*Inputs!A$13*Inputs!E$26</f>
        <v>750</v>
      </c>
      <c r="X23" s="197"/>
    </row>
    <row r="24" spans="1:24" ht="11.25">
      <c r="A24" s="272"/>
      <c r="B24" s="8"/>
      <c r="C24" s="107">
        <v>0</v>
      </c>
      <c r="D24" s="9" t="s">
        <v>83</v>
      </c>
      <c r="E24" s="15">
        <v>10</v>
      </c>
      <c r="F24" s="104">
        <f t="shared" si="1"/>
        <v>1</v>
      </c>
      <c r="G24" s="13"/>
      <c r="H24" s="91">
        <f t="shared" si="2"/>
        <v>0</v>
      </c>
      <c r="I24" s="92">
        <f t="shared" si="3"/>
        <v>0</v>
      </c>
      <c r="J24" s="93">
        <f t="shared" si="4"/>
        <v>0</v>
      </c>
      <c r="K24" s="94">
        <f t="shared" si="5"/>
        <v>0</v>
      </c>
      <c r="L24" s="93">
        <f t="shared" si="6"/>
        <v>500</v>
      </c>
      <c r="M24" s="91">
        <f t="shared" si="7"/>
        <v>750</v>
      </c>
      <c r="N24" s="87">
        <f t="shared" si="8"/>
        <v>75</v>
      </c>
      <c r="O24" s="87">
        <f>IF(OR($C24=1,$F24=1),Inputs!$E$3*(1/4),0)</f>
        <v>10</v>
      </c>
      <c r="P24" s="89">
        <f>IF(OR($C24=1,$F24=1),Inputs!$E$25,0)</f>
        <v>50</v>
      </c>
      <c r="Q24" s="88">
        <f>IF(OR($C24=1,$F24=1),Inputs!$E$31,0)</f>
        <v>0</v>
      </c>
      <c r="R24" s="89">
        <f>IF(OR($C24=1,$F24=1),Inputs!$E$32,0)</f>
        <v>0</v>
      </c>
      <c r="S24" s="88">
        <f>IF(OR($C24=1,$F24=1),Inputs!$E$33,0)</f>
        <v>0</v>
      </c>
      <c r="T24" s="88">
        <f>IF(OR($C24=1,$F24=1),Inputs!$E$34,0)</f>
        <v>0</v>
      </c>
      <c r="U24" s="90">
        <f t="shared" si="9"/>
        <v>-500</v>
      </c>
      <c r="V24" s="181">
        <v>0</v>
      </c>
      <c r="W24" s="181">
        <f>MIN(O24,E24)*Inputs!A$13*Inputs!E$26</f>
        <v>750</v>
      </c>
      <c r="X24" s="197"/>
    </row>
    <row r="25" spans="1:24" ht="12" thickBot="1">
      <c r="A25" s="273"/>
      <c r="B25" s="11"/>
      <c r="C25" s="108">
        <v>0</v>
      </c>
      <c r="D25" s="12" t="s">
        <v>83</v>
      </c>
      <c r="E25" s="16">
        <v>10</v>
      </c>
      <c r="F25" s="105">
        <f t="shared" si="1"/>
        <v>1</v>
      </c>
      <c r="G25" s="13"/>
      <c r="H25" s="95">
        <f t="shared" si="2"/>
        <v>0</v>
      </c>
      <c r="I25" s="96">
        <f t="shared" si="3"/>
        <v>0</v>
      </c>
      <c r="J25" s="97">
        <f t="shared" si="4"/>
        <v>0</v>
      </c>
      <c r="K25" s="98">
        <f t="shared" si="5"/>
        <v>0</v>
      </c>
      <c r="L25" s="97">
        <f t="shared" si="6"/>
        <v>500</v>
      </c>
      <c r="M25" s="95">
        <f t="shared" si="7"/>
        <v>750</v>
      </c>
      <c r="N25" s="99">
        <f t="shared" si="8"/>
        <v>75</v>
      </c>
      <c r="O25" s="99">
        <f>IF(OR($C25=1,$F25=1),Inputs!$E$3*(1/4),0)</f>
        <v>10</v>
      </c>
      <c r="P25" s="100">
        <f>IF(OR($C25=1,$F25=1),Inputs!$E$25,0)</f>
        <v>50</v>
      </c>
      <c r="Q25" s="101">
        <f>IF(OR($C25=1,$F25=1),Inputs!$E$31,0)</f>
        <v>0</v>
      </c>
      <c r="R25" s="100">
        <f>IF(OR($C25=1,$F25=1),Inputs!$E$32,0)</f>
        <v>0</v>
      </c>
      <c r="S25" s="101">
        <f>IF(OR($C25=1,$F25=1),Inputs!$E$33,0)</f>
        <v>0</v>
      </c>
      <c r="T25" s="101">
        <f>IF(OR($C25=1,$F25=1),Inputs!$E$34,0)</f>
        <v>0</v>
      </c>
      <c r="U25" s="102">
        <f t="shared" si="9"/>
        <v>-500</v>
      </c>
      <c r="V25" s="182">
        <v>0</v>
      </c>
      <c r="W25" s="182">
        <f>MIN(O25,E25)*Inputs!A$13*Inputs!E$26</f>
        <v>750</v>
      </c>
      <c r="X25" s="198"/>
    </row>
    <row r="26" spans="1:24" ht="11.25">
      <c r="A26" s="271" t="s">
        <v>113</v>
      </c>
      <c r="B26" s="8" t="s">
        <v>89</v>
      </c>
      <c r="C26" s="107">
        <v>0</v>
      </c>
      <c r="D26" s="9" t="s">
        <v>83</v>
      </c>
      <c r="E26" s="15">
        <v>10</v>
      </c>
      <c r="F26" s="104">
        <f t="shared" si="1"/>
        <v>1</v>
      </c>
      <c r="G26" s="13"/>
      <c r="H26" s="91">
        <f t="shared" si="2"/>
        <v>0</v>
      </c>
      <c r="I26" s="92">
        <f t="shared" si="3"/>
        <v>0</v>
      </c>
      <c r="J26" s="93">
        <f t="shared" si="4"/>
        <v>0</v>
      </c>
      <c r="K26" s="94">
        <f t="shared" si="5"/>
        <v>0</v>
      </c>
      <c r="L26" s="85">
        <f t="shared" si="6"/>
        <v>500</v>
      </c>
      <c r="M26" s="91">
        <f t="shared" si="7"/>
        <v>750</v>
      </c>
      <c r="N26" s="87">
        <f t="shared" si="8"/>
        <v>75</v>
      </c>
      <c r="O26" s="87">
        <f>IF(OR($C26=1,$F26=1),Inputs!$E$3*(1/4),0)</f>
        <v>10</v>
      </c>
      <c r="P26" s="89">
        <f>IF(OR($C26=1,$F26=1),Inputs!$E$25,0)</f>
        <v>50</v>
      </c>
      <c r="Q26" s="88">
        <f>IF(OR($C26=1,$F26=1),Inputs!$E$31,0)</f>
        <v>0</v>
      </c>
      <c r="R26" s="89">
        <f>IF(OR($C26=1,$F26=1),Inputs!$E$32,0)</f>
        <v>0</v>
      </c>
      <c r="S26" s="88">
        <f>IF(OR($C26=1,$F26=1),Inputs!$E$33,0)</f>
        <v>0</v>
      </c>
      <c r="T26" s="88">
        <f>IF(OR($C26=1,$F26=1),Inputs!$E$34,0)</f>
        <v>0</v>
      </c>
      <c r="U26" s="90">
        <f t="shared" si="9"/>
        <v>-500</v>
      </c>
      <c r="V26" s="181">
        <v>0</v>
      </c>
      <c r="W26" s="181">
        <f>MIN(O26,E26)*Inputs!A$13*Inputs!E$26</f>
        <v>750</v>
      </c>
      <c r="X26" s="197"/>
    </row>
    <row r="27" spans="1:24" ht="11.25">
      <c r="A27" s="272"/>
      <c r="B27" s="8"/>
      <c r="C27" s="107">
        <v>0</v>
      </c>
      <c r="D27" s="9" t="s">
        <v>83</v>
      </c>
      <c r="E27" s="15">
        <v>10</v>
      </c>
      <c r="F27" s="104">
        <f t="shared" si="1"/>
        <v>1</v>
      </c>
      <c r="G27" s="13"/>
      <c r="H27" s="91">
        <f t="shared" si="2"/>
        <v>0</v>
      </c>
      <c r="I27" s="92">
        <f t="shared" si="3"/>
        <v>0</v>
      </c>
      <c r="J27" s="93">
        <f t="shared" si="4"/>
        <v>0</v>
      </c>
      <c r="K27" s="94">
        <f t="shared" si="5"/>
        <v>0</v>
      </c>
      <c r="L27" s="93">
        <f t="shared" si="6"/>
        <v>500</v>
      </c>
      <c r="M27" s="91">
        <f t="shared" si="7"/>
        <v>750</v>
      </c>
      <c r="N27" s="87">
        <f t="shared" si="8"/>
        <v>75</v>
      </c>
      <c r="O27" s="87">
        <f>IF(OR($C27=1,$F27=1),Inputs!$E$3*(1/4),0)</f>
        <v>10</v>
      </c>
      <c r="P27" s="89">
        <f>IF(OR($C27=1,$F27=1),Inputs!$E$25,0)</f>
        <v>50</v>
      </c>
      <c r="Q27" s="88">
        <f>IF(OR($C27=1,$F27=1),Inputs!$E$31,0)</f>
        <v>0</v>
      </c>
      <c r="R27" s="89">
        <f>IF(OR($C27=1,$F27=1),Inputs!$E$32,0)</f>
        <v>0</v>
      </c>
      <c r="S27" s="88">
        <f>IF(OR($C27=1,$F27=1),Inputs!$E$33,0)</f>
        <v>0</v>
      </c>
      <c r="T27" s="88">
        <f>IF(OR($C27=1,$F27=1),Inputs!$E$34,0)</f>
        <v>0</v>
      </c>
      <c r="U27" s="90">
        <f t="shared" si="9"/>
        <v>-500</v>
      </c>
      <c r="V27" s="181">
        <v>0</v>
      </c>
      <c r="W27" s="181">
        <f>MIN(O27,E27)*Inputs!A$13*Inputs!E$26</f>
        <v>750</v>
      </c>
      <c r="X27" s="197"/>
    </row>
    <row r="28" spans="1:24" ht="11.25">
      <c r="A28" s="272"/>
      <c r="B28" s="8"/>
      <c r="C28" s="107">
        <v>0</v>
      </c>
      <c r="D28" s="9" t="s">
        <v>83</v>
      </c>
      <c r="E28" s="15">
        <v>10</v>
      </c>
      <c r="F28" s="104">
        <f t="shared" si="1"/>
        <v>1</v>
      </c>
      <c r="G28" s="13"/>
      <c r="H28" s="91">
        <f t="shared" si="2"/>
        <v>0</v>
      </c>
      <c r="I28" s="92">
        <f t="shared" si="3"/>
        <v>0</v>
      </c>
      <c r="J28" s="93">
        <f t="shared" si="4"/>
        <v>0</v>
      </c>
      <c r="K28" s="94">
        <f t="shared" si="5"/>
        <v>0</v>
      </c>
      <c r="L28" s="93">
        <f t="shared" si="6"/>
        <v>500</v>
      </c>
      <c r="M28" s="91">
        <f t="shared" si="7"/>
        <v>750</v>
      </c>
      <c r="N28" s="87">
        <f t="shared" si="8"/>
        <v>75</v>
      </c>
      <c r="O28" s="87">
        <f>IF(OR($C28=1,$F28=1),Inputs!$E$3*(1/4),0)</f>
        <v>10</v>
      </c>
      <c r="P28" s="89">
        <f>IF(OR($C28=1,$F28=1),Inputs!$E$25,0)</f>
        <v>50</v>
      </c>
      <c r="Q28" s="88">
        <f>IF(OR($C28=1,$F28=1),Inputs!$E$31,0)</f>
        <v>0</v>
      </c>
      <c r="R28" s="89">
        <f>IF(OR($C28=1,$F28=1),Inputs!$E$32,0)</f>
        <v>0</v>
      </c>
      <c r="S28" s="88">
        <f>IF(OR($C28=1,$F28=1),Inputs!$E$33,0)</f>
        <v>0</v>
      </c>
      <c r="T28" s="88">
        <f>IF(OR($C28=1,$F28=1),Inputs!$E$34,0)</f>
        <v>0</v>
      </c>
      <c r="U28" s="90">
        <f t="shared" si="9"/>
        <v>-500</v>
      </c>
      <c r="V28" s="181">
        <v>0</v>
      </c>
      <c r="W28" s="181">
        <f>MIN(O28,E28)*Inputs!A$13*Inputs!E$26</f>
        <v>750</v>
      </c>
      <c r="X28" s="197"/>
    </row>
    <row r="29" spans="1:24" ht="12" thickBot="1">
      <c r="A29" s="273"/>
      <c r="B29" s="11"/>
      <c r="C29" s="108">
        <v>0</v>
      </c>
      <c r="D29" s="12" t="s">
        <v>83</v>
      </c>
      <c r="E29" s="16">
        <v>10</v>
      </c>
      <c r="F29" s="105">
        <f t="shared" si="1"/>
        <v>1</v>
      </c>
      <c r="G29" s="13"/>
      <c r="H29" s="95">
        <f t="shared" si="2"/>
        <v>0</v>
      </c>
      <c r="I29" s="96">
        <f t="shared" si="3"/>
        <v>0</v>
      </c>
      <c r="J29" s="97">
        <f t="shared" si="4"/>
        <v>0</v>
      </c>
      <c r="K29" s="98">
        <f t="shared" si="5"/>
        <v>0</v>
      </c>
      <c r="L29" s="97">
        <f t="shared" si="6"/>
        <v>500</v>
      </c>
      <c r="M29" s="95">
        <f t="shared" si="7"/>
        <v>750</v>
      </c>
      <c r="N29" s="99">
        <f t="shared" si="8"/>
        <v>75</v>
      </c>
      <c r="O29" s="99">
        <f>IF(OR($C29=1,$F29=1),Inputs!$E$3*(1/4),0)</f>
        <v>10</v>
      </c>
      <c r="P29" s="100">
        <f>IF(OR($C29=1,$F29=1),Inputs!$E$25,0)</f>
        <v>50</v>
      </c>
      <c r="Q29" s="101">
        <f>IF(OR($C29=1,$F29=1),Inputs!$E$31,0)</f>
        <v>0</v>
      </c>
      <c r="R29" s="100">
        <f>IF(OR($C29=1,$F29=1),Inputs!$E$32,0)</f>
        <v>0</v>
      </c>
      <c r="S29" s="101">
        <f>IF(OR($C29=1,$F29=1),Inputs!$E$33,0)</f>
        <v>0</v>
      </c>
      <c r="T29" s="101">
        <f>IF(OR($C29=1,$F29=1),Inputs!$E$34,0)</f>
        <v>0</v>
      </c>
      <c r="U29" s="102">
        <f t="shared" si="9"/>
        <v>-500</v>
      </c>
      <c r="V29" s="182">
        <v>0</v>
      </c>
      <c r="W29" s="182">
        <f>MIN(O29,E29)*Inputs!A$13*Inputs!E$26</f>
        <v>750</v>
      </c>
      <c r="X29" s="198"/>
    </row>
    <row r="30" spans="1:24" ht="11.25">
      <c r="A30" s="271" t="s">
        <v>114</v>
      </c>
      <c r="B30" s="8" t="s">
        <v>90</v>
      </c>
      <c r="C30" s="107">
        <v>1</v>
      </c>
      <c r="D30" s="9" t="s">
        <v>83</v>
      </c>
      <c r="E30" s="15">
        <f>Inputs!$E$3/4</f>
        <v>10</v>
      </c>
      <c r="F30" s="104">
        <f t="shared" si="1"/>
        <v>0</v>
      </c>
      <c r="G30" s="13"/>
      <c r="H30" s="91">
        <f t="shared" si="2"/>
        <v>750</v>
      </c>
      <c r="I30" s="92">
        <f t="shared" si="3"/>
        <v>500</v>
      </c>
      <c r="J30" s="93">
        <f t="shared" si="4"/>
        <v>0</v>
      </c>
      <c r="K30" s="94">
        <f t="shared" si="5"/>
        <v>0</v>
      </c>
      <c r="L30" s="85">
        <f t="shared" si="6"/>
        <v>0</v>
      </c>
      <c r="M30" s="91">
        <f t="shared" si="7"/>
        <v>0</v>
      </c>
      <c r="N30" s="87">
        <f t="shared" si="8"/>
        <v>75</v>
      </c>
      <c r="O30" s="87">
        <f>IF(OR($C30=1,$F30=1),Inputs!$E$3*(1/4),0)</f>
        <v>10</v>
      </c>
      <c r="P30" s="89">
        <f>IF(OR($C30=1,$F30=1),Inputs!$E$25,0)</f>
        <v>50</v>
      </c>
      <c r="Q30" s="88">
        <f>IF(OR($C30=1,$F30=1),Inputs!$E$31,0)</f>
        <v>0</v>
      </c>
      <c r="R30" s="89">
        <f>IF(OR($C30=1,$F30=1),Inputs!$E$32,0)</f>
        <v>0</v>
      </c>
      <c r="S30" s="88">
        <f>IF(OR($C30=1,$F30=1),Inputs!$E$33,0)</f>
        <v>0</v>
      </c>
      <c r="T30" s="88">
        <f>IF(OR($C30=1,$F30=1),Inputs!$E$34,0)</f>
        <v>0</v>
      </c>
      <c r="U30" s="90">
        <f t="shared" si="9"/>
        <v>-500</v>
      </c>
      <c r="V30" s="181">
        <v>0</v>
      </c>
      <c r="W30" s="181">
        <f>MIN(O30,E30)*Inputs!A$13*Inputs!E$26</f>
        <v>750</v>
      </c>
      <c r="X30" s="197"/>
    </row>
    <row r="31" spans="1:24" ht="11.25">
      <c r="A31" s="272"/>
      <c r="B31" s="8"/>
      <c r="C31" s="107">
        <v>1</v>
      </c>
      <c r="D31" s="9" t="s">
        <v>83</v>
      </c>
      <c r="E31" s="15">
        <f>Inputs!$E$3/4</f>
        <v>10</v>
      </c>
      <c r="F31" s="104">
        <f t="shared" si="1"/>
        <v>0</v>
      </c>
      <c r="G31" s="13"/>
      <c r="H31" s="91">
        <f t="shared" si="2"/>
        <v>750</v>
      </c>
      <c r="I31" s="92">
        <f t="shared" si="3"/>
        <v>500</v>
      </c>
      <c r="J31" s="93">
        <f t="shared" si="4"/>
        <v>0</v>
      </c>
      <c r="K31" s="94">
        <f t="shared" si="5"/>
        <v>0</v>
      </c>
      <c r="L31" s="93">
        <f t="shared" si="6"/>
        <v>0</v>
      </c>
      <c r="M31" s="91">
        <f t="shared" si="7"/>
        <v>0</v>
      </c>
      <c r="N31" s="87">
        <f t="shared" si="8"/>
        <v>75</v>
      </c>
      <c r="O31" s="87">
        <f>IF(OR($C31=1,$F31=1),Inputs!$E$3*(1/4),0)</f>
        <v>10</v>
      </c>
      <c r="P31" s="89">
        <f>IF(OR($C31=1,$F31=1),Inputs!$E$25,0)</f>
        <v>50</v>
      </c>
      <c r="Q31" s="88">
        <f>IF(OR($C31=1,$F31=1),Inputs!$E$31,0)</f>
        <v>0</v>
      </c>
      <c r="R31" s="89">
        <f>IF(OR($C31=1,$F31=1),Inputs!$E$32,0)</f>
        <v>0</v>
      </c>
      <c r="S31" s="88">
        <f>IF(OR($C31=1,$F31=1),Inputs!$E$33,0)</f>
        <v>0</v>
      </c>
      <c r="T31" s="88">
        <f>IF(OR($C31=1,$F31=1),Inputs!$E$34,0)</f>
        <v>0</v>
      </c>
      <c r="U31" s="90">
        <f t="shared" si="9"/>
        <v>-500</v>
      </c>
      <c r="V31" s="181">
        <v>0</v>
      </c>
      <c r="W31" s="181">
        <f>MIN(O31,E31)*Inputs!A$13*Inputs!E$26</f>
        <v>750</v>
      </c>
      <c r="X31" s="197"/>
    </row>
    <row r="32" spans="1:24" ht="11.25">
      <c r="A32" s="272"/>
      <c r="B32" s="8"/>
      <c r="C32" s="107">
        <v>1</v>
      </c>
      <c r="D32" s="9" t="s">
        <v>83</v>
      </c>
      <c r="E32" s="15">
        <f>Inputs!$E$3/4</f>
        <v>10</v>
      </c>
      <c r="F32" s="104">
        <f t="shared" si="1"/>
        <v>0</v>
      </c>
      <c r="G32" s="13"/>
      <c r="H32" s="91">
        <f t="shared" si="2"/>
        <v>750</v>
      </c>
      <c r="I32" s="92">
        <f t="shared" si="3"/>
        <v>500</v>
      </c>
      <c r="J32" s="93">
        <f t="shared" si="4"/>
        <v>0</v>
      </c>
      <c r="K32" s="94">
        <f t="shared" si="5"/>
        <v>0</v>
      </c>
      <c r="L32" s="93">
        <f t="shared" si="6"/>
        <v>0</v>
      </c>
      <c r="M32" s="91">
        <f t="shared" si="7"/>
        <v>0</v>
      </c>
      <c r="N32" s="87">
        <f t="shared" si="8"/>
        <v>75</v>
      </c>
      <c r="O32" s="87">
        <f>IF(OR($C32=1,$F32=1),Inputs!$E$3*(1/4),0)</f>
        <v>10</v>
      </c>
      <c r="P32" s="89">
        <f>IF(OR($C32=1,$F32=1),Inputs!$E$25,0)</f>
        <v>50</v>
      </c>
      <c r="Q32" s="88">
        <f>IF(OR($C32=1,$F32=1),Inputs!$E$31,0)</f>
        <v>0</v>
      </c>
      <c r="R32" s="89">
        <f>IF(OR($C32=1,$F32=1),Inputs!$E$32,0)</f>
        <v>0</v>
      </c>
      <c r="S32" s="88">
        <f>IF(OR($C32=1,$F32=1),Inputs!$E$33,0)</f>
        <v>0</v>
      </c>
      <c r="T32" s="88">
        <f>IF(OR($C32=1,$F32=1),Inputs!$E$34,0)</f>
        <v>0</v>
      </c>
      <c r="U32" s="90">
        <f t="shared" si="9"/>
        <v>-500</v>
      </c>
      <c r="V32" s="181">
        <v>0</v>
      </c>
      <c r="W32" s="181">
        <f>MIN(O32,E32)*Inputs!A$13*Inputs!E$26</f>
        <v>750</v>
      </c>
      <c r="X32" s="197"/>
    </row>
    <row r="33" spans="1:24" ht="12" thickBot="1">
      <c r="A33" s="273"/>
      <c r="B33" s="11"/>
      <c r="C33" s="108">
        <v>1</v>
      </c>
      <c r="D33" s="12" t="s">
        <v>83</v>
      </c>
      <c r="E33" s="15">
        <f>Inputs!$E$3/4</f>
        <v>10</v>
      </c>
      <c r="F33" s="105">
        <f t="shared" si="1"/>
        <v>0</v>
      </c>
      <c r="G33" s="14"/>
      <c r="H33" s="95">
        <f t="shared" si="2"/>
        <v>750</v>
      </c>
      <c r="I33" s="96">
        <f t="shared" si="3"/>
        <v>500</v>
      </c>
      <c r="J33" s="97">
        <f t="shared" si="4"/>
        <v>0</v>
      </c>
      <c r="K33" s="98">
        <f t="shared" si="5"/>
        <v>0</v>
      </c>
      <c r="L33" s="97">
        <f t="shared" si="6"/>
        <v>0</v>
      </c>
      <c r="M33" s="95">
        <f t="shared" si="7"/>
        <v>0</v>
      </c>
      <c r="N33" s="99">
        <f t="shared" si="8"/>
        <v>75</v>
      </c>
      <c r="O33" s="99">
        <f>IF(OR($C33=1,$F33=1),Inputs!$E$3*(1/4),0)</f>
        <v>10</v>
      </c>
      <c r="P33" s="100">
        <f>IF(OR($C33=1,$F33=1),Inputs!$E$25,0)</f>
        <v>50</v>
      </c>
      <c r="Q33" s="101">
        <f>IF(OR($C33=1,$F33=1),Inputs!$E$31,0)</f>
        <v>0</v>
      </c>
      <c r="R33" s="100">
        <f>IF(OR($C33=1,$F33=1),Inputs!$E$32,0)</f>
        <v>0</v>
      </c>
      <c r="S33" s="101">
        <f>IF(OR($C33=1,$F33=1),Inputs!$E$33,0)</f>
        <v>0</v>
      </c>
      <c r="T33" s="101">
        <f>IF(OR($C33=1,$F33=1),Inputs!$E$34,0)</f>
        <v>0</v>
      </c>
      <c r="U33" s="102">
        <f t="shared" si="9"/>
        <v>-500</v>
      </c>
      <c r="V33" s="182">
        <v>0</v>
      </c>
      <c r="W33" s="182">
        <f>MIN(O33,E33)*Inputs!A$13*Inputs!E$26</f>
        <v>750</v>
      </c>
      <c r="X33" s="198"/>
    </row>
    <row r="34" spans="1:24" ht="11.25">
      <c r="A34" s="271" t="s">
        <v>115</v>
      </c>
      <c r="B34" s="8" t="s">
        <v>91</v>
      </c>
      <c r="C34" s="107">
        <v>1</v>
      </c>
      <c r="D34" s="9" t="s">
        <v>83</v>
      </c>
      <c r="E34" s="15">
        <f>Inputs!$E$3/4</f>
        <v>10</v>
      </c>
      <c r="F34" s="104">
        <f t="shared" si="1"/>
        <v>0</v>
      </c>
      <c r="G34" s="13"/>
      <c r="H34" s="91">
        <f t="shared" si="2"/>
        <v>750</v>
      </c>
      <c r="I34" s="92">
        <f t="shared" si="3"/>
        <v>500</v>
      </c>
      <c r="J34" s="93">
        <f t="shared" si="4"/>
        <v>0</v>
      </c>
      <c r="K34" s="94">
        <f t="shared" si="5"/>
        <v>0</v>
      </c>
      <c r="L34" s="85">
        <f t="shared" si="6"/>
        <v>0</v>
      </c>
      <c r="M34" s="91">
        <f t="shared" si="7"/>
        <v>0</v>
      </c>
      <c r="N34" s="87">
        <f t="shared" si="8"/>
        <v>75</v>
      </c>
      <c r="O34" s="87">
        <f>IF(OR($C34=1,$F34=1),Inputs!$E$3*(1/4),0)</f>
        <v>10</v>
      </c>
      <c r="P34" s="89">
        <f>IF(OR($C34=1,$F34=1),Inputs!$E$25,0)</f>
        <v>50</v>
      </c>
      <c r="Q34" s="88">
        <f>IF(OR($C34=1,$F34=1),Inputs!$E$31,0)</f>
        <v>0</v>
      </c>
      <c r="R34" s="89">
        <f>IF(OR($C34=1,$F34=1),Inputs!$E$32,0)</f>
        <v>0</v>
      </c>
      <c r="S34" s="88">
        <f>IF(OR($C34=1,$F34=1),Inputs!$E$33,0)</f>
        <v>0</v>
      </c>
      <c r="T34" s="88">
        <f>IF(OR($C34=1,$F34=1),Inputs!$E$34,0)</f>
        <v>0</v>
      </c>
      <c r="U34" s="90">
        <f t="shared" si="9"/>
        <v>-500</v>
      </c>
      <c r="V34" s="181">
        <v>0</v>
      </c>
      <c r="W34" s="181">
        <f>MIN(O34,E34)*Inputs!A$13*Inputs!E$26</f>
        <v>750</v>
      </c>
      <c r="X34" s="197"/>
    </row>
    <row r="35" spans="1:24" ht="11.25">
      <c r="A35" s="272"/>
      <c r="B35" s="8"/>
      <c r="C35" s="107">
        <v>1</v>
      </c>
      <c r="D35" s="9" t="s">
        <v>83</v>
      </c>
      <c r="E35" s="15">
        <f>Inputs!$E$3/4</f>
        <v>10</v>
      </c>
      <c r="F35" s="104">
        <f t="shared" si="1"/>
        <v>0</v>
      </c>
      <c r="G35" s="13"/>
      <c r="H35" s="91">
        <f t="shared" si="2"/>
        <v>750</v>
      </c>
      <c r="I35" s="92">
        <f t="shared" si="3"/>
        <v>500</v>
      </c>
      <c r="J35" s="93">
        <f t="shared" si="4"/>
        <v>0</v>
      </c>
      <c r="K35" s="94">
        <f t="shared" si="5"/>
        <v>0</v>
      </c>
      <c r="L35" s="93">
        <f t="shared" si="6"/>
        <v>0</v>
      </c>
      <c r="M35" s="91">
        <f t="shared" si="7"/>
        <v>0</v>
      </c>
      <c r="N35" s="87">
        <f t="shared" si="8"/>
        <v>75</v>
      </c>
      <c r="O35" s="87">
        <f>IF(OR($C35=1,$F35=1),Inputs!$E$3*(1/4),0)</f>
        <v>10</v>
      </c>
      <c r="P35" s="89">
        <f>IF(OR($C35=1,$F35=1),Inputs!$E$25,0)</f>
        <v>50</v>
      </c>
      <c r="Q35" s="88">
        <f>IF(OR($C35=1,$F35=1),Inputs!$E$31,0)</f>
        <v>0</v>
      </c>
      <c r="R35" s="89">
        <f>IF(OR($C35=1,$F35=1),Inputs!$E$32,0)</f>
        <v>0</v>
      </c>
      <c r="S35" s="88">
        <f>IF(OR($C35=1,$F35=1),Inputs!$E$33,0)</f>
        <v>0</v>
      </c>
      <c r="T35" s="88">
        <f>IF(OR($C35=1,$F35=1),Inputs!$E$34,0)</f>
        <v>0</v>
      </c>
      <c r="U35" s="90">
        <f t="shared" si="9"/>
        <v>-500</v>
      </c>
      <c r="V35" s="181">
        <v>0</v>
      </c>
      <c r="W35" s="181">
        <f>MIN(O35,E35)*Inputs!A$13*Inputs!E$26</f>
        <v>750</v>
      </c>
      <c r="X35" s="197"/>
    </row>
    <row r="36" spans="1:24" ht="11.25">
      <c r="A36" s="272"/>
      <c r="B36" s="8"/>
      <c r="C36" s="107">
        <v>1</v>
      </c>
      <c r="D36" s="9" t="s">
        <v>83</v>
      </c>
      <c r="E36" s="15">
        <f>Inputs!$E$3/4</f>
        <v>10</v>
      </c>
      <c r="F36" s="104">
        <f t="shared" si="1"/>
        <v>0</v>
      </c>
      <c r="G36" s="13"/>
      <c r="H36" s="91">
        <f t="shared" si="2"/>
        <v>750</v>
      </c>
      <c r="I36" s="92">
        <f t="shared" si="3"/>
        <v>500</v>
      </c>
      <c r="J36" s="93">
        <f t="shared" si="4"/>
        <v>0</v>
      </c>
      <c r="K36" s="94">
        <f t="shared" si="5"/>
        <v>0</v>
      </c>
      <c r="L36" s="93">
        <f t="shared" si="6"/>
        <v>0</v>
      </c>
      <c r="M36" s="91">
        <f t="shared" si="7"/>
        <v>0</v>
      </c>
      <c r="N36" s="87">
        <f t="shared" si="8"/>
        <v>75</v>
      </c>
      <c r="O36" s="87">
        <f>IF(OR($C36=1,$F36=1),Inputs!$E$3*(1/4),0)</f>
        <v>10</v>
      </c>
      <c r="P36" s="89">
        <f>IF(OR($C36=1,$F36=1),Inputs!$E$25,0)</f>
        <v>50</v>
      </c>
      <c r="Q36" s="88">
        <f>IF(OR($C36=1,$F36=1),Inputs!$E$31,0)</f>
        <v>0</v>
      </c>
      <c r="R36" s="89">
        <f>IF(OR($C36=1,$F36=1),Inputs!$E$32,0)</f>
        <v>0</v>
      </c>
      <c r="S36" s="88">
        <f>IF(OR($C36=1,$F36=1),Inputs!$E$33,0)</f>
        <v>0</v>
      </c>
      <c r="T36" s="88">
        <f>IF(OR($C36=1,$F36=1),Inputs!$E$34,0)</f>
        <v>0</v>
      </c>
      <c r="U36" s="90">
        <f t="shared" si="9"/>
        <v>-500</v>
      </c>
      <c r="V36" s="181">
        <v>0</v>
      </c>
      <c r="W36" s="181">
        <f>MIN(O36,E36)*Inputs!A$13*Inputs!E$26</f>
        <v>750</v>
      </c>
      <c r="X36" s="197"/>
    </row>
    <row r="37" spans="1:24" ht="12" thickBot="1">
      <c r="A37" s="273"/>
      <c r="B37" s="11"/>
      <c r="C37" s="108">
        <v>1</v>
      </c>
      <c r="D37" s="12" t="s">
        <v>83</v>
      </c>
      <c r="E37" s="15">
        <f>Inputs!$E$3/4</f>
        <v>10</v>
      </c>
      <c r="F37" s="105">
        <f t="shared" si="1"/>
        <v>0</v>
      </c>
      <c r="G37" s="13"/>
      <c r="H37" s="95">
        <f t="shared" si="2"/>
        <v>750</v>
      </c>
      <c r="I37" s="96">
        <f t="shared" si="3"/>
        <v>500</v>
      </c>
      <c r="J37" s="97">
        <f t="shared" si="4"/>
        <v>0</v>
      </c>
      <c r="K37" s="98">
        <f t="shared" si="5"/>
        <v>0</v>
      </c>
      <c r="L37" s="97">
        <f t="shared" si="6"/>
        <v>0</v>
      </c>
      <c r="M37" s="95">
        <f t="shared" si="7"/>
        <v>0</v>
      </c>
      <c r="N37" s="99">
        <f t="shared" si="8"/>
        <v>75</v>
      </c>
      <c r="O37" s="99">
        <f>IF(OR($C37=1,$F37=1),Inputs!$E$3*(1/4),0)</f>
        <v>10</v>
      </c>
      <c r="P37" s="100">
        <f>IF(OR($C37=1,$F37=1),Inputs!$E$25,0)</f>
        <v>50</v>
      </c>
      <c r="Q37" s="101">
        <f>IF(OR($C37=1,$F37=1),Inputs!$E$31,0)</f>
        <v>0</v>
      </c>
      <c r="R37" s="100">
        <f>IF(OR($C37=1,$F37=1),Inputs!$E$32,0)</f>
        <v>0</v>
      </c>
      <c r="S37" s="101">
        <f>IF(OR($C37=1,$F37=1),Inputs!$E$33,0)</f>
        <v>0</v>
      </c>
      <c r="T37" s="101">
        <f>IF(OR($C37=1,$F37=1),Inputs!$E$34,0)</f>
        <v>0</v>
      </c>
      <c r="U37" s="102">
        <f t="shared" si="9"/>
        <v>-500</v>
      </c>
      <c r="V37" s="182">
        <v>0</v>
      </c>
      <c r="W37" s="182">
        <f>MIN(O37,E37)*Inputs!A$13*Inputs!E$26</f>
        <v>750</v>
      </c>
      <c r="X37" s="198"/>
    </row>
    <row r="38" spans="1:24" ht="11.25">
      <c r="A38" s="271" t="s">
        <v>116</v>
      </c>
      <c r="B38" s="8" t="s">
        <v>92</v>
      </c>
      <c r="C38" s="107">
        <v>1</v>
      </c>
      <c r="D38" s="9" t="s">
        <v>83</v>
      </c>
      <c r="E38" s="15">
        <f>Inputs!$E$3/4</f>
        <v>10</v>
      </c>
      <c r="F38" s="104">
        <f aca="true" t="shared" si="10" ref="F38:F69">IF(AND(C38=0,D38="Closed"),1,0)</f>
        <v>0</v>
      </c>
      <c r="G38" s="13"/>
      <c r="H38" s="91">
        <f aca="true" t="shared" si="11" ref="H38:H69">IF(AND($C38=1,$F38=0),$B$1*MIN($E38,$O38),0)</f>
        <v>750</v>
      </c>
      <c r="I38" s="92">
        <f aca="true" t="shared" si="12" ref="I38:I69">IF(AND($C38=1,$F38=0),$P38*MIN($E38,$O38),0)</f>
        <v>500</v>
      </c>
      <c r="J38" s="93">
        <f aca="true" t="shared" si="13" ref="J38:J69">IF(AND($C38=1,$F38=0),($P38*MAX(0,$E38-$O38))+((-1)*($R38+$S38+$T38)),0)</f>
        <v>0</v>
      </c>
      <c r="K38" s="94">
        <f aca="true" t="shared" si="14" ref="K38:K69">IF(AND($C38=1,$F38=0),($Q38*MAX(0,$E38-$O38)),0)</f>
        <v>0</v>
      </c>
      <c r="L38" s="85">
        <f aca="true" t="shared" si="15" ref="L38:L69">IF(AND($C38=0,$F38=1),($P38*$E38)+((-1)*($R38+$S38+$T38)),0)</f>
        <v>0</v>
      </c>
      <c r="M38" s="91">
        <f aca="true" t="shared" si="16" ref="M38:M69">IF(AND($C38=0,$F38=1),($B$1*MIN($E38,$O38))-($Q38*MAX(0,$E38-$O38)),0)</f>
        <v>0</v>
      </c>
      <c r="N38" s="87">
        <f aca="true" t="shared" si="17" ref="N38:N69">IF(OR($C38=1,$F38=1),B$1,0)</f>
        <v>75</v>
      </c>
      <c r="O38" s="87">
        <f>IF(OR($C38=1,$F38=1),Inputs!$E$3*(1/4),0)</f>
        <v>10</v>
      </c>
      <c r="P38" s="89">
        <f>IF(OR($C38=1,$F38=1),Inputs!$E$25,0)</f>
        <v>50</v>
      </c>
      <c r="Q38" s="88">
        <f>IF(OR($C38=1,$F38=1),Inputs!$E$31,0)</f>
        <v>0</v>
      </c>
      <c r="R38" s="89">
        <f>IF(OR($C38=1,$F38=1),Inputs!$E$32,0)</f>
        <v>0</v>
      </c>
      <c r="S38" s="88">
        <f>IF(OR($C38=1,$F38=1),Inputs!$E$33,0)</f>
        <v>0</v>
      </c>
      <c r="T38" s="88">
        <f>IF(OR($C38=1,$F38=1),Inputs!$E$34,0)</f>
        <v>0</v>
      </c>
      <c r="U38" s="90">
        <f t="shared" si="9"/>
        <v>-500</v>
      </c>
      <c r="V38" s="181">
        <v>0</v>
      </c>
      <c r="W38" s="181">
        <f>MIN(O38,E38)*Inputs!A$13*Inputs!E$26</f>
        <v>750</v>
      </c>
      <c r="X38" s="197"/>
    </row>
    <row r="39" spans="1:24" ht="11.25">
      <c r="A39" s="272"/>
      <c r="B39" s="8"/>
      <c r="C39" s="107">
        <v>1</v>
      </c>
      <c r="D39" s="9" t="s">
        <v>83</v>
      </c>
      <c r="E39" s="15">
        <f>Inputs!$E$3/4</f>
        <v>10</v>
      </c>
      <c r="F39" s="104">
        <f t="shared" si="10"/>
        <v>0</v>
      </c>
      <c r="G39" s="13"/>
      <c r="H39" s="91">
        <f t="shared" si="11"/>
        <v>750</v>
      </c>
      <c r="I39" s="92">
        <f t="shared" si="12"/>
        <v>500</v>
      </c>
      <c r="J39" s="93">
        <f t="shared" si="13"/>
        <v>0</v>
      </c>
      <c r="K39" s="94">
        <f t="shared" si="14"/>
        <v>0</v>
      </c>
      <c r="L39" s="93">
        <f t="shared" si="15"/>
        <v>0</v>
      </c>
      <c r="M39" s="91">
        <f t="shared" si="16"/>
        <v>0</v>
      </c>
      <c r="N39" s="87">
        <f t="shared" si="17"/>
        <v>75</v>
      </c>
      <c r="O39" s="87">
        <f>IF(OR($C39=1,$F39=1),Inputs!$E$3*(1/4),0)</f>
        <v>10</v>
      </c>
      <c r="P39" s="89">
        <f>IF(OR($C39=1,$F39=1),Inputs!$E$25,0)</f>
        <v>50</v>
      </c>
      <c r="Q39" s="88">
        <f>IF(OR($C39=1,$F39=1),Inputs!$E$31,0)</f>
        <v>0</v>
      </c>
      <c r="R39" s="89">
        <f>IF(OR($C39=1,$F39=1),Inputs!$E$32,0)</f>
        <v>0</v>
      </c>
      <c r="S39" s="88">
        <f>IF(OR($C39=1,$F39=1),Inputs!$E$33,0)</f>
        <v>0</v>
      </c>
      <c r="T39" s="88">
        <f>IF(OR($C39=1,$F39=1),Inputs!$E$34,0)</f>
        <v>0</v>
      </c>
      <c r="U39" s="90">
        <f t="shared" si="9"/>
        <v>-500</v>
      </c>
      <c r="V39" s="181">
        <v>0</v>
      </c>
      <c r="W39" s="181">
        <f>MIN(O39,E39)*Inputs!A$13*Inputs!E$26</f>
        <v>750</v>
      </c>
      <c r="X39" s="197"/>
    </row>
    <row r="40" spans="1:24" ht="11.25">
      <c r="A40" s="272"/>
      <c r="B40" s="8"/>
      <c r="C40" s="107">
        <v>1</v>
      </c>
      <c r="D40" s="9" t="s">
        <v>83</v>
      </c>
      <c r="E40" s="15">
        <f>Inputs!$E$3/4</f>
        <v>10</v>
      </c>
      <c r="F40" s="104">
        <f t="shared" si="10"/>
        <v>0</v>
      </c>
      <c r="G40" s="13"/>
      <c r="H40" s="91">
        <f t="shared" si="11"/>
        <v>750</v>
      </c>
      <c r="I40" s="92">
        <f t="shared" si="12"/>
        <v>500</v>
      </c>
      <c r="J40" s="93">
        <f t="shared" si="13"/>
        <v>0</v>
      </c>
      <c r="K40" s="94">
        <f t="shared" si="14"/>
        <v>0</v>
      </c>
      <c r="L40" s="93">
        <f t="shared" si="15"/>
        <v>0</v>
      </c>
      <c r="M40" s="91">
        <f t="shared" si="16"/>
        <v>0</v>
      </c>
      <c r="N40" s="87">
        <f t="shared" si="17"/>
        <v>75</v>
      </c>
      <c r="O40" s="87">
        <f>IF(OR($C40=1,$F40=1),Inputs!$E$3*(1/4),0)</f>
        <v>10</v>
      </c>
      <c r="P40" s="89">
        <f>IF(OR($C40=1,$F40=1),Inputs!$E$25,0)</f>
        <v>50</v>
      </c>
      <c r="Q40" s="88">
        <f>IF(OR($C40=1,$F40=1),Inputs!$E$31,0)</f>
        <v>0</v>
      </c>
      <c r="R40" s="89">
        <f>IF(OR($C40=1,$F40=1),Inputs!$E$32,0)</f>
        <v>0</v>
      </c>
      <c r="S40" s="88">
        <f>IF(OR($C40=1,$F40=1),Inputs!$E$33,0)</f>
        <v>0</v>
      </c>
      <c r="T40" s="88">
        <f>IF(OR($C40=1,$F40=1),Inputs!$E$34,0)</f>
        <v>0</v>
      </c>
      <c r="U40" s="90">
        <f t="shared" si="9"/>
        <v>-500</v>
      </c>
      <c r="V40" s="181">
        <v>0</v>
      </c>
      <c r="W40" s="181">
        <f>MIN(O40,E40)*Inputs!A$13*Inputs!E$26</f>
        <v>750</v>
      </c>
      <c r="X40" s="197"/>
    </row>
    <row r="41" spans="1:24" ht="12" thickBot="1">
      <c r="A41" s="273"/>
      <c r="B41" s="11"/>
      <c r="C41" s="108">
        <v>1</v>
      </c>
      <c r="D41" s="12" t="s">
        <v>83</v>
      </c>
      <c r="E41" s="15">
        <f>Inputs!$E$3/4</f>
        <v>10</v>
      </c>
      <c r="F41" s="105">
        <f t="shared" si="10"/>
        <v>0</v>
      </c>
      <c r="G41" s="13"/>
      <c r="H41" s="95">
        <f t="shared" si="11"/>
        <v>750</v>
      </c>
      <c r="I41" s="96">
        <f t="shared" si="12"/>
        <v>500</v>
      </c>
      <c r="J41" s="97">
        <f t="shared" si="13"/>
        <v>0</v>
      </c>
      <c r="K41" s="98">
        <f t="shared" si="14"/>
        <v>0</v>
      </c>
      <c r="L41" s="97">
        <f t="shared" si="15"/>
        <v>0</v>
      </c>
      <c r="M41" s="95">
        <f t="shared" si="16"/>
        <v>0</v>
      </c>
      <c r="N41" s="99">
        <f t="shared" si="17"/>
        <v>75</v>
      </c>
      <c r="O41" s="99">
        <f>IF(OR($C41=1,$F41=1),Inputs!$E$3*(1/4),0)</f>
        <v>10</v>
      </c>
      <c r="P41" s="100">
        <f>IF(OR($C41=1,$F41=1),Inputs!$E$25,0)</f>
        <v>50</v>
      </c>
      <c r="Q41" s="101">
        <f>IF(OR($C41=1,$F41=1),Inputs!$E$31,0)</f>
        <v>0</v>
      </c>
      <c r="R41" s="100">
        <f>IF(OR($C41=1,$F41=1),Inputs!$E$32,0)</f>
        <v>0</v>
      </c>
      <c r="S41" s="101">
        <f>IF(OR($C41=1,$F41=1),Inputs!$E$33,0)</f>
        <v>0</v>
      </c>
      <c r="T41" s="101">
        <f>IF(OR($C41=1,$F41=1),Inputs!$E$34,0)</f>
        <v>0</v>
      </c>
      <c r="U41" s="102">
        <f t="shared" si="9"/>
        <v>-500</v>
      </c>
      <c r="V41" s="182">
        <v>0</v>
      </c>
      <c r="W41" s="182">
        <f>MIN(O41,E41)*Inputs!A$13*Inputs!E$26</f>
        <v>750</v>
      </c>
      <c r="X41" s="198"/>
    </row>
    <row r="42" spans="1:24" ht="11.25">
      <c r="A42" s="271" t="s">
        <v>117</v>
      </c>
      <c r="B42" s="8" t="s">
        <v>93</v>
      </c>
      <c r="C42" s="107">
        <v>1</v>
      </c>
      <c r="D42" s="9" t="s">
        <v>83</v>
      </c>
      <c r="E42" s="15">
        <f>Inputs!$E$3/4</f>
        <v>10</v>
      </c>
      <c r="F42" s="104">
        <f t="shared" si="10"/>
        <v>0</v>
      </c>
      <c r="G42" s="13"/>
      <c r="H42" s="91">
        <f t="shared" si="11"/>
        <v>750</v>
      </c>
      <c r="I42" s="92">
        <f t="shared" si="12"/>
        <v>500</v>
      </c>
      <c r="J42" s="93">
        <f t="shared" si="13"/>
        <v>0</v>
      </c>
      <c r="K42" s="94">
        <f t="shared" si="14"/>
        <v>0</v>
      </c>
      <c r="L42" s="85">
        <f t="shared" si="15"/>
        <v>0</v>
      </c>
      <c r="M42" s="91">
        <f t="shared" si="16"/>
        <v>0</v>
      </c>
      <c r="N42" s="87">
        <f t="shared" si="17"/>
        <v>75</v>
      </c>
      <c r="O42" s="87">
        <f>IF(OR($C42=1,$F42=1),Inputs!$E$3*(1/4),0)</f>
        <v>10</v>
      </c>
      <c r="P42" s="89">
        <f>IF(OR($C42=1,$F42=1),Inputs!$E$25,0)</f>
        <v>50</v>
      </c>
      <c r="Q42" s="88">
        <f>IF(OR($C42=1,$F42=1),Inputs!$E$31,0)</f>
        <v>0</v>
      </c>
      <c r="R42" s="89">
        <f>IF(OR($C42=1,$F42=1),Inputs!$E$32,0)</f>
        <v>0</v>
      </c>
      <c r="S42" s="88">
        <f>IF(OR($C42=1,$F42=1),Inputs!$E$33,0)</f>
        <v>0</v>
      </c>
      <c r="T42" s="88">
        <f>IF(OR($C42=1,$F42=1),Inputs!$E$34,0)</f>
        <v>0</v>
      </c>
      <c r="U42" s="90">
        <f t="shared" si="9"/>
        <v>-500</v>
      </c>
      <c r="V42" s="181">
        <v>0</v>
      </c>
      <c r="W42" s="181">
        <f>MIN(O42,E42)*Inputs!A$13*Inputs!E$26</f>
        <v>750</v>
      </c>
      <c r="X42" s="197"/>
    </row>
    <row r="43" spans="1:24" ht="11.25">
      <c r="A43" s="272"/>
      <c r="B43" s="8"/>
      <c r="C43" s="107">
        <v>1</v>
      </c>
      <c r="D43" s="9" t="s">
        <v>83</v>
      </c>
      <c r="E43" s="15">
        <f>Inputs!$E$3/4</f>
        <v>10</v>
      </c>
      <c r="F43" s="104">
        <f t="shared" si="10"/>
        <v>0</v>
      </c>
      <c r="G43" s="13"/>
      <c r="H43" s="91">
        <f t="shared" si="11"/>
        <v>750</v>
      </c>
      <c r="I43" s="92">
        <f t="shared" si="12"/>
        <v>500</v>
      </c>
      <c r="J43" s="93">
        <f t="shared" si="13"/>
        <v>0</v>
      </c>
      <c r="K43" s="94">
        <f t="shared" si="14"/>
        <v>0</v>
      </c>
      <c r="L43" s="93">
        <f t="shared" si="15"/>
        <v>0</v>
      </c>
      <c r="M43" s="91">
        <f t="shared" si="16"/>
        <v>0</v>
      </c>
      <c r="N43" s="87">
        <f t="shared" si="17"/>
        <v>75</v>
      </c>
      <c r="O43" s="87">
        <f>IF(OR($C43=1,$F43=1),Inputs!$E$3*(1/4),0)</f>
        <v>10</v>
      </c>
      <c r="P43" s="89">
        <f>IF(OR($C43=1,$F43=1),Inputs!$E$25,0)</f>
        <v>50</v>
      </c>
      <c r="Q43" s="88">
        <f>IF(OR($C43=1,$F43=1),Inputs!$E$31,0)</f>
        <v>0</v>
      </c>
      <c r="R43" s="89">
        <f>IF(OR($C43=1,$F43=1),Inputs!$E$32,0)</f>
        <v>0</v>
      </c>
      <c r="S43" s="88">
        <f>IF(OR($C43=1,$F43=1),Inputs!$E$33,0)</f>
        <v>0</v>
      </c>
      <c r="T43" s="88">
        <f>IF(OR($C43=1,$F43=1),Inputs!$E$34,0)</f>
        <v>0</v>
      </c>
      <c r="U43" s="90">
        <f t="shared" si="9"/>
        <v>-500</v>
      </c>
      <c r="V43" s="181">
        <v>0</v>
      </c>
      <c r="W43" s="181">
        <f>MIN(O43,E43)*Inputs!A$13*Inputs!E$26</f>
        <v>750</v>
      </c>
      <c r="X43" s="197"/>
    </row>
    <row r="44" spans="1:24" ht="11.25">
      <c r="A44" s="272"/>
      <c r="B44" s="8"/>
      <c r="C44" s="107">
        <v>1</v>
      </c>
      <c r="D44" s="9" t="s">
        <v>83</v>
      </c>
      <c r="E44" s="15">
        <f>Inputs!$E$3/4</f>
        <v>10</v>
      </c>
      <c r="F44" s="104">
        <f t="shared" si="10"/>
        <v>0</v>
      </c>
      <c r="G44" s="13"/>
      <c r="H44" s="91">
        <f t="shared" si="11"/>
        <v>750</v>
      </c>
      <c r="I44" s="92">
        <f t="shared" si="12"/>
        <v>500</v>
      </c>
      <c r="J44" s="93">
        <f t="shared" si="13"/>
        <v>0</v>
      </c>
      <c r="K44" s="94">
        <f t="shared" si="14"/>
        <v>0</v>
      </c>
      <c r="L44" s="93">
        <f t="shared" si="15"/>
        <v>0</v>
      </c>
      <c r="M44" s="91">
        <f t="shared" si="16"/>
        <v>0</v>
      </c>
      <c r="N44" s="87">
        <f t="shared" si="17"/>
        <v>75</v>
      </c>
      <c r="O44" s="87">
        <f>IF(OR($C44=1,$F44=1),Inputs!$E$3*(1/4),0)</f>
        <v>10</v>
      </c>
      <c r="P44" s="89">
        <f>IF(OR($C44=1,$F44=1),Inputs!$E$25,0)</f>
        <v>50</v>
      </c>
      <c r="Q44" s="88">
        <f>IF(OR($C44=1,$F44=1),Inputs!$E$31,0)</f>
        <v>0</v>
      </c>
      <c r="R44" s="89">
        <f>IF(OR($C44=1,$F44=1),Inputs!$E$32,0)</f>
        <v>0</v>
      </c>
      <c r="S44" s="88">
        <f>IF(OR($C44=1,$F44=1),Inputs!$E$33,0)</f>
        <v>0</v>
      </c>
      <c r="T44" s="88">
        <f>IF(OR($C44=1,$F44=1),Inputs!$E$34,0)</f>
        <v>0</v>
      </c>
      <c r="U44" s="90">
        <f t="shared" si="9"/>
        <v>-500</v>
      </c>
      <c r="V44" s="181">
        <v>0</v>
      </c>
      <c r="W44" s="181">
        <f>MIN(O44,E44)*Inputs!A$13*Inputs!E$26</f>
        <v>750</v>
      </c>
      <c r="X44" s="197"/>
    </row>
    <row r="45" spans="1:24" ht="12" thickBot="1">
      <c r="A45" s="273"/>
      <c r="B45" s="11"/>
      <c r="C45" s="108">
        <v>1</v>
      </c>
      <c r="D45" s="12" t="s">
        <v>83</v>
      </c>
      <c r="E45" s="15">
        <f>Inputs!$E$3/4</f>
        <v>10</v>
      </c>
      <c r="F45" s="105">
        <f t="shared" si="10"/>
        <v>0</v>
      </c>
      <c r="G45" s="14"/>
      <c r="H45" s="95">
        <f t="shared" si="11"/>
        <v>750</v>
      </c>
      <c r="I45" s="96">
        <f t="shared" si="12"/>
        <v>500</v>
      </c>
      <c r="J45" s="97">
        <f t="shared" si="13"/>
        <v>0</v>
      </c>
      <c r="K45" s="98">
        <f t="shared" si="14"/>
        <v>0</v>
      </c>
      <c r="L45" s="97">
        <f t="shared" si="15"/>
        <v>0</v>
      </c>
      <c r="M45" s="95">
        <f t="shared" si="16"/>
        <v>0</v>
      </c>
      <c r="N45" s="99">
        <f t="shared" si="17"/>
        <v>75</v>
      </c>
      <c r="O45" s="99">
        <f>IF(OR($C45=1,$F45=1),Inputs!$E$3*(1/4),0)</f>
        <v>10</v>
      </c>
      <c r="P45" s="100">
        <f>IF(OR($C45=1,$F45=1),Inputs!$E$25,0)</f>
        <v>50</v>
      </c>
      <c r="Q45" s="101">
        <f>IF(OR($C45=1,$F45=1),Inputs!$E$31,0)</f>
        <v>0</v>
      </c>
      <c r="R45" s="100">
        <f>IF(OR($C45=1,$F45=1),Inputs!$E$32,0)</f>
        <v>0</v>
      </c>
      <c r="S45" s="101">
        <f>IF(OR($C45=1,$F45=1),Inputs!$E$33,0)</f>
        <v>0</v>
      </c>
      <c r="T45" s="101">
        <f>IF(OR($C45=1,$F45=1),Inputs!$E$34,0)</f>
        <v>0</v>
      </c>
      <c r="U45" s="102">
        <f t="shared" si="9"/>
        <v>-500</v>
      </c>
      <c r="V45" s="182">
        <v>0</v>
      </c>
      <c r="W45" s="182">
        <f>MIN(O45,E45)*Inputs!A$13*Inputs!E$26</f>
        <v>750</v>
      </c>
      <c r="X45" s="198"/>
    </row>
    <row r="46" spans="1:24" ht="11.25">
      <c r="A46" s="271" t="s">
        <v>118</v>
      </c>
      <c r="B46" s="8" t="s">
        <v>94</v>
      </c>
      <c r="C46" s="107">
        <v>0</v>
      </c>
      <c r="D46" s="10" t="s">
        <v>82</v>
      </c>
      <c r="E46" s="15">
        <v>0</v>
      </c>
      <c r="F46" s="104">
        <f t="shared" si="10"/>
        <v>0</v>
      </c>
      <c r="G46" s="13"/>
      <c r="H46" s="83">
        <f t="shared" si="11"/>
        <v>0</v>
      </c>
      <c r="I46" s="92">
        <f t="shared" si="12"/>
        <v>0</v>
      </c>
      <c r="J46" s="93">
        <f t="shared" si="13"/>
        <v>0</v>
      </c>
      <c r="K46" s="94">
        <f t="shared" si="14"/>
        <v>0</v>
      </c>
      <c r="L46" s="93">
        <f t="shared" si="15"/>
        <v>0</v>
      </c>
      <c r="M46" s="91">
        <f t="shared" si="16"/>
        <v>0</v>
      </c>
      <c r="N46" s="87">
        <f t="shared" si="17"/>
        <v>0</v>
      </c>
      <c r="O46" s="87">
        <f>IF(OR($C46=1,$F46=1),Inputs!$E$3*(1/4),0)</f>
        <v>0</v>
      </c>
      <c r="P46" s="89">
        <f>IF(OR($C46=1,$F46=1),Inputs!$E$25,0)</f>
        <v>0</v>
      </c>
      <c r="Q46" s="88">
        <f>IF(OR($C46=1,$F46=1),Inputs!$E$31,0)</f>
        <v>0</v>
      </c>
      <c r="R46" s="89">
        <f>IF(OR($C46=1,$F46=1),Inputs!$E$32,0)</f>
        <v>0</v>
      </c>
      <c r="S46" s="88">
        <f>IF(OR($C46=1,$F46=1),Inputs!$E$33,0)</f>
        <v>0</v>
      </c>
      <c r="T46" s="88">
        <f>IF(OR($C46=1,$F46=1),Inputs!$E$34,0)</f>
        <v>0</v>
      </c>
      <c r="U46" s="90">
        <f t="shared" si="9"/>
        <v>0</v>
      </c>
      <c r="V46" s="181">
        <v>0</v>
      </c>
      <c r="W46" s="181">
        <v>0</v>
      </c>
      <c r="X46" s="197"/>
    </row>
    <row r="47" spans="1:24" ht="11.25">
      <c r="A47" s="272"/>
      <c r="B47" s="8"/>
      <c r="C47" s="107">
        <v>0</v>
      </c>
      <c r="D47" s="9" t="s">
        <v>82</v>
      </c>
      <c r="E47" s="15">
        <v>0</v>
      </c>
      <c r="F47" s="104">
        <f t="shared" si="10"/>
        <v>0</v>
      </c>
      <c r="G47" s="13"/>
      <c r="H47" s="91">
        <f t="shared" si="11"/>
        <v>0</v>
      </c>
      <c r="I47" s="92">
        <f t="shared" si="12"/>
        <v>0</v>
      </c>
      <c r="J47" s="93">
        <f t="shared" si="13"/>
        <v>0</v>
      </c>
      <c r="K47" s="94">
        <f t="shared" si="14"/>
        <v>0</v>
      </c>
      <c r="L47" s="93">
        <f t="shared" si="15"/>
        <v>0</v>
      </c>
      <c r="M47" s="91">
        <f t="shared" si="16"/>
        <v>0</v>
      </c>
      <c r="N47" s="87">
        <f t="shared" si="17"/>
        <v>0</v>
      </c>
      <c r="O47" s="87">
        <f>IF(OR($C47=1,$F47=1),Inputs!$E$3*(1/4),0)</f>
        <v>0</v>
      </c>
      <c r="P47" s="89">
        <f>IF(OR($C47=1,$F47=1),Inputs!$E$25,0)</f>
        <v>0</v>
      </c>
      <c r="Q47" s="88">
        <f>IF(OR($C47=1,$F47=1),Inputs!$E$31,0)</f>
        <v>0</v>
      </c>
      <c r="R47" s="89">
        <f>IF(OR($C47=1,$F47=1),Inputs!$E$32,0)</f>
        <v>0</v>
      </c>
      <c r="S47" s="88">
        <f>IF(OR($C47=1,$F47=1),Inputs!$E$33,0)</f>
        <v>0</v>
      </c>
      <c r="T47" s="88">
        <f>IF(OR($C47=1,$F47=1),Inputs!$E$34,0)</f>
        <v>0</v>
      </c>
      <c r="U47" s="90">
        <f t="shared" si="9"/>
        <v>0</v>
      </c>
      <c r="V47" s="181">
        <v>0</v>
      </c>
      <c r="W47" s="181">
        <v>0</v>
      </c>
      <c r="X47" s="197"/>
    </row>
    <row r="48" spans="1:24" ht="11.25">
      <c r="A48" s="272"/>
      <c r="B48" s="8"/>
      <c r="C48" s="107">
        <v>0</v>
      </c>
      <c r="D48" s="9" t="s">
        <v>82</v>
      </c>
      <c r="E48" s="15">
        <v>0</v>
      </c>
      <c r="F48" s="104">
        <f t="shared" si="10"/>
        <v>0</v>
      </c>
      <c r="G48" s="13"/>
      <c r="H48" s="91">
        <f t="shared" si="11"/>
        <v>0</v>
      </c>
      <c r="I48" s="92">
        <f t="shared" si="12"/>
        <v>0</v>
      </c>
      <c r="J48" s="93">
        <f t="shared" si="13"/>
        <v>0</v>
      </c>
      <c r="K48" s="94">
        <f t="shared" si="14"/>
        <v>0</v>
      </c>
      <c r="L48" s="93">
        <f t="shared" si="15"/>
        <v>0</v>
      </c>
      <c r="M48" s="91">
        <f t="shared" si="16"/>
        <v>0</v>
      </c>
      <c r="N48" s="87">
        <f t="shared" si="17"/>
        <v>0</v>
      </c>
      <c r="O48" s="87">
        <f>IF(OR($C48=1,$F48=1),Inputs!$E$3*(1/4),0)</f>
        <v>0</v>
      </c>
      <c r="P48" s="89">
        <f>IF(OR($C48=1,$F48=1),Inputs!$E$25,0)</f>
        <v>0</v>
      </c>
      <c r="Q48" s="88">
        <f>IF(OR($C48=1,$F48=1),Inputs!$E$31,0)</f>
        <v>0</v>
      </c>
      <c r="R48" s="89">
        <f>IF(OR($C48=1,$F48=1),Inputs!$E$32,0)</f>
        <v>0</v>
      </c>
      <c r="S48" s="88">
        <f>IF(OR($C48=1,$F48=1),Inputs!$E$33,0)</f>
        <v>0</v>
      </c>
      <c r="T48" s="88">
        <f>IF(OR($C48=1,$F48=1),Inputs!$E$34,0)</f>
        <v>0</v>
      </c>
      <c r="U48" s="90">
        <f t="shared" si="9"/>
        <v>0</v>
      </c>
      <c r="V48" s="181">
        <v>0</v>
      </c>
      <c r="W48" s="181">
        <v>0</v>
      </c>
      <c r="X48" s="197"/>
    </row>
    <row r="49" spans="1:24" ht="12" thickBot="1">
      <c r="A49" s="273"/>
      <c r="B49" s="11"/>
      <c r="C49" s="108">
        <v>0</v>
      </c>
      <c r="D49" s="12" t="s">
        <v>82</v>
      </c>
      <c r="E49" s="16">
        <v>0</v>
      </c>
      <c r="F49" s="105">
        <f t="shared" si="10"/>
        <v>0</v>
      </c>
      <c r="G49" s="13"/>
      <c r="H49" s="95">
        <f t="shared" si="11"/>
        <v>0</v>
      </c>
      <c r="I49" s="96">
        <f t="shared" si="12"/>
        <v>0</v>
      </c>
      <c r="J49" s="97">
        <f t="shared" si="13"/>
        <v>0</v>
      </c>
      <c r="K49" s="98">
        <f t="shared" si="14"/>
        <v>0</v>
      </c>
      <c r="L49" s="97">
        <f t="shared" si="15"/>
        <v>0</v>
      </c>
      <c r="M49" s="95">
        <f t="shared" si="16"/>
        <v>0</v>
      </c>
      <c r="N49" s="99">
        <f t="shared" si="17"/>
        <v>0</v>
      </c>
      <c r="O49" s="99">
        <f>IF(OR($C49=1,$F49=1),Inputs!$E$3*(1/4),0)</f>
        <v>0</v>
      </c>
      <c r="P49" s="100">
        <f>IF(OR($C49=1,$F49=1),Inputs!$E$25,0)</f>
        <v>0</v>
      </c>
      <c r="Q49" s="101">
        <f>IF(OR($C49=1,$F49=1),Inputs!$E$31,0)</f>
        <v>0</v>
      </c>
      <c r="R49" s="100">
        <f>IF(OR($C49=1,$F49=1),Inputs!$E$32,0)</f>
        <v>0</v>
      </c>
      <c r="S49" s="101">
        <f>IF(OR($C49=1,$F49=1),Inputs!$E$33,0)</f>
        <v>0</v>
      </c>
      <c r="T49" s="101">
        <f>IF(OR($C49=1,$F49=1),Inputs!$E$34,0)</f>
        <v>0</v>
      </c>
      <c r="U49" s="102">
        <f t="shared" si="9"/>
        <v>0</v>
      </c>
      <c r="V49" s="182">
        <v>0</v>
      </c>
      <c r="W49" s="182">
        <v>0</v>
      </c>
      <c r="X49" s="198"/>
    </row>
    <row r="50" spans="1:24" ht="11.25">
      <c r="A50" s="271" t="s">
        <v>119</v>
      </c>
      <c r="B50" s="8" t="s">
        <v>95</v>
      </c>
      <c r="C50" s="107">
        <v>0</v>
      </c>
      <c r="D50" s="9" t="s">
        <v>82</v>
      </c>
      <c r="E50" s="15">
        <v>0</v>
      </c>
      <c r="F50" s="104">
        <f t="shared" si="10"/>
        <v>0</v>
      </c>
      <c r="G50" s="13"/>
      <c r="H50" s="91">
        <f t="shared" si="11"/>
        <v>0</v>
      </c>
      <c r="I50" s="92">
        <f t="shared" si="12"/>
        <v>0</v>
      </c>
      <c r="J50" s="93">
        <f t="shared" si="13"/>
        <v>0</v>
      </c>
      <c r="K50" s="94">
        <f t="shared" si="14"/>
        <v>0</v>
      </c>
      <c r="L50" s="85">
        <f t="shared" si="15"/>
        <v>0</v>
      </c>
      <c r="M50" s="91">
        <f t="shared" si="16"/>
        <v>0</v>
      </c>
      <c r="N50" s="87">
        <f t="shared" si="17"/>
        <v>0</v>
      </c>
      <c r="O50" s="87">
        <f>IF(OR($C50=1,$F50=1),Inputs!$E$3*(1/4),0)</f>
        <v>0</v>
      </c>
      <c r="P50" s="89">
        <f>IF(OR($C50=1,$F50=1),Inputs!$E$25,0)</f>
        <v>0</v>
      </c>
      <c r="Q50" s="88">
        <f>IF(OR($C50=1,$F50=1),Inputs!$E$31,0)</f>
        <v>0</v>
      </c>
      <c r="R50" s="89">
        <f>IF(OR($C50=1,$F50=1),Inputs!$E$32,0)</f>
        <v>0</v>
      </c>
      <c r="S50" s="88">
        <f>IF(OR($C50=1,$F50=1),Inputs!$E$33,0)</f>
        <v>0</v>
      </c>
      <c r="T50" s="88">
        <f>IF(OR($C50=1,$F50=1),Inputs!$E$34,0)</f>
        <v>0</v>
      </c>
      <c r="U50" s="90">
        <f t="shared" si="9"/>
        <v>0</v>
      </c>
      <c r="V50" s="181">
        <v>0</v>
      </c>
      <c r="W50" s="181">
        <v>0</v>
      </c>
      <c r="X50" s="197"/>
    </row>
    <row r="51" spans="1:24" ht="11.25">
      <c r="A51" s="272"/>
      <c r="B51" s="8"/>
      <c r="C51" s="107">
        <v>0</v>
      </c>
      <c r="D51" s="9" t="s">
        <v>82</v>
      </c>
      <c r="E51" s="15">
        <v>0</v>
      </c>
      <c r="F51" s="104">
        <f t="shared" si="10"/>
        <v>0</v>
      </c>
      <c r="G51" s="13"/>
      <c r="H51" s="91">
        <f t="shared" si="11"/>
        <v>0</v>
      </c>
      <c r="I51" s="92">
        <f t="shared" si="12"/>
        <v>0</v>
      </c>
      <c r="J51" s="93">
        <f t="shared" si="13"/>
        <v>0</v>
      </c>
      <c r="K51" s="94">
        <f t="shared" si="14"/>
        <v>0</v>
      </c>
      <c r="L51" s="93">
        <f t="shared" si="15"/>
        <v>0</v>
      </c>
      <c r="M51" s="91">
        <f t="shared" si="16"/>
        <v>0</v>
      </c>
      <c r="N51" s="87">
        <f t="shared" si="17"/>
        <v>0</v>
      </c>
      <c r="O51" s="87">
        <f>IF(OR($C51=1,$F51=1),Inputs!$E$3*(1/4),0)</f>
        <v>0</v>
      </c>
      <c r="P51" s="89">
        <f>IF(OR($C51=1,$F51=1),Inputs!$E$25,0)</f>
        <v>0</v>
      </c>
      <c r="Q51" s="88">
        <f>IF(OR($C51=1,$F51=1),Inputs!$E$31,0)</f>
        <v>0</v>
      </c>
      <c r="R51" s="89">
        <f>IF(OR($C51=1,$F51=1),Inputs!$E$32,0)</f>
        <v>0</v>
      </c>
      <c r="S51" s="88">
        <f>IF(OR($C51=1,$F51=1),Inputs!$E$33,0)</f>
        <v>0</v>
      </c>
      <c r="T51" s="88">
        <f>IF(OR($C51=1,$F51=1),Inputs!$E$34,0)</f>
        <v>0</v>
      </c>
      <c r="U51" s="90">
        <f t="shared" si="9"/>
        <v>0</v>
      </c>
      <c r="V51" s="181">
        <v>0</v>
      </c>
      <c r="W51" s="181">
        <v>0</v>
      </c>
      <c r="X51" s="197"/>
    </row>
    <row r="52" spans="1:24" ht="11.25">
      <c r="A52" s="272"/>
      <c r="B52" s="8"/>
      <c r="C52" s="107">
        <v>0</v>
      </c>
      <c r="D52" s="9" t="s">
        <v>82</v>
      </c>
      <c r="E52" s="15">
        <v>0</v>
      </c>
      <c r="F52" s="104">
        <f t="shared" si="10"/>
        <v>0</v>
      </c>
      <c r="G52" s="13"/>
      <c r="H52" s="91">
        <f t="shared" si="11"/>
        <v>0</v>
      </c>
      <c r="I52" s="92">
        <f t="shared" si="12"/>
        <v>0</v>
      </c>
      <c r="J52" s="93">
        <f t="shared" si="13"/>
        <v>0</v>
      </c>
      <c r="K52" s="94">
        <f t="shared" si="14"/>
        <v>0</v>
      </c>
      <c r="L52" s="93">
        <f t="shared" si="15"/>
        <v>0</v>
      </c>
      <c r="M52" s="91">
        <f t="shared" si="16"/>
        <v>0</v>
      </c>
      <c r="N52" s="87">
        <f t="shared" si="17"/>
        <v>0</v>
      </c>
      <c r="O52" s="87">
        <f>IF(OR($C52=1,$F52=1),Inputs!$E$3*(1/4),0)</f>
        <v>0</v>
      </c>
      <c r="P52" s="89">
        <f>IF(OR($C52=1,$F52=1),Inputs!$E$25,0)</f>
        <v>0</v>
      </c>
      <c r="Q52" s="88">
        <f>IF(OR($C52=1,$F52=1),Inputs!$E$31,0)</f>
        <v>0</v>
      </c>
      <c r="R52" s="89">
        <f>IF(OR($C52=1,$F52=1),Inputs!$E$32,0)</f>
        <v>0</v>
      </c>
      <c r="S52" s="88">
        <f>IF(OR($C52=1,$F52=1),Inputs!$E$33,0)</f>
        <v>0</v>
      </c>
      <c r="T52" s="88">
        <f>IF(OR($C52=1,$F52=1),Inputs!$E$34,0)</f>
        <v>0</v>
      </c>
      <c r="U52" s="90">
        <f t="shared" si="9"/>
        <v>0</v>
      </c>
      <c r="V52" s="181">
        <v>0</v>
      </c>
      <c r="W52" s="181">
        <v>0</v>
      </c>
      <c r="X52" s="197"/>
    </row>
    <row r="53" spans="1:24" ht="12" thickBot="1">
      <c r="A53" s="273"/>
      <c r="B53" s="11"/>
      <c r="C53" s="108">
        <v>0</v>
      </c>
      <c r="D53" s="12" t="s">
        <v>82</v>
      </c>
      <c r="E53" s="16">
        <v>0</v>
      </c>
      <c r="F53" s="105">
        <f t="shared" si="10"/>
        <v>0</v>
      </c>
      <c r="G53" s="13"/>
      <c r="H53" s="95">
        <f t="shared" si="11"/>
        <v>0</v>
      </c>
      <c r="I53" s="96">
        <f t="shared" si="12"/>
        <v>0</v>
      </c>
      <c r="J53" s="97">
        <f t="shared" si="13"/>
        <v>0</v>
      </c>
      <c r="K53" s="98">
        <f t="shared" si="14"/>
        <v>0</v>
      </c>
      <c r="L53" s="97">
        <f t="shared" si="15"/>
        <v>0</v>
      </c>
      <c r="M53" s="95">
        <f t="shared" si="16"/>
        <v>0</v>
      </c>
      <c r="N53" s="99">
        <f t="shared" si="17"/>
        <v>0</v>
      </c>
      <c r="O53" s="99">
        <f>IF(OR($C53=1,$F53=1),Inputs!$E$3*(1/4),0)</f>
        <v>0</v>
      </c>
      <c r="P53" s="100">
        <f>IF(OR($C53=1,$F53=1),Inputs!$E$25,0)</f>
        <v>0</v>
      </c>
      <c r="Q53" s="101">
        <f>IF(OR($C53=1,$F53=1),Inputs!$E$31,0)</f>
        <v>0</v>
      </c>
      <c r="R53" s="100">
        <f>IF(OR($C53=1,$F53=1),Inputs!$E$32,0)</f>
        <v>0</v>
      </c>
      <c r="S53" s="101">
        <f>IF(OR($C53=1,$F53=1),Inputs!$E$33,0)</f>
        <v>0</v>
      </c>
      <c r="T53" s="101">
        <f>IF(OR($C53=1,$F53=1),Inputs!$E$34,0)</f>
        <v>0</v>
      </c>
      <c r="U53" s="102">
        <f t="shared" si="9"/>
        <v>0</v>
      </c>
      <c r="V53" s="182">
        <v>0</v>
      </c>
      <c r="W53" s="182">
        <v>0</v>
      </c>
      <c r="X53" s="198"/>
    </row>
    <row r="54" spans="1:24" ht="11.25">
      <c r="A54" s="271" t="s">
        <v>120</v>
      </c>
      <c r="B54" s="8" t="s">
        <v>96</v>
      </c>
      <c r="C54" s="107">
        <v>0</v>
      </c>
      <c r="D54" s="9" t="s">
        <v>82</v>
      </c>
      <c r="E54" s="15">
        <v>0</v>
      </c>
      <c r="F54" s="104">
        <f t="shared" si="10"/>
        <v>0</v>
      </c>
      <c r="G54" s="13"/>
      <c r="H54" s="91">
        <f t="shared" si="11"/>
        <v>0</v>
      </c>
      <c r="I54" s="92">
        <f t="shared" si="12"/>
        <v>0</v>
      </c>
      <c r="J54" s="93">
        <f t="shared" si="13"/>
        <v>0</v>
      </c>
      <c r="K54" s="94">
        <f t="shared" si="14"/>
        <v>0</v>
      </c>
      <c r="L54" s="85">
        <f t="shared" si="15"/>
        <v>0</v>
      </c>
      <c r="M54" s="91">
        <f t="shared" si="16"/>
        <v>0</v>
      </c>
      <c r="N54" s="87">
        <f t="shared" si="17"/>
        <v>0</v>
      </c>
      <c r="O54" s="87">
        <f>IF(OR($C54=1,$F54=1),Inputs!$E$3*(1/4),0)</f>
        <v>0</v>
      </c>
      <c r="P54" s="89">
        <f>IF(OR($C54=1,$F54=1),Inputs!$E$25,0)</f>
        <v>0</v>
      </c>
      <c r="Q54" s="88">
        <f>IF(OR($C54=1,$F54=1),Inputs!$E$31,0)</f>
        <v>0</v>
      </c>
      <c r="R54" s="89">
        <f>IF(OR($C54=1,$F54=1),Inputs!$E$32,0)</f>
        <v>0</v>
      </c>
      <c r="S54" s="88">
        <f>IF(OR($C54=1,$F54=1),Inputs!$E$33,0)</f>
        <v>0</v>
      </c>
      <c r="T54" s="88">
        <f>IF(OR($C54=1,$F54=1),Inputs!$E$34,0)</f>
        <v>0</v>
      </c>
      <c r="U54" s="90">
        <f t="shared" si="9"/>
        <v>0</v>
      </c>
      <c r="V54" s="181">
        <v>0</v>
      </c>
      <c r="W54" s="181">
        <v>0</v>
      </c>
      <c r="X54" s="197"/>
    </row>
    <row r="55" spans="1:24" ht="11.25">
      <c r="A55" s="272"/>
      <c r="B55" s="8"/>
      <c r="C55" s="107">
        <v>0</v>
      </c>
      <c r="D55" s="9" t="s">
        <v>82</v>
      </c>
      <c r="E55" s="15">
        <v>0</v>
      </c>
      <c r="F55" s="104">
        <f t="shared" si="10"/>
        <v>0</v>
      </c>
      <c r="G55" s="13"/>
      <c r="H55" s="91">
        <f t="shared" si="11"/>
        <v>0</v>
      </c>
      <c r="I55" s="92">
        <f t="shared" si="12"/>
        <v>0</v>
      </c>
      <c r="J55" s="93">
        <f t="shared" si="13"/>
        <v>0</v>
      </c>
      <c r="K55" s="94">
        <f t="shared" si="14"/>
        <v>0</v>
      </c>
      <c r="L55" s="93">
        <f t="shared" si="15"/>
        <v>0</v>
      </c>
      <c r="M55" s="91">
        <f t="shared" si="16"/>
        <v>0</v>
      </c>
      <c r="N55" s="87">
        <f t="shared" si="17"/>
        <v>0</v>
      </c>
      <c r="O55" s="87">
        <f>IF(OR($C55=1,$F55=1),Inputs!$E$3*(1/4),0)</f>
        <v>0</v>
      </c>
      <c r="P55" s="89">
        <f>IF(OR($C55=1,$F55=1),Inputs!$E$25,0)</f>
        <v>0</v>
      </c>
      <c r="Q55" s="88">
        <f>IF(OR($C55=1,$F55=1),Inputs!$E$31,0)</f>
        <v>0</v>
      </c>
      <c r="R55" s="89">
        <f>IF(OR($C55=1,$F55=1),Inputs!$E$32,0)</f>
        <v>0</v>
      </c>
      <c r="S55" s="88">
        <f>IF(OR($C55=1,$F55=1),Inputs!$E$33,0)</f>
        <v>0</v>
      </c>
      <c r="T55" s="88">
        <f>IF(OR($C55=1,$F55=1),Inputs!$E$34,0)</f>
        <v>0</v>
      </c>
      <c r="U55" s="90">
        <f t="shared" si="9"/>
        <v>0</v>
      </c>
      <c r="V55" s="181">
        <v>0</v>
      </c>
      <c r="W55" s="181">
        <v>0</v>
      </c>
      <c r="X55" s="197"/>
    </row>
    <row r="56" spans="1:24" ht="11.25">
      <c r="A56" s="272"/>
      <c r="B56" s="8"/>
      <c r="C56" s="107">
        <v>0</v>
      </c>
      <c r="D56" s="9" t="s">
        <v>82</v>
      </c>
      <c r="E56" s="15">
        <v>0</v>
      </c>
      <c r="F56" s="104">
        <f t="shared" si="10"/>
        <v>0</v>
      </c>
      <c r="G56" s="13"/>
      <c r="H56" s="91">
        <f t="shared" si="11"/>
        <v>0</v>
      </c>
      <c r="I56" s="92">
        <f t="shared" si="12"/>
        <v>0</v>
      </c>
      <c r="J56" s="93">
        <f t="shared" si="13"/>
        <v>0</v>
      </c>
      <c r="K56" s="94">
        <f t="shared" si="14"/>
        <v>0</v>
      </c>
      <c r="L56" s="93">
        <f t="shared" si="15"/>
        <v>0</v>
      </c>
      <c r="M56" s="91">
        <f t="shared" si="16"/>
        <v>0</v>
      </c>
      <c r="N56" s="87">
        <f t="shared" si="17"/>
        <v>0</v>
      </c>
      <c r="O56" s="87">
        <f>IF(OR($C56=1,$F56=1),Inputs!$E$3*(1/4),0)</f>
        <v>0</v>
      </c>
      <c r="P56" s="89">
        <f>IF(OR($C56=1,$F56=1),Inputs!$E$25,0)</f>
        <v>0</v>
      </c>
      <c r="Q56" s="88">
        <f>IF(OR($C56=1,$F56=1),Inputs!$E$31,0)</f>
        <v>0</v>
      </c>
      <c r="R56" s="89">
        <f>IF(OR($C56=1,$F56=1),Inputs!$E$32,0)</f>
        <v>0</v>
      </c>
      <c r="S56" s="88">
        <f>IF(OR($C56=1,$F56=1),Inputs!$E$33,0)</f>
        <v>0</v>
      </c>
      <c r="T56" s="88">
        <f>IF(OR($C56=1,$F56=1),Inputs!$E$34,0)</f>
        <v>0</v>
      </c>
      <c r="U56" s="90">
        <f t="shared" si="9"/>
        <v>0</v>
      </c>
      <c r="V56" s="181">
        <v>0</v>
      </c>
      <c r="W56" s="181">
        <v>0</v>
      </c>
      <c r="X56" s="197"/>
    </row>
    <row r="57" spans="1:24" ht="12" thickBot="1">
      <c r="A57" s="273"/>
      <c r="B57" s="11"/>
      <c r="C57" s="108">
        <v>0</v>
      </c>
      <c r="D57" s="12" t="s">
        <v>82</v>
      </c>
      <c r="E57" s="16">
        <v>0</v>
      </c>
      <c r="F57" s="105">
        <f t="shared" si="10"/>
        <v>0</v>
      </c>
      <c r="G57" s="13"/>
      <c r="H57" s="95">
        <f t="shared" si="11"/>
        <v>0</v>
      </c>
      <c r="I57" s="96">
        <f t="shared" si="12"/>
        <v>0</v>
      </c>
      <c r="J57" s="97">
        <f t="shared" si="13"/>
        <v>0</v>
      </c>
      <c r="K57" s="98">
        <f t="shared" si="14"/>
        <v>0</v>
      </c>
      <c r="L57" s="97">
        <f t="shared" si="15"/>
        <v>0</v>
      </c>
      <c r="M57" s="95">
        <f t="shared" si="16"/>
        <v>0</v>
      </c>
      <c r="N57" s="99">
        <f t="shared" si="17"/>
        <v>0</v>
      </c>
      <c r="O57" s="99">
        <f>IF(OR($C57=1,$F57=1),Inputs!$E$3*(1/4),0)</f>
        <v>0</v>
      </c>
      <c r="P57" s="100">
        <f>IF(OR($C57=1,$F57=1),Inputs!$E$25,0)</f>
        <v>0</v>
      </c>
      <c r="Q57" s="101">
        <f>IF(OR($C57=1,$F57=1),Inputs!$E$31,0)</f>
        <v>0</v>
      </c>
      <c r="R57" s="100">
        <f>IF(OR($C57=1,$F57=1),Inputs!$E$32,0)</f>
        <v>0</v>
      </c>
      <c r="S57" s="101">
        <f>IF(OR($C57=1,$F57=1),Inputs!$E$33,0)</f>
        <v>0</v>
      </c>
      <c r="T57" s="101">
        <f>IF(OR($C57=1,$F57=1),Inputs!$E$34,0)</f>
        <v>0</v>
      </c>
      <c r="U57" s="102">
        <f t="shared" si="9"/>
        <v>0</v>
      </c>
      <c r="V57" s="182">
        <v>0</v>
      </c>
      <c r="W57" s="182">
        <v>0</v>
      </c>
      <c r="X57" s="198"/>
    </row>
    <row r="58" spans="1:24" ht="11.25">
      <c r="A58" s="271" t="s">
        <v>121</v>
      </c>
      <c r="B58" s="8" t="s">
        <v>97</v>
      </c>
      <c r="C58" s="107">
        <v>0</v>
      </c>
      <c r="D58" s="9" t="s">
        <v>82</v>
      </c>
      <c r="E58" s="15">
        <v>0</v>
      </c>
      <c r="F58" s="104">
        <f t="shared" si="10"/>
        <v>0</v>
      </c>
      <c r="G58" s="13"/>
      <c r="H58" s="91">
        <f t="shared" si="11"/>
        <v>0</v>
      </c>
      <c r="I58" s="92">
        <f t="shared" si="12"/>
        <v>0</v>
      </c>
      <c r="J58" s="93">
        <f t="shared" si="13"/>
        <v>0</v>
      </c>
      <c r="K58" s="94">
        <f t="shared" si="14"/>
        <v>0</v>
      </c>
      <c r="L58" s="85">
        <f t="shared" si="15"/>
        <v>0</v>
      </c>
      <c r="M58" s="91">
        <f t="shared" si="16"/>
        <v>0</v>
      </c>
      <c r="N58" s="87">
        <f t="shared" si="17"/>
        <v>0</v>
      </c>
      <c r="O58" s="87">
        <f>IF(OR($C58=1,$F58=1),Inputs!$E$3*(1/4),0)</f>
        <v>0</v>
      </c>
      <c r="P58" s="89">
        <f>IF(OR($C58=1,$F58=1),Inputs!$E$25,0)</f>
        <v>0</v>
      </c>
      <c r="Q58" s="88">
        <f>IF(OR($C58=1,$F58=1),Inputs!$E$31,0)</f>
        <v>0</v>
      </c>
      <c r="R58" s="89">
        <f>IF(OR($C58=1,$F58=1),Inputs!$E$32,0)</f>
        <v>0</v>
      </c>
      <c r="S58" s="88">
        <f>IF(OR($C58=1,$F58=1),Inputs!$E$33,0)</f>
        <v>0</v>
      </c>
      <c r="T58" s="88">
        <f>IF(OR($C58=1,$F58=1),Inputs!$E$34,0)</f>
        <v>0</v>
      </c>
      <c r="U58" s="90">
        <f t="shared" si="9"/>
        <v>0</v>
      </c>
      <c r="V58" s="181">
        <v>0</v>
      </c>
      <c r="W58" s="181">
        <v>0</v>
      </c>
      <c r="X58" s="197"/>
    </row>
    <row r="59" spans="1:24" ht="11.25">
      <c r="A59" s="272"/>
      <c r="B59" s="8"/>
      <c r="C59" s="107">
        <v>0</v>
      </c>
      <c r="D59" s="9" t="s">
        <v>82</v>
      </c>
      <c r="E59" s="15">
        <v>0</v>
      </c>
      <c r="F59" s="104">
        <f t="shared" si="10"/>
        <v>0</v>
      </c>
      <c r="G59" s="13"/>
      <c r="H59" s="91">
        <f t="shared" si="11"/>
        <v>0</v>
      </c>
      <c r="I59" s="92">
        <f t="shared" si="12"/>
        <v>0</v>
      </c>
      <c r="J59" s="93">
        <f t="shared" si="13"/>
        <v>0</v>
      </c>
      <c r="K59" s="94">
        <f t="shared" si="14"/>
        <v>0</v>
      </c>
      <c r="L59" s="93">
        <f t="shared" si="15"/>
        <v>0</v>
      </c>
      <c r="M59" s="91">
        <f t="shared" si="16"/>
        <v>0</v>
      </c>
      <c r="N59" s="87">
        <f t="shared" si="17"/>
        <v>0</v>
      </c>
      <c r="O59" s="87">
        <f>IF(OR($C59=1,$F59=1),Inputs!$E$3*(1/4),0)</f>
        <v>0</v>
      </c>
      <c r="P59" s="89">
        <f>IF(OR($C59=1,$F59=1),Inputs!$E$25,0)</f>
        <v>0</v>
      </c>
      <c r="Q59" s="88">
        <f>IF(OR($C59=1,$F59=1),Inputs!$E$31,0)</f>
        <v>0</v>
      </c>
      <c r="R59" s="89">
        <f>IF(OR($C59=1,$F59=1),Inputs!$E$32,0)</f>
        <v>0</v>
      </c>
      <c r="S59" s="88">
        <f>IF(OR($C59=1,$F59=1),Inputs!$E$33,0)</f>
        <v>0</v>
      </c>
      <c r="T59" s="88">
        <f>IF(OR($C59=1,$F59=1),Inputs!$E$34,0)</f>
        <v>0</v>
      </c>
      <c r="U59" s="90">
        <f t="shared" si="9"/>
        <v>0</v>
      </c>
      <c r="V59" s="181">
        <v>0</v>
      </c>
      <c r="W59" s="181">
        <v>0</v>
      </c>
      <c r="X59" s="197"/>
    </row>
    <row r="60" spans="1:24" ht="11.25">
      <c r="A60" s="272"/>
      <c r="B60" s="8"/>
      <c r="C60" s="107">
        <v>0</v>
      </c>
      <c r="D60" s="9" t="s">
        <v>82</v>
      </c>
      <c r="E60" s="15">
        <v>0</v>
      </c>
      <c r="F60" s="104">
        <f t="shared" si="10"/>
        <v>0</v>
      </c>
      <c r="G60" s="13"/>
      <c r="H60" s="91">
        <f t="shared" si="11"/>
        <v>0</v>
      </c>
      <c r="I60" s="92">
        <f t="shared" si="12"/>
        <v>0</v>
      </c>
      <c r="J60" s="93">
        <f t="shared" si="13"/>
        <v>0</v>
      </c>
      <c r="K60" s="94">
        <f t="shared" si="14"/>
        <v>0</v>
      </c>
      <c r="L60" s="93">
        <f t="shared" si="15"/>
        <v>0</v>
      </c>
      <c r="M60" s="91">
        <f t="shared" si="16"/>
        <v>0</v>
      </c>
      <c r="N60" s="87">
        <f t="shared" si="17"/>
        <v>0</v>
      </c>
      <c r="O60" s="87">
        <f>IF(OR($C60=1,$F60=1),Inputs!$E$3*(1/4),0)</f>
        <v>0</v>
      </c>
      <c r="P60" s="89">
        <f>IF(OR($C60=1,$F60=1),Inputs!$E$25,0)</f>
        <v>0</v>
      </c>
      <c r="Q60" s="88">
        <f>IF(OR($C60=1,$F60=1),Inputs!$E$31,0)</f>
        <v>0</v>
      </c>
      <c r="R60" s="89">
        <f>IF(OR($C60=1,$F60=1),Inputs!$E$32,0)</f>
        <v>0</v>
      </c>
      <c r="S60" s="88">
        <f>IF(OR($C60=1,$F60=1),Inputs!$E$33,0)</f>
        <v>0</v>
      </c>
      <c r="T60" s="88">
        <f>IF(OR($C60=1,$F60=1),Inputs!$E$34,0)</f>
        <v>0</v>
      </c>
      <c r="U60" s="90">
        <f t="shared" si="9"/>
        <v>0</v>
      </c>
      <c r="V60" s="181">
        <v>0</v>
      </c>
      <c r="W60" s="181">
        <v>0</v>
      </c>
      <c r="X60" s="197"/>
    </row>
    <row r="61" spans="1:24" ht="12" thickBot="1">
      <c r="A61" s="273"/>
      <c r="B61" s="11"/>
      <c r="C61" s="108">
        <v>0</v>
      </c>
      <c r="D61" s="12" t="s">
        <v>82</v>
      </c>
      <c r="E61" s="16">
        <v>0</v>
      </c>
      <c r="F61" s="105">
        <f t="shared" si="10"/>
        <v>0</v>
      </c>
      <c r="G61" s="13"/>
      <c r="H61" s="95">
        <f t="shared" si="11"/>
        <v>0</v>
      </c>
      <c r="I61" s="96">
        <f t="shared" si="12"/>
        <v>0</v>
      </c>
      <c r="J61" s="97">
        <f t="shared" si="13"/>
        <v>0</v>
      </c>
      <c r="K61" s="98">
        <f t="shared" si="14"/>
        <v>0</v>
      </c>
      <c r="L61" s="97">
        <f t="shared" si="15"/>
        <v>0</v>
      </c>
      <c r="M61" s="95">
        <f t="shared" si="16"/>
        <v>0</v>
      </c>
      <c r="N61" s="99">
        <f t="shared" si="17"/>
        <v>0</v>
      </c>
      <c r="O61" s="99">
        <f>IF(OR($C61=1,$F61=1),Inputs!$E$3*(1/4),0)</f>
        <v>0</v>
      </c>
      <c r="P61" s="100">
        <f>IF(OR($C61=1,$F61=1),Inputs!$E$25,0)</f>
        <v>0</v>
      </c>
      <c r="Q61" s="101">
        <f>IF(OR($C61=1,$F61=1),Inputs!$E$31,0)</f>
        <v>0</v>
      </c>
      <c r="R61" s="100">
        <f>IF(OR($C61=1,$F61=1),Inputs!$E$32,0)</f>
        <v>0</v>
      </c>
      <c r="S61" s="101">
        <f>IF(OR($C61=1,$F61=1),Inputs!$E$33,0)</f>
        <v>0</v>
      </c>
      <c r="T61" s="101">
        <f>IF(OR($C61=1,$F61=1),Inputs!$E$34,0)</f>
        <v>0</v>
      </c>
      <c r="U61" s="102">
        <f t="shared" si="9"/>
        <v>0</v>
      </c>
      <c r="V61" s="182">
        <v>0</v>
      </c>
      <c r="W61" s="182">
        <v>0</v>
      </c>
      <c r="X61" s="198"/>
    </row>
    <row r="62" spans="1:24" ht="11.25">
      <c r="A62" s="271" t="s">
        <v>122</v>
      </c>
      <c r="B62" s="8" t="s">
        <v>98</v>
      </c>
      <c r="C62" s="107">
        <v>0</v>
      </c>
      <c r="D62" s="9" t="s">
        <v>82</v>
      </c>
      <c r="E62" s="15">
        <v>0</v>
      </c>
      <c r="F62" s="104">
        <f t="shared" si="10"/>
        <v>0</v>
      </c>
      <c r="G62" s="13"/>
      <c r="H62" s="91">
        <f t="shared" si="11"/>
        <v>0</v>
      </c>
      <c r="I62" s="92">
        <f t="shared" si="12"/>
        <v>0</v>
      </c>
      <c r="J62" s="93">
        <f t="shared" si="13"/>
        <v>0</v>
      </c>
      <c r="K62" s="94">
        <f t="shared" si="14"/>
        <v>0</v>
      </c>
      <c r="L62" s="85">
        <f t="shared" si="15"/>
        <v>0</v>
      </c>
      <c r="M62" s="91">
        <f t="shared" si="16"/>
        <v>0</v>
      </c>
      <c r="N62" s="87">
        <f t="shared" si="17"/>
        <v>0</v>
      </c>
      <c r="O62" s="87">
        <f>IF(OR($C62=1,$F62=1),Inputs!$E$3*(1/4),0)</f>
        <v>0</v>
      </c>
      <c r="P62" s="89">
        <f>IF(OR($C62=1,$F62=1),Inputs!$E$25,0)</f>
        <v>0</v>
      </c>
      <c r="Q62" s="88">
        <f>IF(OR($C62=1,$F62=1),Inputs!$E$31,0)</f>
        <v>0</v>
      </c>
      <c r="R62" s="89">
        <f>IF(OR($C62=1,$F62=1),Inputs!$E$32,0)</f>
        <v>0</v>
      </c>
      <c r="S62" s="88">
        <f>IF(OR($C62=1,$F62=1),Inputs!$E$33,0)</f>
        <v>0</v>
      </c>
      <c r="T62" s="88">
        <f>IF(OR($C62=1,$F62=1),Inputs!$E$34,0)</f>
        <v>0</v>
      </c>
      <c r="U62" s="90">
        <f t="shared" si="9"/>
        <v>0</v>
      </c>
      <c r="V62" s="181">
        <v>0</v>
      </c>
      <c r="W62" s="181">
        <v>0</v>
      </c>
      <c r="X62" s="197"/>
    </row>
    <row r="63" spans="1:24" ht="11.25">
      <c r="A63" s="272"/>
      <c r="B63" s="8"/>
      <c r="C63" s="107">
        <v>0</v>
      </c>
      <c r="D63" s="9" t="s">
        <v>82</v>
      </c>
      <c r="E63" s="15">
        <v>0</v>
      </c>
      <c r="F63" s="104">
        <f t="shared" si="10"/>
        <v>0</v>
      </c>
      <c r="G63" s="13"/>
      <c r="H63" s="91">
        <f t="shared" si="11"/>
        <v>0</v>
      </c>
      <c r="I63" s="92">
        <f t="shared" si="12"/>
        <v>0</v>
      </c>
      <c r="J63" s="93">
        <f t="shared" si="13"/>
        <v>0</v>
      </c>
      <c r="K63" s="94">
        <f t="shared" si="14"/>
        <v>0</v>
      </c>
      <c r="L63" s="93">
        <f t="shared" si="15"/>
        <v>0</v>
      </c>
      <c r="M63" s="91">
        <f t="shared" si="16"/>
        <v>0</v>
      </c>
      <c r="N63" s="87">
        <f t="shared" si="17"/>
        <v>0</v>
      </c>
      <c r="O63" s="87">
        <f>IF(OR($C63=1,$F63=1),Inputs!$E$3*(1/4),0)</f>
        <v>0</v>
      </c>
      <c r="P63" s="89">
        <f>IF(OR($C63=1,$F63=1),Inputs!$E$25,0)</f>
        <v>0</v>
      </c>
      <c r="Q63" s="88">
        <f>IF(OR($C63=1,$F63=1),Inputs!$E$31,0)</f>
        <v>0</v>
      </c>
      <c r="R63" s="89">
        <f>IF(OR($C63=1,$F63=1),Inputs!$E$32,0)</f>
        <v>0</v>
      </c>
      <c r="S63" s="88">
        <f>IF(OR($C63=1,$F63=1),Inputs!$E$33,0)</f>
        <v>0</v>
      </c>
      <c r="T63" s="88">
        <f>IF(OR($C63=1,$F63=1),Inputs!$E$34,0)</f>
        <v>0</v>
      </c>
      <c r="U63" s="90">
        <f t="shared" si="9"/>
        <v>0</v>
      </c>
      <c r="V63" s="181">
        <v>0</v>
      </c>
      <c r="W63" s="181">
        <v>0</v>
      </c>
      <c r="X63" s="197"/>
    </row>
    <row r="64" spans="1:24" ht="11.25">
      <c r="A64" s="272"/>
      <c r="B64" s="8"/>
      <c r="C64" s="107">
        <v>0</v>
      </c>
      <c r="D64" s="9" t="s">
        <v>82</v>
      </c>
      <c r="E64" s="15">
        <v>0</v>
      </c>
      <c r="F64" s="104">
        <f t="shared" si="10"/>
        <v>0</v>
      </c>
      <c r="G64" s="13"/>
      <c r="H64" s="91">
        <f t="shared" si="11"/>
        <v>0</v>
      </c>
      <c r="I64" s="92">
        <f t="shared" si="12"/>
        <v>0</v>
      </c>
      <c r="J64" s="93">
        <f t="shared" si="13"/>
        <v>0</v>
      </c>
      <c r="K64" s="94">
        <f t="shared" si="14"/>
        <v>0</v>
      </c>
      <c r="L64" s="93">
        <f t="shared" si="15"/>
        <v>0</v>
      </c>
      <c r="M64" s="91">
        <f t="shared" si="16"/>
        <v>0</v>
      </c>
      <c r="N64" s="87">
        <f t="shared" si="17"/>
        <v>0</v>
      </c>
      <c r="O64" s="87">
        <f>IF(OR($C64=1,$F64=1),Inputs!$E$3*(1/4),0)</f>
        <v>0</v>
      </c>
      <c r="P64" s="89">
        <f>IF(OR($C64=1,$F64=1),Inputs!$E$25,0)</f>
        <v>0</v>
      </c>
      <c r="Q64" s="88">
        <f>IF(OR($C64=1,$F64=1),Inputs!$E$31,0)</f>
        <v>0</v>
      </c>
      <c r="R64" s="89">
        <f>IF(OR($C64=1,$F64=1),Inputs!$E$32,0)</f>
        <v>0</v>
      </c>
      <c r="S64" s="88">
        <f>IF(OR($C64=1,$F64=1),Inputs!$E$33,0)</f>
        <v>0</v>
      </c>
      <c r="T64" s="88">
        <f>IF(OR($C64=1,$F64=1),Inputs!$E$34,0)</f>
        <v>0</v>
      </c>
      <c r="U64" s="90">
        <f t="shared" si="9"/>
        <v>0</v>
      </c>
      <c r="V64" s="181">
        <v>0</v>
      </c>
      <c r="W64" s="181">
        <v>0</v>
      </c>
      <c r="X64" s="197"/>
    </row>
    <row r="65" spans="1:24" ht="12" thickBot="1">
      <c r="A65" s="273"/>
      <c r="B65" s="11"/>
      <c r="C65" s="108">
        <v>0</v>
      </c>
      <c r="D65" s="12" t="s">
        <v>82</v>
      </c>
      <c r="E65" s="16">
        <v>0</v>
      </c>
      <c r="F65" s="105">
        <f t="shared" si="10"/>
        <v>0</v>
      </c>
      <c r="G65" s="13"/>
      <c r="H65" s="95">
        <f t="shared" si="11"/>
        <v>0</v>
      </c>
      <c r="I65" s="96">
        <f t="shared" si="12"/>
        <v>0</v>
      </c>
      <c r="J65" s="97">
        <f t="shared" si="13"/>
        <v>0</v>
      </c>
      <c r="K65" s="98">
        <f t="shared" si="14"/>
        <v>0</v>
      </c>
      <c r="L65" s="97">
        <f t="shared" si="15"/>
        <v>0</v>
      </c>
      <c r="M65" s="95">
        <f t="shared" si="16"/>
        <v>0</v>
      </c>
      <c r="N65" s="99">
        <f t="shared" si="17"/>
        <v>0</v>
      </c>
      <c r="O65" s="99">
        <f>IF(OR($C65=1,$F65=1),Inputs!$E$3*(1/4),0)</f>
        <v>0</v>
      </c>
      <c r="P65" s="100">
        <f>IF(OR($C65=1,$F65=1),Inputs!$E$25,0)</f>
        <v>0</v>
      </c>
      <c r="Q65" s="101">
        <f>IF(OR($C65=1,$F65=1),Inputs!$E$31,0)</f>
        <v>0</v>
      </c>
      <c r="R65" s="100">
        <f>IF(OR($C65=1,$F65=1),Inputs!$E$32,0)</f>
        <v>0</v>
      </c>
      <c r="S65" s="101">
        <f>IF(OR($C65=1,$F65=1),Inputs!$E$33,0)</f>
        <v>0</v>
      </c>
      <c r="T65" s="101">
        <f>IF(OR($C65=1,$F65=1),Inputs!$E$34,0)</f>
        <v>0</v>
      </c>
      <c r="U65" s="102">
        <f t="shared" si="9"/>
        <v>0</v>
      </c>
      <c r="V65" s="182">
        <v>0</v>
      </c>
      <c r="W65" s="182">
        <v>0</v>
      </c>
      <c r="X65" s="198"/>
    </row>
    <row r="66" spans="1:24" ht="11.25">
      <c r="A66" s="271" t="s">
        <v>123</v>
      </c>
      <c r="B66" s="8" t="s">
        <v>99</v>
      </c>
      <c r="C66" s="107">
        <v>0</v>
      </c>
      <c r="D66" s="9" t="s">
        <v>82</v>
      </c>
      <c r="E66" s="15">
        <v>0</v>
      </c>
      <c r="F66" s="104">
        <f t="shared" si="10"/>
        <v>0</v>
      </c>
      <c r="G66" s="13"/>
      <c r="H66" s="91">
        <f t="shared" si="11"/>
        <v>0</v>
      </c>
      <c r="I66" s="92">
        <f t="shared" si="12"/>
        <v>0</v>
      </c>
      <c r="J66" s="93">
        <f t="shared" si="13"/>
        <v>0</v>
      </c>
      <c r="K66" s="94">
        <f t="shared" si="14"/>
        <v>0</v>
      </c>
      <c r="L66" s="85">
        <f t="shared" si="15"/>
        <v>0</v>
      </c>
      <c r="M66" s="91">
        <f t="shared" si="16"/>
        <v>0</v>
      </c>
      <c r="N66" s="87">
        <f t="shared" si="17"/>
        <v>0</v>
      </c>
      <c r="O66" s="87">
        <f>IF(OR($C66=1,$F66=1),Inputs!$E$3*(1/4),0)</f>
        <v>0</v>
      </c>
      <c r="P66" s="89">
        <f>IF(OR($C66=1,$F66=1),Inputs!$E$25,0)</f>
        <v>0</v>
      </c>
      <c r="Q66" s="88">
        <f>IF(OR($C66=1,$F66=1),Inputs!$E$31,0)</f>
        <v>0</v>
      </c>
      <c r="R66" s="89">
        <f>IF(OR($C66=1,$F66=1),Inputs!$E$32,0)</f>
        <v>0</v>
      </c>
      <c r="S66" s="88">
        <f>IF(OR($C66=1,$F66=1),Inputs!$E$33,0)</f>
        <v>0</v>
      </c>
      <c r="T66" s="88">
        <f>IF(OR($C66=1,$F66=1),Inputs!$E$34,0)</f>
        <v>0</v>
      </c>
      <c r="U66" s="90">
        <f t="shared" si="9"/>
        <v>0</v>
      </c>
      <c r="V66" s="181">
        <v>0</v>
      </c>
      <c r="W66" s="181">
        <v>0</v>
      </c>
      <c r="X66" s="197"/>
    </row>
    <row r="67" spans="1:24" ht="11.25">
      <c r="A67" s="272"/>
      <c r="B67" s="8"/>
      <c r="C67" s="107">
        <v>0</v>
      </c>
      <c r="D67" s="9" t="s">
        <v>82</v>
      </c>
      <c r="E67" s="15">
        <v>0</v>
      </c>
      <c r="F67" s="104">
        <f t="shared" si="10"/>
        <v>0</v>
      </c>
      <c r="G67" s="13"/>
      <c r="H67" s="91">
        <f t="shared" si="11"/>
        <v>0</v>
      </c>
      <c r="I67" s="92">
        <f t="shared" si="12"/>
        <v>0</v>
      </c>
      <c r="J67" s="93">
        <f t="shared" si="13"/>
        <v>0</v>
      </c>
      <c r="K67" s="94">
        <f t="shared" si="14"/>
        <v>0</v>
      </c>
      <c r="L67" s="93">
        <f t="shared" si="15"/>
        <v>0</v>
      </c>
      <c r="M67" s="91">
        <f t="shared" si="16"/>
        <v>0</v>
      </c>
      <c r="N67" s="87">
        <f t="shared" si="17"/>
        <v>0</v>
      </c>
      <c r="O67" s="87">
        <f>IF(OR($C67=1,$F67=1),Inputs!$E$3*(1/4),0)</f>
        <v>0</v>
      </c>
      <c r="P67" s="89">
        <f>IF(OR($C67=1,$F67=1),Inputs!$E$25,0)</f>
        <v>0</v>
      </c>
      <c r="Q67" s="88">
        <f>IF(OR($C67=1,$F67=1),Inputs!$E$31,0)</f>
        <v>0</v>
      </c>
      <c r="R67" s="89">
        <f>IF(OR($C67=1,$F67=1),Inputs!$E$32,0)</f>
        <v>0</v>
      </c>
      <c r="S67" s="88">
        <f>IF(OR($C67=1,$F67=1),Inputs!$E$33,0)</f>
        <v>0</v>
      </c>
      <c r="T67" s="88">
        <f>IF(OR($C67=1,$F67=1),Inputs!$E$34,0)</f>
        <v>0</v>
      </c>
      <c r="U67" s="90">
        <f t="shared" si="9"/>
        <v>0</v>
      </c>
      <c r="V67" s="181">
        <v>0</v>
      </c>
      <c r="W67" s="181">
        <v>0</v>
      </c>
      <c r="X67" s="197"/>
    </row>
    <row r="68" spans="1:24" ht="11.25">
      <c r="A68" s="272"/>
      <c r="B68" s="8"/>
      <c r="C68" s="107">
        <v>0</v>
      </c>
      <c r="D68" s="9" t="s">
        <v>82</v>
      </c>
      <c r="E68" s="15">
        <v>0</v>
      </c>
      <c r="F68" s="104">
        <f t="shared" si="10"/>
        <v>0</v>
      </c>
      <c r="G68" s="13"/>
      <c r="H68" s="91">
        <f t="shared" si="11"/>
        <v>0</v>
      </c>
      <c r="I68" s="92">
        <f t="shared" si="12"/>
        <v>0</v>
      </c>
      <c r="J68" s="93">
        <f t="shared" si="13"/>
        <v>0</v>
      </c>
      <c r="K68" s="94">
        <f t="shared" si="14"/>
        <v>0</v>
      </c>
      <c r="L68" s="93">
        <f t="shared" si="15"/>
        <v>0</v>
      </c>
      <c r="M68" s="91">
        <f t="shared" si="16"/>
        <v>0</v>
      </c>
      <c r="N68" s="87">
        <f t="shared" si="17"/>
        <v>0</v>
      </c>
      <c r="O68" s="87">
        <f>IF(OR($C68=1,$F68=1),Inputs!$E$3*(1/4),0)</f>
        <v>0</v>
      </c>
      <c r="P68" s="89">
        <f>IF(OR($C68=1,$F68=1),Inputs!$E$25,0)</f>
        <v>0</v>
      </c>
      <c r="Q68" s="88">
        <f>IF(OR($C68=1,$F68=1),Inputs!$E$31,0)</f>
        <v>0</v>
      </c>
      <c r="R68" s="89">
        <f>IF(OR($C68=1,$F68=1),Inputs!$E$32,0)</f>
        <v>0</v>
      </c>
      <c r="S68" s="88">
        <f>IF(OR($C68=1,$F68=1),Inputs!$E$33,0)</f>
        <v>0</v>
      </c>
      <c r="T68" s="88">
        <f>IF(OR($C68=1,$F68=1),Inputs!$E$34,0)</f>
        <v>0</v>
      </c>
      <c r="U68" s="90">
        <f t="shared" si="9"/>
        <v>0</v>
      </c>
      <c r="V68" s="181">
        <v>0</v>
      </c>
      <c r="W68" s="181">
        <v>0</v>
      </c>
      <c r="X68" s="197"/>
    </row>
    <row r="69" spans="1:24" ht="12" thickBot="1">
      <c r="A69" s="273"/>
      <c r="B69" s="11"/>
      <c r="C69" s="108">
        <v>0</v>
      </c>
      <c r="D69" s="12" t="s">
        <v>82</v>
      </c>
      <c r="E69" s="16">
        <v>0</v>
      </c>
      <c r="F69" s="105">
        <f t="shared" si="10"/>
        <v>0</v>
      </c>
      <c r="G69" s="13"/>
      <c r="H69" s="95">
        <f t="shared" si="11"/>
        <v>0</v>
      </c>
      <c r="I69" s="96">
        <f t="shared" si="12"/>
        <v>0</v>
      </c>
      <c r="J69" s="97">
        <f t="shared" si="13"/>
        <v>0</v>
      </c>
      <c r="K69" s="98">
        <f t="shared" si="14"/>
        <v>0</v>
      </c>
      <c r="L69" s="97">
        <f t="shared" si="15"/>
        <v>0</v>
      </c>
      <c r="M69" s="95">
        <f t="shared" si="16"/>
        <v>0</v>
      </c>
      <c r="N69" s="99">
        <f t="shared" si="17"/>
        <v>0</v>
      </c>
      <c r="O69" s="99">
        <f>IF(OR($C69=1,$F69=1),Inputs!$E$3*(1/4),0)</f>
        <v>0</v>
      </c>
      <c r="P69" s="100">
        <f>IF(OR($C69=1,$F69=1),Inputs!$E$25,0)</f>
        <v>0</v>
      </c>
      <c r="Q69" s="101">
        <f>IF(OR($C69=1,$F69=1),Inputs!$E$31,0)</f>
        <v>0</v>
      </c>
      <c r="R69" s="100">
        <f>IF(OR($C69=1,$F69=1),Inputs!$E$32,0)</f>
        <v>0</v>
      </c>
      <c r="S69" s="101">
        <f>IF(OR($C69=1,$F69=1),Inputs!$E$33,0)</f>
        <v>0</v>
      </c>
      <c r="T69" s="101">
        <f>IF(OR($C69=1,$F69=1),Inputs!$E$34,0)</f>
        <v>0</v>
      </c>
      <c r="U69" s="102">
        <f t="shared" si="9"/>
        <v>0</v>
      </c>
      <c r="V69" s="182">
        <v>0</v>
      </c>
      <c r="W69" s="182">
        <v>0</v>
      </c>
      <c r="X69" s="198"/>
    </row>
    <row r="70" spans="1:24" ht="11.25">
      <c r="A70" s="271" t="s">
        <v>124</v>
      </c>
      <c r="B70" s="8" t="s">
        <v>100</v>
      </c>
      <c r="C70" s="107">
        <v>0</v>
      </c>
      <c r="D70" s="9" t="s">
        <v>82</v>
      </c>
      <c r="E70" s="15">
        <v>0</v>
      </c>
      <c r="F70" s="104">
        <f aca="true" t="shared" si="18" ref="F70:F101">IF(AND(C70=0,D70="Closed"),1,0)</f>
        <v>0</v>
      </c>
      <c r="G70" s="13"/>
      <c r="H70" s="91">
        <f aca="true" t="shared" si="19" ref="H70:H101">IF(AND($C70=1,$F70=0),$B$1*MIN($E70,$O70),0)</f>
        <v>0</v>
      </c>
      <c r="I70" s="92">
        <f aca="true" t="shared" si="20" ref="I70:I101">IF(AND($C70=1,$F70=0),$P70*MIN($E70,$O70),0)</f>
        <v>0</v>
      </c>
      <c r="J70" s="93">
        <f aca="true" t="shared" si="21" ref="J70:J101">IF(AND($C70=1,$F70=0),($P70*MAX(0,$E70-$O70))+((-1)*($R70+$S70+$T70)),0)</f>
        <v>0</v>
      </c>
      <c r="K70" s="94">
        <f aca="true" t="shared" si="22" ref="K70:K101">IF(AND($C70=1,$F70=0),($Q70*MAX(0,$E70-$O70)),0)</f>
        <v>0</v>
      </c>
      <c r="L70" s="85">
        <f aca="true" t="shared" si="23" ref="L70:L101">IF(AND($C70=0,$F70=1),($P70*$E70)+((-1)*($R70+$S70+$T70)),0)</f>
        <v>0</v>
      </c>
      <c r="M70" s="91">
        <f aca="true" t="shared" si="24" ref="M70:M101">IF(AND($C70=0,$F70=1),($B$1*MIN($E70,$O70))-($Q70*MAX(0,$E70-$O70)),0)</f>
        <v>0</v>
      </c>
      <c r="N70" s="87">
        <f aca="true" t="shared" si="25" ref="N70:N101">IF(OR($C70=1,$F70=1),B$1,0)</f>
        <v>0</v>
      </c>
      <c r="O70" s="87">
        <f>IF(OR($C70=1,$F70=1),Inputs!$E$3*(1/4),0)</f>
        <v>0</v>
      </c>
      <c r="P70" s="89">
        <f>IF(OR($C70=1,$F70=1),Inputs!$E$25,0)</f>
        <v>0</v>
      </c>
      <c r="Q70" s="88">
        <f>IF(OR($C70=1,$F70=1),Inputs!$E$31,0)</f>
        <v>0</v>
      </c>
      <c r="R70" s="89">
        <f>IF(OR($C70=1,$F70=1),Inputs!$E$32,0)</f>
        <v>0</v>
      </c>
      <c r="S70" s="88">
        <f>IF(OR($C70=1,$F70=1),Inputs!$E$33,0)</f>
        <v>0</v>
      </c>
      <c r="T70" s="88">
        <f>IF(OR($C70=1,$F70=1),Inputs!$E$34,0)</f>
        <v>0</v>
      </c>
      <c r="U70" s="90">
        <f t="shared" si="9"/>
        <v>0</v>
      </c>
      <c r="V70" s="181">
        <v>0</v>
      </c>
      <c r="W70" s="181">
        <v>0</v>
      </c>
      <c r="X70" s="197"/>
    </row>
    <row r="71" spans="1:24" ht="11.25">
      <c r="A71" s="272"/>
      <c r="B71" s="8"/>
      <c r="C71" s="107">
        <v>0</v>
      </c>
      <c r="D71" s="9" t="s">
        <v>82</v>
      </c>
      <c r="E71" s="15">
        <v>0</v>
      </c>
      <c r="F71" s="104">
        <f t="shared" si="18"/>
        <v>0</v>
      </c>
      <c r="G71" s="13"/>
      <c r="H71" s="91">
        <f t="shared" si="19"/>
        <v>0</v>
      </c>
      <c r="I71" s="92">
        <f t="shared" si="20"/>
        <v>0</v>
      </c>
      <c r="J71" s="93">
        <f t="shared" si="21"/>
        <v>0</v>
      </c>
      <c r="K71" s="94">
        <f t="shared" si="22"/>
        <v>0</v>
      </c>
      <c r="L71" s="93">
        <f t="shared" si="23"/>
        <v>0</v>
      </c>
      <c r="M71" s="91">
        <f t="shared" si="24"/>
        <v>0</v>
      </c>
      <c r="N71" s="87">
        <f t="shared" si="25"/>
        <v>0</v>
      </c>
      <c r="O71" s="87">
        <f>IF(OR($C71=1,$F71=1),Inputs!$E$3*(1/4),0)</f>
        <v>0</v>
      </c>
      <c r="P71" s="89">
        <f>IF(OR($C71=1,$F71=1),Inputs!$E$25,0)</f>
        <v>0</v>
      </c>
      <c r="Q71" s="88">
        <f>IF(OR($C71=1,$F71=1),Inputs!$E$31,0)</f>
        <v>0</v>
      </c>
      <c r="R71" s="89">
        <f>IF(OR($C71=1,$F71=1),Inputs!$E$32,0)</f>
        <v>0</v>
      </c>
      <c r="S71" s="88">
        <f>IF(OR($C71=1,$F71=1),Inputs!$E$33,0)</f>
        <v>0</v>
      </c>
      <c r="T71" s="88">
        <f>IF(OR($C71=1,$F71=1),Inputs!$E$34,0)</f>
        <v>0</v>
      </c>
      <c r="U71" s="90">
        <f aca="true" t="shared" si="26" ref="U71:U101">(-1)*($P71*$E71)</f>
        <v>0</v>
      </c>
      <c r="V71" s="181">
        <v>0</v>
      </c>
      <c r="W71" s="181">
        <v>0</v>
      </c>
      <c r="X71" s="197"/>
    </row>
    <row r="72" spans="1:24" ht="11.25">
      <c r="A72" s="272"/>
      <c r="B72" s="8"/>
      <c r="C72" s="107">
        <v>0</v>
      </c>
      <c r="D72" s="9" t="s">
        <v>82</v>
      </c>
      <c r="E72" s="15">
        <v>0</v>
      </c>
      <c r="F72" s="104">
        <f t="shared" si="18"/>
        <v>0</v>
      </c>
      <c r="G72" s="13"/>
      <c r="H72" s="91">
        <f t="shared" si="19"/>
        <v>0</v>
      </c>
      <c r="I72" s="92">
        <f t="shared" si="20"/>
        <v>0</v>
      </c>
      <c r="J72" s="93">
        <f t="shared" si="21"/>
        <v>0</v>
      </c>
      <c r="K72" s="94">
        <f t="shared" si="22"/>
        <v>0</v>
      </c>
      <c r="L72" s="93">
        <f t="shared" si="23"/>
        <v>0</v>
      </c>
      <c r="M72" s="91">
        <f t="shared" si="24"/>
        <v>0</v>
      </c>
      <c r="N72" s="87">
        <f t="shared" si="25"/>
        <v>0</v>
      </c>
      <c r="O72" s="87">
        <f>IF(OR($C72=1,$F72=1),Inputs!$E$3*(1/4),0)</f>
        <v>0</v>
      </c>
      <c r="P72" s="89">
        <f>IF(OR($C72=1,$F72=1),Inputs!$E$25,0)</f>
        <v>0</v>
      </c>
      <c r="Q72" s="88">
        <f>IF(OR($C72=1,$F72=1),Inputs!$E$31,0)</f>
        <v>0</v>
      </c>
      <c r="R72" s="89">
        <f>IF(OR($C72=1,$F72=1),Inputs!$E$32,0)</f>
        <v>0</v>
      </c>
      <c r="S72" s="88">
        <f>IF(OR($C72=1,$F72=1),Inputs!$E$33,0)</f>
        <v>0</v>
      </c>
      <c r="T72" s="88">
        <f>IF(OR($C72=1,$F72=1),Inputs!$E$34,0)</f>
        <v>0</v>
      </c>
      <c r="U72" s="90">
        <f t="shared" si="26"/>
        <v>0</v>
      </c>
      <c r="V72" s="181">
        <v>0</v>
      </c>
      <c r="W72" s="181">
        <v>0</v>
      </c>
      <c r="X72" s="197"/>
    </row>
    <row r="73" spans="1:24" ht="12" thickBot="1">
      <c r="A73" s="273"/>
      <c r="B73" s="11"/>
      <c r="C73" s="108">
        <v>0</v>
      </c>
      <c r="D73" s="12" t="s">
        <v>82</v>
      </c>
      <c r="E73" s="16">
        <v>0</v>
      </c>
      <c r="F73" s="105">
        <f t="shared" si="18"/>
        <v>0</v>
      </c>
      <c r="G73" s="14"/>
      <c r="H73" s="95">
        <f t="shared" si="19"/>
        <v>0</v>
      </c>
      <c r="I73" s="96">
        <f t="shared" si="20"/>
        <v>0</v>
      </c>
      <c r="J73" s="97">
        <f t="shared" si="21"/>
        <v>0</v>
      </c>
      <c r="K73" s="98">
        <f t="shared" si="22"/>
        <v>0</v>
      </c>
      <c r="L73" s="97">
        <f t="shared" si="23"/>
        <v>0</v>
      </c>
      <c r="M73" s="95">
        <f t="shared" si="24"/>
        <v>0</v>
      </c>
      <c r="N73" s="99">
        <f t="shared" si="25"/>
        <v>0</v>
      </c>
      <c r="O73" s="99">
        <f>IF(OR($C73=1,$F73=1),Inputs!$E$3*(1/4),0)</f>
        <v>0</v>
      </c>
      <c r="P73" s="100">
        <f>IF(OR($C73=1,$F73=1),Inputs!$E$25,0)</f>
        <v>0</v>
      </c>
      <c r="Q73" s="101">
        <f>IF(OR($C73=1,$F73=1),Inputs!$E$31,0)</f>
        <v>0</v>
      </c>
      <c r="R73" s="100">
        <f>IF(OR($C73=1,$F73=1),Inputs!$E$32,0)</f>
        <v>0</v>
      </c>
      <c r="S73" s="101">
        <f>IF(OR($C73=1,$F73=1),Inputs!$E$33,0)</f>
        <v>0</v>
      </c>
      <c r="T73" s="101">
        <f>IF(OR($C73=1,$F73=1),Inputs!$E$34,0)</f>
        <v>0</v>
      </c>
      <c r="U73" s="102">
        <f t="shared" si="26"/>
        <v>0</v>
      </c>
      <c r="V73" s="182">
        <v>0</v>
      </c>
      <c r="W73" s="182">
        <v>0</v>
      </c>
      <c r="X73" s="198"/>
    </row>
    <row r="74" spans="1:24" ht="11.25">
      <c r="A74" s="271" t="s">
        <v>125</v>
      </c>
      <c r="B74" s="8" t="s">
        <v>101</v>
      </c>
      <c r="C74" s="107">
        <v>0</v>
      </c>
      <c r="D74" s="9" t="s">
        <v>82</v>
      </c>
      <c r="E74" s="15">
        <v>0</v>
      </c>
      <c r="F74" s="104">
        <f t="shared" si="18"/>
        <v>0</v>
      </c>
      <c r="G74" s="13"/>
      <c r="H74" s="91">
        <f t="shared" si="19"/>
        <v>0</v>
      </c>
      <c r="I74" s="92">
        <f t="shared" si="20"/>
        <v>0</v>
      </c>
      <c r="J74" s="93">
        <f t="shared" si="21"/>
        <v>0</v>
      </c>
      <c r="K74" s="94">
        <f t="shared" si="22"/>
        <v>0</v>
      </c>
      <c r="L74" s="85">
        <f t="shared" si="23"/>
        <v>0</v>
      </c>
      <c r="M74" s="91">
        <f t="shared" si="24"/>
        <v>0</v>
      </c>
      <c r="N74" s="87">
        <f t="shared" si="25"/>
        <v>0</v>
      </c>
      <c r="O74" s="87">
        <f>IF(OR($C74=1,$F74=1),Inputs!$E$3*(1/4),0)</f>
        <v>0</v>
      </c>
      <c r="P74" s="89">
        <f>IF(OR($C74=1,$F74=1),Inputs!$E$25,0)</f>
        <v>0</v>
      </c>
      <c r="Q74" s="88">
        <f>IF(OR($C74=1,$F74=1),Inputs!$E$31,0)</f>
        <v>0</v>
      </c>
      <c r="R74" s="89">
        <f>IF(OR($C74=1,$F74=1),Inputs!$E$32,0)</f>
        <v>0</v>
      </c>
      <c r="S74" s="88">
        <f>IF(OR($C74=1,$F74=1),Inputs!$E$33,0)</f>
        <v>0</v>
      </c>
      <c r="T74" s="88">
        <f>IF(OR($C74=1,$F74=1),Inputs!$E$34,0)</f>
        <v>0</v>
      </c>
      <c r="U74" s="90">
        <f t="shared" si="26"/>
        <v>0</v>
      </c>
      <c r="V74" s="181">
        <v>0</v>
      </c>
      <c r="W74" s="181">
        <v>0</v>
      </c>
      <c r="X74" s="197"/>
    </row>
    <row r="75" spans="1:24" ht="11.25">
      <c r="A75" s="272"/>
      <c r="B75" s="8"/>
      <c r="C75" s="107">
        <v>0</v>
      </c>
      <c r="D75" s="9" t="s">
        <v>82</v>
      </c>
      <c r="E75" s="15">
        <v>0</v>
      </c>
      <c r="F75" s="104">
        <f t="shared" si="18"/>
        <v>0</v>
      </c>
      <c r="G75" s="13"/>
      <c r="H75" s="91">
        <f t="shared" si="19"/>
        <v>0</v>
      </c>
      <c r="I75" s="92">
        <f t="shared" si="20"/>
        <v>0</v>
      </c>
      <c r="J75" s="93">
        <f t="shared" si="21"/>
        <v>0</v>
      </c>
      <c r="K75" s="94">
        <f t="shared" si="22"/>
        <v>0</v>
      </c>
      <c r="L75" s="93">
        <f t="shared" si="23"/>
        <v>0</v>
      </c>
      <c r="M75" s="91">
        <f t="shared" si="24"/>
        <v>0</v>
      </c>
      <c r="N75" s="87">
        <f t="shared" si="25"/>
        <v>0</v>
      </c>
      <c r="O75" s="87">
        <f>IF(OR($C75=1,$F75=1),Inputs!$E$3*(1/4),0)</f>
        <v>0</v>
      </c>
      <c r="P75" s="89">
        <f>IF(OR($C75=1,$F75=1),Inputs!$E$25,0)</f>
        <v>0</v>
      </c>
      <c r="Q75" s="88">
        <f>IF(OR($C75=1,$F75=1),Inputs!$E$31,0)</f>
        <v>0</v>
      </c>
      <c r="R75" s="89">
        <f>IF(OR($C75=1,$F75=1),Inputs!$E$32,0)</f>
        <v>0</v>
      </c>
      <c r="S75" s="88">
        <f>IF(OR($C75=1,$F75=1),Inputs!$E$33,0)</f>
        <v>0</v>
      </c>
      <c r="T75" s="88">
        <f>IF(OR($C75=1,$F75=1),Inputs!$E$34,0)</f>
        <v>0</v>
      </c>
      <c r="U75" s="90">
        <f t="shared" si="26"/>
        <v>0</v>
      </c>
      <c r="V75" s="181">
        <v>0</v>
      </c>
      <c r="W75" s="181">
        <v>0</v>
      </c>
      <c r="X75" s="197"/>
    </row>
    <row r="76" spans="1:24" ht="11.25">
      <c r="A76" s="272"/>
      <c r="B76" s="8"/>
      <c r="C76" s="107">
        <v>0</v>
      </c>
      <c r="D76" s="9" t="s">
        <v>82</v>
      </c>
      <c r="E76" s="15">
        <v>0</v>
      </c>
      <c r="F76" s="104">
        <f t="shared" si="18"/>
        <v>0</v>
      </c>
      <c r="G76" s="13"/>
      <c r="H76" s="91">
        <f t="shared" si="19"/>
        <v>0</v>
      </c>
      <c r="I76" s="92">
        <f t="shared" si="20"/>
        <v>0</v>
      </c>
      <c r="J76" s="93">
        <f t="shared" si="21"/>
        <v>0</v>
      </c>
      <c r="K76" s="94">
        <f t="shared" si="22"/>
        <v>0</v>
      </c>
      <c r="L76" s="93">
        <f t="shared" si="23"/>
        <v>0</v>
      </c>
      <c r="M76" s="91">
        <f t="shared" si="24"/>
        <v>0</v>
      </c>
      <c r="N76" s="87">
        <f t="shared" si="25"/>
        <v>0</v>
      </c>
      <c r="O76" s="87">
        <f>IF(OR($C76=1,$F76=1),Inputs!$E$3*(1/4),0)</f>
        <v>0</v>
      </c>
      <c r="P76" s="89">
        <f>IF(OR($C76=1,$F76=1),Inputs!$E$25,0)</f>
        <v>0</v>
      </c>
      <c r="Q76" s="88">
        <f>IF(OR($C76=1,$F76=1),Inputs!$E$31,0)</f>
        <v>0</v>
      </c>
      <c r="R76" s="89">
        <f>IF(OR($C76=1,$F76=1),Inputs!$E$32,0)</f>
        <v>0</v>
      </c>
      <c r="S76" s="88">
        <f>IF(OR($C76=1,$F76=1),Inputs!$E$33,0)</f>
        <v>0</v>
      </c>
      <c r="T76" s="88">
        <f>IF(OR($C76=1,$F76=1),Inputs!$E$34,0)</f>
        <v>0</v>
      </c>
      <c r="U76" s="90">
        <f t="shared" si="26"/>
        <v>0</v>
      </c>
      <c r="V76" s="181">
        <v>0</v>
      </c>
      <c r="W76" s="181">
        <v>0</v>
      </c>
      <c r="X76" s="197"/>
    </row>
    <row r="77" spans="1:24" ht="12" thickBot="1">
      <c r="A77" s="273"/>
      <c r="B77" s="11"/>
      <c r="C77" s="108">
        <v>0</v>
      </c>
      <c r="D77" s="12" t="s">
        <v>82</v>
      </c>
      <c r="E77" s="16">
        <v>0</v>
      </c>
      <c r="F77" s="105">
        <f t="shared" si="18"/>
        <v>0</v>
      </c>
      <c r="G77" s="13"/>
      <c r="H77" s="95">
        <f t="shared" si="19"/>
        <v>0</v>
      </c>
      <c r="I77" s="96">
        <f t="shared" si="20"/>
        <v>0</v>
      </c>
      <c r="J77" s="97">
        <f t="shared" si="21"/>
        <v>0</v>
      </c>
      <c r="K77" s="98">
        <f t="shared" si="22"/>
        <v>0</v>
      </c>
      <c r="L77" s="97">
        <f t="shared" si="23"/>
        <v>0</v>
      </c>
      <c r="M77" s="95">
        <f t="shared" si="24"/>
        <v>0</v>
      </c>
      <c r="N77" s="99">
        <f t="shared" si="25"/>
        <v>0</v>
      </c>
      <c r="O77" s="99">
        <f>IF(OR($C77=1,$F77=1),Inputs!$E$3*(1/4),0)</f>
        <v>0</v>
      </c>
      <c r="P77" s="100">
        <f>IF(OR($C77=1,$F77=1),Inputs!$E$25,0)</f>
        <v>0</v>
      </c>
      <c r="Q77" s="101">
        <f>IF(OR($C77=1,$F77=1),Inputs!$E$31,0)</f>
        <v>0</v>
      </c>
      <c r="R77" s="100">
        <f>IF(OR($C77=1,$F77=1),Inputs!$E$32,0)</f>
        <v>0</v>
      </c>
      <c r="S77" s="101">
        <f>IF(OR($C77=1,$F77=1),Inputs!$E$33,0)</f>
        <v>0</v>
      </c>
      <c r="T77" s="101">
        <f>IF(OR($C77=1,$F77=1),Inputs!$E$34,0)</f>
        <v>0</v>
      </c>
      <c r="U77" s="102">
        <f t="shared" si="26"/>
        <v>0</v>
      </c>
      <c r="V77" s="182">
        <v>0</v>
      </c>
      <c r="W77" s="182">
        <v>0</v>
      </c>
      <c r="X77" s="198"/>
    </row>
    <row r="78" spans="1:24" ht="11.25">
      <c r="A78" s="271" t="s">
        <v>126</v>
      </c>
      <c r="B78" s="8" t="s">
        <v>102</v>
      </c>
      <c r="C78" s="109">
        <v>0</v>
      </c>
      <c r="D78" s="9" t="s">
        <v>82</v>
      </c>
      <c r="E78" s="15">
        <v>0</v>
      </c>
      <c r="F78" s="104">
        <f t="shared" si="18"/>
        <v>0</v>
      </c>
      <c r="G78" s="13"/>
      <c r="H78" s="91">
        <f t="shared" si="19"/>
        <v>0</v>
      </c>
      <c r="I78" s="92">
        <f t="shared" si="20"/>
        <v>0</v>
      </c>
      <c r="J78" s="93">
        <f t="shared" si="21"/>
        <v>0</v>
      </c>
      <c r="K78" s="94">
        <f t="shared" si="22"/>
        <v>0</v>
      </c>
      <c r="L78" s="85">
        <f t="shared" si="23"/>
        <v>0</v>
      </c>
      <c r="M78" s="91">
        <f t="shared" si="24"/>
        <v>0</v>
      </c>
      <c r="N78" s="87">
        <f t="shared" si="25"/>
        <v>0</v>
      </c>
      <c r="O78" s="87">
        <f>IF(OR($C78=1,$F78=1),Inputs!$E$3*(1/4),0)</f>
        <v>0</v>
      </c>
      <c r="P78" s="89">
        <f>IF(OR($C78=1,$F78=1),Inputs!$E$25,0)</f>
        <v>0</v>
      </c>
      <c r="Q78" s="88">
        <f>IF(OR($C78=1,$F78=1),Inputs!$E$31,0)</f>
        <v>0</v>
      </c>
      <c r="R78" s="89">
        <f>IF(OR($C78=1,$F78=1),Inputs!$E$32,0)</f>
        <v>0</v>
      </c>
      <c r="S78" s="88">
        <f>IF(OR($C78=1,$F78=1),Inputs!$E$33,0)</f>
        <v>0</v>
      </c>
      <c r="T78" s="88">
        <f>IF(OR($C78=1,$F78=1),Inputs!$E$34,0)</f>
        <v>0</v>
      </c>
      <c r="U78" s="90">
        <f t="shared" si="26"/>
        <v>0</v>
      </c>
      <c r="V78" s="181">
        <v>0</v>
      </c>
      <c r="W78" s="181">
        <v>0</v>
      </c>
      <c r="X78" s="197"/>
    </row>
    <row r="79" spans="1:24" ht="11.25">
      <c r="A79" s="272"/>
      <c r="B79" s="8"/>
      <c r="C79" s="107">
        <v>0</v>
      </c>
      <c r="D79" s="9" t="s">
        <v>82</v>
      </c>
      <c r="E79" s="15">
        <v>0</v>
      </c>
      <c r="F79" s="104">
        <f t="shared" si="18"/>
        <v>0</v>
      </c>
      <c r="G79" s="13"/>
      <c r="H79" s="91">
        <f t="shared" si="19"/>
        <v>0</v>
      </c>
      <c r="I79" s="92">
        <f t="shared" si="20"/>
        <v>0</v>
      </c>
      <c r="J79" s="93">
        <f t="shared" si="21"/>
        <v>0</v>
      </c>
      <c r="K79" s="94">
        <f t="shared" si="22"/>
        <v>0</v>
      </c>
      <c r="L79" s="93">
        <f t="shared" si="23"/>
        <v>0</v>
      </c>
      <c r="M79" s="91">
        <f t="shared" si="24"/>
        <v>0</v>
      </c>
      <c r="N79" s="87">
        <f t="shared" si="25"/>
        <v>0</v>
      </c>
      <c r="O79" s="87">
        <f>IF(OR($C79=1,$F79=1),Inputs!$E$3*(1/4),0)</f>
        <v>0</v>
      </c>
      <c r="P79" s="89">
        <f>IF(OR($C79=1,$F79=1),Inputs!$E$25,0)</f>
        <v>0</v>
      </c>
      <c r="Q79" s="88">
        <f>IF(OR($C79=1,$F79=1),Inputs!$E$31,0)</f>
        <v>0</v>
      </c>
      <c r="R79" s="89">
        <f>IF(OR($C79=1,$F79=1),Inputs!$E$32,0)</f>
        <v>0</v>
      </c>
      <c r="S79" s="88">
        <f>IF(OR($C79=1,$F79=1),Inputs!$E$33,0)</f>
        <v>0</v>
      </c>
      <c r="T79" s="88">
        <f>IF(OR($C79=1,$F79=1),Inputs!$E$34,0)</f>
        <v>0</v>
      </c>
      <c r="U79" s="90">
        <f t="shared" si="26"/>
        <v>0</v>
      </c>
      <c r="V79" s="181">
        <v>0</v>
      </c>
      <c r="W79" s="181">
        <v>0</v>
      </c>
      <c r="X79" s="197"/>
    </row>
    <row r="80" spans="1:24" ht="11.25">
      <c r="A80" s="272"/>
      <c r="B80" s="8"/>
      <c r="C80" s="107">
        <v>0</v>
      </c>
      <c r="D80" s="9" t="s">
        <v>82</v>
      </c>
      <c r="E80" s="15">
        <v>0</v>
      </c>
      <c r="F80" s="104">
        <f t="shared" si="18"/>
        <v>0</v>
      </c>
      <c r="G80" s="13"/>
      <c r="H80" s="91">
        <f t="shared" si="19"/>
        <v>0</v>
      </c>
      <c r="I80" s="92">
        <f t="shared" si="20"/>
        <v>0</v>
      </c>
      <c r="J80" s="93">
        <f t="shared" si="21"/>
        <v>0</v>
      </c>
      <c r="K80" s="94">
        <f t="shared" si="22"/>
        <v>0</v>
      </c>
      <c r="L80" s="93">
        <f t="shared" si="23"/>
        <v>0</v>
      </c>
      <c r="M80" s="91">
        <f t="shared" si="24"/>
        <v>0</v>
      </c>
      <c r="N80" s="87">
        <f t="shared" si="25"/>
        <v>0</v>
      </c>
      <c r="O80" s="87">
        <f>IF(OR($C80=1,$F80=1),Inputs!$E$3*(1/4),0)</f>
        <v>0</v>
      </c>
      <c r="P80" s="89">
        <f>IF(OR($C80=1,$F80=1),Inputs!$E$25,0)</f>
        <v>0</v>
      </c>
      <c r="Q80" s="88">
        <f>IF(OR($C80=1,$F80=1),Inputs!$E$31,0)</f>
        <v>0</v>
      </c>
      <c r="R80" s="89">
        <f>IF(OR($C80=1,$F80=1),Inputs!$E$32,0)</f>
        <v>0</v>
      </c>
      <c r="S80" s="88">
        <f>IF(OR($C80=1,$F80=1),Inputs!$E$33,0)</f>
        <v>0</v>
      </c>
      <c r="T80" s="88">
        <f>IF(OR($C80=1,$F80=1),Inputs!$E$34,0)</f>
        <v>0</v>
      </c>
      <c r="U80" s="90">
        <f t="shared" si="26"/>
        <v>0</v>
      </c>
      <c r="V80" s="181">
        <v>0</v>
      </c>
      <c r="W80" s="181">
        <v>0</v>
      </c>
      <c r="X80" s="197"/>
    </row>
    <row r="81" spans="1:24" ht="12" thickBot="1">
      <c r="A81" s="273"/>
      <c r="B81" s="11"/>
      <c r="C81" s="108">
        <v>0</v>
      </c>
      <c r="D81" s="12" t="s">
        <v>82</v>
      </c>
      <c r="E81" s="16">
        <v>0</v>
      </c>
      <c r="F81" s="105">
        <f t="shared" si="18"/>
        <v>0</v>
      </c>
      <c r="G81" s="13"/>
      <c r="H81" s="95">
        <f t="shared" si="19"/>
        <v>0</v>
      </c>
      <c r="I81" s="96">
        <f t="shared" si="20"/>
        <v>0</v>
      </c>
      <c r="J81" s="97">
        <f t="shared" si="21"/>
        <v>0</v>
      </c>
      <c r="K81" s="98">
        <f t="shared" si="22"/>
        <v>0</v>
      </c>
      <c r="L81" s="97">
        <f t="shared" si="23"/>
        <v>0</v>
      </c>
      <c r="M81" s="95">
        <f t="shared" si="24"/>
        <v>0</v>
      </c>
      <c r="N81" s="99">
        <f t="shared" si="25"/>
        <v>0</v>
      </c>
      <c r="O81" s="99">
        <f>IF(OR($C81=1,$F81=1),Inputs!$E$3*(1/4),0)</f>
        <v>0</v>
      </c>
      <c r="P81" s="100">
        <f>IF(OR($C81=1,$F81=1),Inputs!$E$25,0)</f>
        <v>0</v>
      </c>
      <c r="Q81" s="101">
        <f>IF(OR($C81=1,$F81=1),Inputs!$E$31,0)</f>
        <v>0</v>
      </c>
      <c r="R81" s="100">
        <f>IF(OR($C81=1,$F81=1),Inputs!$E$32,0)</f>
        <v>0</v>
      </c>
      <c r="S81" s="101">
        <f>IF(OR($C81=1,$F81=1),Inputs!$E$33,0)</f>
        <v>0</v>
      </c>
      <c r="T81" s="101">
        <f>IF(OR($C81=1,$F81=1),Inputs!$E$34,0)</f>
        <v>0</v>
      </c>
      <c r="U81" s="102">
        <f t="shared" si="26"/>
        <v>0</v>
      </c>
      <c r="V81" s="182">
        <v>0</v>
      </c>
      <c r="W81" s="182">
        <v>0</v>
      </c>
      <c r="X81" s="198"/>
    </row>
    <row r="82" spans="1:24" ht="11.25">
      <c r="A82" s="271" t="s">
        <v>127</v>
      </c>
      <c r="B82" s="8" t="s">
        <v>104</v>
      </c>
      <c r="C82" s="109">
        <v>0</v>
      </c>
      <c r="D82" s="9" t="s">
        <v>82</v>
      </c>
      <c r="E82" s="15">
        <v>0</v>
      </c>
      <c r="F82" s="104">
        <f t="shared" si="18"/>
        <v>0</v>
      </c>
      <c r="G82" s="13"/>
      <c r="H82" s="91">
        <f t="shared" si="19"/>
        <v>0</v>
      </c>
      <c r="I82" s="92">
        <f t="shared" si="20"/>
        <v>0</v>
      </c>
      <c r="J82" s="93">
        <f t="shared" si="21"/>
        <v>0</v>
      </c>
      <c r="K82" s="94">
        <f t="shared" si="22"/>
        <v>0</v>
      </c>
      <c r="L82" s="85">
        <f t="shared" si="23"/>
        <v>0</v>
      </c>
      <c r="M82" s="91">
        <f t="shared" si="24"/>
        <v>0</v>
      </c>
      <c r="N82" s="87">
        <f t="shared" si="25"/>
        <v>0</v>
      </c>
      <c r="O82" s="87">
        <f>IF(OR($C82=1,$F82=1),Inputs!$E$3*(1/4),0)</f>
        <v>0</v>
      </c>
      <c r="P82" s="89">
        <f>IF(OR($C82=1,$F82=1),Inputs!$E$25,0)</f>
        <v>0</v>
      </c>
      <c r="Q82" s="88">
        <f>IF(OR($C82=1,$F82=1),Inputs!$E$31,0)</f>
        <v>0</v>
      </c>
      <c r="R82" s="89">
        <f>IF(OR($C82=1,$F82=1),Inputs!$E$32,0)</f>
        <v>0</v>
      </c>
      <c r="S82" s="88">
        <f>IF(OR($C82=1,$F82=1),Inputs!$E$33,0)</f>
        <v>0</v>
      </c>
      <c r="T82" s="88">
        <f>IF(OR($C82=1,$F82=1),Inputs!$E$34,0)</f>
        <v>0</v>
      </c>
      <c r="U82" s="90">
        <f t="shared" si="26"/>
        <v>0</v>
      </c>
      <c r="V82" s="181">
        <v>0</v>
      </c>
      <c r="W82" s="181">
        <v>0</v>
      </c>
      <c r="X82" s="197"/>
    </row>
    <row r="83" spans="1:24" ht="11.25">
      <c r="A83" s="272"/>
      <c r="B83" s="8"/>
      <c r="C83" s="107">
        <v>0</v>
      </c>
      <c r="D83" s="9" t="s">
        <v>82</v>
      </c>
      <c r="E83" s="15">
        <v>0</v>
      </c>
      <c r="F83" s="104">
        <f t="shared" si="18"/>
        <v>0</v>
      </c>
      <c r="G83" s="13"/>
      <c r="H83" s="91">
        <f t="shared" si="19"/>
        <v>0</v>
      </c>
      <c r="I83" s="92">
        <f t="shared" si="20"/>
        <v>0</v>
      </c>
      <c r="J83" s="93">
        <f t="shared" si="21"/>
        <v>0</v>
      </c>
      <c r="K83" s="94">
        <f t="shared" si="22"/>
        <v>0</v>
      </c>
      <c r="L83" s="93">
        <f t="shared" si="23"/>
        <v>0</v>
      </c>
      <c r="M83" s="91">
        <f t="shared" si="24"/>
        <v>0</v>
      </c>
      <c r="N83" s="87">
        <f t="shared" si="25"/>
        <v>0</v>
      </c>
      <c r="O83" s="87">
        <f>IF(OR($C83=1,$F83=1),Inputs!$E$3*(1/4),0)</f>
        <v>0</v>
      </c>
      <c r="P83" s="89">
        <f>IF(OR($C83=1,$F83=1),Inputs!$E$25,0)</f>
        <v>0</v>
      </c>
      <c r="Q83" s="88">
        <f>IF(OR($C83=1,$F83=1),Inputs!$E$31,0)</f>
        <v>0</v>
      </c>
      <c r="R83" s="89">
        <f>IF(OR($C83=1,$F83=1),Inputs!$E$32,0)</f>
        <v>0</v>
      </c>
      <c r="S83" s="88">
        <f>IF(OR($C83=1,$F83=1),Inputs!$E$33,0)</f>
        <v>0</v>
      </c>
      <c r="T83" s="88">
        <f>IF(OR($C83=1,$F83=1),Inputs!$E$34,0)</f>
        <v>0</v>
      </c>
      <c r="U83" s="90">
        <f t="shared" si="26"/>
        <v>0</v>
      </c>
      <c r="V83" s="181">
        <v>0</v>
      </c>
      <c r="W83" s="181">
        <v>0</v>
      </c>
      <c r="X83" s="197"/>
    </row>
    <row r="84" spans="1:24" ht="11.25">
      <c r="A84" s="272"/>
      <c r="B84" s="8"/>
      <c r="C84" s="107">
        <v>0</v>
      </c>
      <c r="D84" s="9" t="s">
        <v>82</v>
      </c>
      <c r="E84" s="15">
        <v>0</v>
      </c>
      <c r="F84" s="104">
        <f t="shared" si="18"/>
        <v>0</v>
      </c>
      <c r="G84" s="13"/>
      <c r="H84" s="91">
        <f t="shared" si="19"/>
        <v>0</v>
      </c>
      <c r="I84" s="92">
        <f t="shared" si="20"/>
        <v>0</v>
      </c>
      <c r="J84" s="93">
        <f t="shared" si="21"/>
        <v>0</v>
      </c>
      <c r="K84" s="94">
        <f t="shared" si="22"/>
        <v>0</v>
      </c>
      <c r="L84" s="93">
        <f t="shared" si="23"/>
        <v>0</v>
      </c>
      <c r="M84" s="91">
        <f t="shared" si="24"/>
        <v>0</v>
      </c>
      <c r="N84" s="87">
        <f t="shared" si="25"/>
        <v>0</v>
      </c>
      <c r="O84" s="87">
        <f>IF(OR($C84=1,$F84=1),Inputs!$E$3*(1/4),0)</f>
        <v>0</v>
      </c>
      <c r="P84" s="89">
        <f>IF(OR($C84=1,$F84=1),Inputs!$E$25,0)</f>
        <v>0</v>
      </c>
      <c r="Q84" s="88">
        <f>IF(OR($C84=1,$F84=1),Inputs!$E$31,0)</f>
        <v>0</v>
      </c>
      <c r="R84" s="89">
        <f>IF(OR($C84=1,$F84=1),Inputs!$E$32,0)</f>
        <v>0</v>
      </c>
      <c r="S84" s="88">
        <f>IF(OR($C84=1,$F84=1),Inputs!$E$33,0)</f>
        <v>0</v>
      </c>
      <c r="T84" s="88">
        <f>IF(OR($C84=1,$F84=1),Inputs!$E$34,0)</f>
        <v>0</v>
      </c>
      <c r="U84" s="90">
        <f t="shared" si="26"/>
        <v>0</v>
      </c>
      <c r="V84" s="181">
        <v>0</v>
      </c>
      <c r="W84" s="181">
        <v>0</v>
      </c>
      <c r="X84" s="197"/>
    </row>
    <row r="85" spans="1:24" ht="12" thickBot="1">
      <c r="A85" s="273"/>
      <c r="B85" s="11"/>
      <c r="C85" s="108">
        <v>0</v>
      </c>
      <c r="D85" s="12" t="s">
        <v>82</v>
      </c>
      <c r="E85" s="16">
        <v>0</v>
      </c>
      <c r="F85" s="105">
        <f t="shared" si="18"/>
        <v>0</v>
      </c>
      <c r="G85" s="13"/>
      <c r="H85" s="95">
        <f t="shared" si="19"/>
        <v>0</v>
      </c>
      <c r="I85" s="96">
        <f t="shared" si="20"/>
        <v>0</v>
      </c>
      <c r="J85" s="97">
        <f t="shared" si="21"/>
        <v>0</v>
      </c>
      <c r="K85" s="98">
        <f t="shared" si="22"/>
        <v>0</v>
      </c>
      <c r="L85" s="97">
        <f t="shared" si="23"/>
        <v>0</v>
      </c>
      <c r="M85" s="95">
        <f t="shared" si="24"/>
        <v>0</v>
      </c>
      <c r="N85" s="99">
        <f t="shared" si="25"/>
        <v>0</v>
      </c>
      <c r="O85" s="99">
        <f>IF(OR($C85=1,$F85=1),Inputs!$E$3*(1/4),0)</f>
        <v>0</v>
      </c>
      <c r="P85" s="100">
        <f>IF(OR($C85=1,$F85=1),Inputs!$E$25,0)</f>
        <v>0</v>
      </c>
      <c r="Q85" s="101">
        <f>IF(OR($C85=1,$F85=1),Inputs!$E$31,0)</f>
        <v>0</v>
      </c>
      <c r="R85" s="100">
        <f>IF(OR($C85=1,$F85=1),Inputs!$E$32,0)</f>
        <v>0</v>
      </c>
      <c r="S85" s="101">
        <f>IF(OR($C85=1,$F85=1),Inputs!$E$33,0)</f>
        <v>0</v>
      </c>
      <c r="T85" s="101">
        <f>IF(OR($C85=1,$F85=1),Inputs!$E$34,0)</f>
        <v>0</v>
      </c>
      <c r="U85" s="102">
        <f t="shared" si="26"/>
        <v>0</v>
      </c>
      <c r="V85" s="182">
        <v>0</v>
      </c>
      <c r="W85" s="182">
        <v>0</v>
      </c>
      <c r="X85" s="198"/>
    </row>
    <row r="86" spans="1:24" ht="11.25">
      <c r="A86" s="271" t="s">
        <v>128</v>
      </c>
      <c r="B86" s="8" t="s">
        <v>105</v>
      </c>
      <c r="C86" s="109">
        <v>0</v>
      </c>
      <c r="D86" s="9" t="s">
        <v>82</v>
      </c>
      <c r="E86" s="15">
        <v>0</v>
      </c>
      <c r="F86" s="104">
        <f t="shared" si="18"/>
        <v>0</v>
      </c>
      <c r="G86" s="13"/>
      <c r="H86" s="91">
        <f t="shared" si="19"/>
        <v>0</v>
      </c>
      <c r="I86" s="92">
        <f t="shared" si="20"/>
        <v>0</v>
      </c>
      <c r="J86" s="93">
        <f t="shared" si="21"/>
        <v>0</v>
      </c>
      <c r="K86" s="94">
        <f t="shared" si="22"/>
        <v>0</v>
      </c>
      <c r="L86" s="85">
        <f t="shared" si="23"/>
        <v>0</v>
      </c>
      <c r="M86" s="91">
        <f t="shared" si="24"/>
        <v>0</v>
      </c>
      <c r="N86" s="87">
        <f t="shared" si="25"/>
        <v>0</v>
      </c>
      <c r="O86" s="87">
        <f>IF(OR($C86=1,$F86=1),Inputs!$E$3*(1/4),0)</f>
        <v>0</v>
      </c>
      <c r="P86" s="89">
        <f>IF(OR($C86=1,$F86=1),Inputs!$E$25,0)</f>
        <v>0</v>
      </c>
      <c r="Q86" s="88">
        <f>IF(OR($C86=1,$F86=1),Inputs!$E$31,0)</f>
        <v>0</v>
      </c>
      <c r="R86" s="89">
        <f>IF(OR($C86=1,$F86=1),Inputs!$E$32,0)</f>
        <v>0</v>
      </c>
      <c r="S86" s="88">
        <f>IF(OR($C86=1,$F86=1),Inputs!$E$33,0)</f>
        <v>0</v>
      </c>
      <c r="T86" s="88">
        <f>IF(OR($C86=1,$F86=1),Inputs!$E$34,0)</f>
        <v>0</v>
      </c>
      <c r="U86" s="90">
        <f t="shared" si="26"/>
        <v>0</v>
      </c>
      <c r="V86" s="181">
        <v>0</v>
      </c>
      <c r="W86" s="181">
        <v>0</v>
      </c>
      <c r="X86" s="197"/>
    </row>
    <row r="87" spans="1:24" ht="11.25">
      <c r="A87" s="272"/>
      <c r="B87" s="8"/>
      <c r="C87" s="107">
        <v>0</v>
      </c>
      <c r="D87" s="9" t="s">
        <v>82</v>
      </c>
      <c r="E87" s="15">
        <v>0</v>
      </c>
      <c r="F87" s="104">
        <f t="shared" si="18"/>
        <v>0</v>
      </c>
      <c r="G87" s="13"/>
      <c r="H87" s="91">
        <f t="shared" si="19"/>
        <v>0</v>
      </c>
      <c r="I87" s="92">
        <f t="shared" si="20"/>
        <v>0</v>
      </c>
      <c r="J87" s="93">
        <f t="shared" si="21"/>
        <v>0</v>
      </c>
      <c r="K87" s="94">
        <f t="shared" si="22"/>
        <v>0</v>
      </c>
      <c r="L87" s="93">
        <f t="shared" si="23"/>
        <v>0</v>
      </c>
      <c r="M87" s="91">
        <f t="shared" si="24"/>
        <v>0</v>
      </c>
      <c r="N87" s="87">
        <f t="shared" si="25"/>
        <v>0</v>
      </c>
      <c r="O87" s="87">
        <f>IF(OR($C87=1,$F87=1),Inputs!$E$3*(1/4),0)</f>
        <v>0</v>
      </c>
      <c r="P87" s="89">
        <f>IF(OR($C87=1,$F87=1),Inputs!$E$25,0)</f>
        <v>0</v>
      </c>
      <c r="Q87" s="88">
        <f>IF(OR($C87=1,$F87=1),Inputs!$E$31,0)</f>
        <v>0</v>
      </c>
      <c r="R87" s="89">
        <f>IF(OR($C87=1,$F87=1),Inputs!$E$32,0)</f>
        <v>0</v>
      </c>
      <c r="S87" s="88">
        <f>IF(OR($C87=1,$F87=1),Inputs!$E$33,0)</f>
        <v>0</v>
      </c>
      <c r="T87" s="88">
        <f>IF(OR($C87=1,$F87=1),Inputs!$E$34,0)</f>
        <v>0</v>
      </c>
      <c r="U87" s="90">
        <f t="shared" si="26"/>
        <v>0</v>
      </c>
      <c r="V87" s="181">
        <v>0</v>
      </c>
      <c r="W87" s="181">
        <v>0</v>
      </c>
      <c r="X87" s="197"/>
    </row>
    <row r="88" spans="1:24" ht="11.25">
      <c r="A88" s="272"/>
      <c r="B88" s="8"/>
      <c r="C88" s="107">
        <v>0</v>
      </c>
      <c r="D88" s="9" t="s">
        <v>82</v>
      </c>
      <c r="E88" s="15">
        <v>0</v>
      </c>
      <c r="F88" s="104">
        <f t="shared" si="18"/>
        <v>0</v>
      </c>
      <c r="G88" s="13"/>
      <c r="H88" s="91">
        <f t="shared" si="19"/>
        <v>0</v>
      </c>
      <c r="I88" s="92">
        <f t="shared" si="20"/>
        <v>0</v>
      </c>
      <c r="J88" s="93">
        <f t="shared" si="21"/>
        <v>0</v>
      </c>
      <c r="K88" s="94">
        <f t="shared" si="22"/>
        <v>0</v>
      </c>
      <c r="L88" s="93">
        <f t="shared" si="23"/>
        <v>0</v>
      </c>
      <c r="M88" s="91">
        <f t="shared" si="24"/>
        <v>0</v>
      </c>
      <c r="N88" s="87">
        <f t="shared" si="25"/>
        <v>0</v>
      </c>
      <c r="O88" s="87">
        <f>IF(OR($C88=1,$F88=1),Inputs!$E$3*(1/4),0)</f>
        <v>0</v>
      </c>
      <c r="P88" s="89">
        <f>IF(OR($C88=1,$F88=1),Inputs!$E$25,0)</f>
        <v>0</v>
      </c>
      <c r="Q88" s="88">
        <f>IF(OR($C88=1,$F88=1),Inputs!$E$31,0)</f>
        <v>0</v>
      </c>
      <c r="R88" s="89">
        <f>IF(OR($C88=1,$F88=1),Inputs!$E$32,0)</f>
        <v>0</v>
      </c>
      <c r="S88" s="88">
        <f>IF(OR($C88=1,$F88=1),Inputs!$E$33,0)</f>
        <v>0</v>
      </c>
      <c r="T88" s="88">
        <f>IF(OR($C88=1,$F88=1),Inputs!$E$34,0)</f>
        <v>0</v>
      </c>
      <c r="U88" s="90">
        <f t="shared" si="26"/>
        <v>0</v>
      </c>
      <c r="V88" s="181">
        <v>0</v>
      </c>
      <c r="W88" s="181">
        <v>0</v>
      </c>
      <c r="X88" s="197"/>
    </row>
    <row r="89" spans="1:24" ht="12" thickBot="1">
      <c r="A89" s="273"/>
      <c r="B89" s="11"/>
      <c r="C89" s="108">
        <v>0</v>
      </c>
      <c r="D89" s="12" t="s">
        <v>82</v>
      </c>
      <c r="E89" s="16">
        <v>0</v>
      </c>
      <c r="F89" s="105">
        <f t="shared" si="18"/>
        <v>0</v>
      </c>
      <c r="G89" s="13"/>
      <c r="H89" s="95">
        <f t="shared" si="19"/>
        <v>0</v>
      </c>
      <c r="I89" s="96">
        <f t="shared" si="20"/>
        <v>0</v>
      </c>
      <c r="J89" s="97">
        <f t="shared" si="21"/>
        <v>0</v>
      </c>
      <c r="K89" s="98">
        <f t="shared" si="22"/>
        <v>0</v>
      </c>
      <c r="L89" s="97">
        <f t="shared" si="23"/>
        <v>0</v>
      </c>
      <c r="M89" s="95">
        <f t="shared" si="24"/>
        <v>0</v>
      </c>
      <c r="N89" s="99">
        <f t="shared" si="25"/>
        <v>0</v>
      </c>
      <c r="O89" s="99">
        <f>IF(OR($C89=1,$F89=1),Inputs!$E$3*(1/4),0)</f>
        <v>0</v>
      </c>
      <c r="P89" s="100">
        <f>IF(OR($C89=1,$F89=1),Inputs!$E$25,0)</f>
        <v>0</v>
      </c>
      <c r="Q89" s="101">
        <f>IF(OR($C89=1,$F89=1),Inputs!$E$31,0)</f>
        <v>0</v>
      </c>
      <c r="R89" s="100">
        <f>IF(OR($C89=1,$F89=1),Inputs!$E$32,0)</f>
        <v>0</v>
      </c>
      <c r="S89" s="101">
        <f>IF(OR($C89=1,$F89=1),Inputs!$E$33,0)</f>
        <v>0</v>
      </c>
      <c r="T89" s="101">
        <f>IF(OR($C89=1,$F89=1),Inputs!$E$34,0)</f>
        <v>0</v>
      </c>
      <c r="U89" s="102">
        <f t="shared" si="26"/>
        <v>0</v>
      </c>
      <c r="V89" s="182">
        <v>0</v>
      </c>
      <c r="W89" s="182">
        <v>0</v>
      </c>
      <c r="X89" s="198"/>
    </row>
    <row r="90" spans="1:24" ht="11.25">
      <c r="A90" s="271" t="s">
        <v>129</v>
      </c>
      <c r="B90" s="8" t="s">
        <v>103</v>
      </c>
      <c r="C90" s="109">
        <v>0</v>
      </c>
      <c r="D90" s="9" t="s">
        <v>82</v>
      </c>
      <c r="E90" s="15">
        <v>0</v>
      </c>
      <c r="F90" s="104">
        <f t="shared" si="18"/>
        <v>0</v>
      </c>
      <c r="G90" s="13"/>
      <c r="H90" s="91">
        <f t="shared" si="19"/>
        <v>0</v>
      </c>
      <c r="I90" s="92">
        <f t="shared" si="20"/>
        <v>0</v>
      </c>
      <c r="J90" s="93">
        <f t="shared" si="21"/>
        <v>0</v>
      </c>
      <c r="K90" s="94">
        <f t="shared" si="22"/>
        <v>0</v>
      </c>
      <c r="L90" s="85">
        <f t="shared" si="23"/>
        <v>0</v>
      </c>
      <c r="M90" s="91">
        <f t="shared" si="24"/>
        <v>0</v>
      </c>
      <c r="N90" s="87">
        <f t="shared" si="25"/>
        <v>0</v>
      </c>
      <c r="O90" s="87">
        <f>IF(OR($C90=1,$F90=1),Inputs!$E$3*(1/4),0)</f>
        <v>0</v>
      </c>
      <c r="P90" s="89">
        <f>IF(OR($C90=1,$F90=1),Inputs!$E$25,0)</f>
        <v>0</v>
      </c>
      <c r="Q90" s="88">
        <f>IF(OR($C90=1,$F90=1),Inputs!$E$31,0)</f>
        <v>0</v>
      </c>
      <c r="R90" s="89">
        <f>IF(OR($C90=1,$F90=1),Inputs!$E$32,0)</f>
        <v>0</v>
      </c>
      <c r="S90" s="88">
        <f>IF(OR($C90=1,$F90=1),Inputs!$E$33,0)</f>
        <v>0</v>
      </c>
      <c r="T90" s="88">
        <f>IF(OR($C90=1,$F90=1),Inputs!$E$34,0)</f>
        <v>0</v>
      </c>
      <c r="U90" s="90">
        <f t="shared" si="26"/>
        <v>0</v>
      </c>
      <c r="V90" s="181">
        <v>0</v>
      </c>
      <c r="W90" s="181">
        <v>0</v>
      </c>
      <c r="X90" s="197"/>
    </row>
    <row r="91" spans="1:24" ht="11.25">
      <c r="A91" s="272"/>
      <c r="B91" s="8"/>
      <c r="C91" s="107">
        <v>0</v>
      </c>
      <c r="D91" s="9" t="s">
        <v>82</v>
      </c>
      <c r="E91" s="15">
        <v>0</v>
      </c>
      <c r="F91" s="104">
        <f t="shared" si="18"/>
        <v>0</v>
      </c>
      <c r="G91" s="13"/>
      <c r="H91" s="91">
        <f t="shared" si="19"/>
        <v>0</v>
      </c>
      <c r="I91" s="92">
        <f t="shared" si="20"/>
        <v>0</v>
      </c>
      <c r="J91" s="93">
        <f t="shared" si="21"/>
        <v>0</v>
      </c>
      <c r="K91" s="94">
        <f t="shared" si="22"/>
        <v>0</v>
      </c>
      <c r="L91" s="93">
        <f t="shared" si="23"/>
        <v>0</v>
      </c>
      <c r="M91" s="91">
        <f t="shared" si="24"/>
        <v>0</v>
      </c>
      <c r="N91" s="87">
        <f t="shared" si="25"/>
        <v>0</v>
      </c>
      <c r="O91" s="87">
        <f>IF(OR($C91=1,$F91=1),Inputs!$E$3*(1/4),0)</f>
        <v>0</v>
      </c>
      <c r="P91" s="89">
        <f>IF(OR($C91=1,$F91=1),Inputs!$E$25,0)</f>
        <v>0</v>
      </c>
      <c r="Q91" s="88">
        <f>IF(OR($C91=1,$F91=1),Inputs!$E$31,0)</f>
        <v>0</v>
      </c>
      <c r="R91" s="89">
        <f>IF(OR($C91=1,$F91=1),Inputs!$E$32,0)</f>
        <v>0</v>
      </c>
      <c r="S91" s="88">
        <f>IF(OR($C91=1,$F91=1),Inputs!$E$33,0)</f>
        <v>0</v>
      </c>
      <c r="T91" s="88">
        <f>IF(OR($C91=1,$F91=1),Inputs!$E$34,0)</f>
        <v>0</v>
      </c>
      <c r="U91" s="90">
        <f t="shared" si="26"/>
        <v>0</v>
      </c>
      <c r="V91" s="181">
        <v>0</v>
      </c>
      <c r="W91" s="181">
        <v>0</v>
      </c>
      <c r="X91" s="197"/>
    </row>
    <row r="92" spans="1:24" ht="11.25">
      <c r="A92" s="272"/>
      <c r="B92" s="8"/>
      <c r="C92" s="107">
        <v>0</v>
      </c>
      <c r="D92" s="9" t="s">
        <v>82</v>
      </c>
      <c r="E92" s="15">
        <v>0</v>
      </c>
      <c r="F92" s="104">
        <f t="shared" si="18"/>
        <v>0</v>
      </c>
      <c r="G92" s="13"/>
      <c r="H92" s="91">
        <f t="shared" si="19"/>
        <v>0</v>
      </c>
      <c r="I92" s="92">
        <f t="shared" si="20"/>
        <v>0</v>
      </c>
      <c r="J92" s="93">
        <f t="shared" si="21"/>
        <v>0</v>
      </c>
      <c r="K92" s="94">
        <f t="shared" si="22"/>
        <v>0</v>
      </c>
      <c r="L92" s="93">
        <f t="shared" si="23"/>
        <v>0</v>
      </c>
      <c r="M92" s="91">
        <f t="shared" si="24"/>
        <v>0</v>
      </c>
      <c r="N92" s="87">
        <f t="shared" si="25"/>
        <v>0</v>
      </c>
      <c r="O92" s="87">
        <f>IF(OR($C92=1,$F92=1),Inputs!$E$3*(1/4),0)</f>
        <v>0</v>
      </c>
      <c r="P92" s="89">
        <f>IF(OR($C92=1,$F92=1),Inputs!$E$25,0)</f>
        <v>0</v>
      </c>
      <c r="Q92" s="88">
        <f>IF(OR($C92=1,$F92=1),Inputs!$E$31,0)</f>
        <v>0</v>
      </c>
      <c r="R92" s="89">
        <f>IF(OR($C92=1,$F92=1),Inputs!$E$32,0)</f>
        <v>0</v>
      </c>
      <c r="S92" s="88">
        <f>IF(OR($C92=1,$F92=1),Inputs!$E$33,0)</f>
        <v>0</v>
      </c>
      <c r="T92" s="88">
        <f>IF(OR($C92=1,$F92=1),Inputs!$E$34,0)</f>
        <v>0</v>
      </c>
      <c r="U92" s="90">
        <f t="shared" si="26"/>
        <v>0</v>
      </c>
      <c r="V92" s="181">
        <v>0</v>
      </c>
      <c r="W92" s="181">
        <v>0</v>
      </c>
      <c r="X92" s="197"/>
    </row>
    <row r="93" spans="1:24" ht="12" thickBot="1">
      <c r="A93" s="273"/>
      <c r="B93" s="11"/>
      <c r="C93" s="108">
        <v>0</v>
      </c>
      <c r="D93" s="12" t="s">
        <v>82</v>
      </c>
      <c r="E93" s="16">
        <v>0</v>
      </c>
      <c r="F93" s="105">
        <f t="shared" si="18"/>
        <v>0</v>
      </c>
      <c r="G93" s="14"/>
      <c r="H93" s="95">
        <f t="shared" si="19"/>
        <v>0</v>
      </c>
      <c r="I93" s="96">
        <f t="shared" si="20"/>
        <v>0</v>
      </c>
      <c r="J93" s="97">
        <f t="shared" si="21"/>
        <v>0</v>
      </c>
      <c r="K93" s="98">
        <f t="shared" si="22"/>
        <v>0</v>
      </c>
      <c r="L93" s="97">
        <f t="shared" si="23"/>
        <v>0</v>
      </c>
      <c r="M93" s="95">
        <f t="shared" si="24"/>
        <v>0</v>
      </c>
      <c r="N93" s="99">
        <f t="shared" si="25"/>
        <v>0</v>
      </c>
      <c r="O93" s="99">
        <f>IF(OR($C93=1,$F93=1),Inputs!$E$3*(1/4),0)</f>
        <v>0</v>
      </c>
      <c r="P93" s="100">
        <f>IF(OR($C93=1,$F93=1),Inputs!$E$25,0)</f>
        <v>0</v>
      </c>
      <c r="Q93" s="101">
        <f>IF(OR($C93=1,$F93=1),Inputs!$E$31,0)</f>
        <v>0</v>
      </c>
      <c r="R93" s="100">
        <f>IF(OR($C93=1,$F93=1),Inputs!$E$32,0)</f>
        <v>0</v>
      </c>
      <c r="S93" s="101">
        <f>IF(OR($C93=1,$F93=1),Inputs!$E$33,0)</f>
        <v>0</v>
      </c>
      <c r="T93" s="101">
        <f>IF(OR($C93=1,$F93=1),Inputs!$E$34,0)</f>
        <v>0</v>
      </c>
      <c r="U93" s="102">
        <f t="shared" si="26"/>
        <v>0</v>
      </c>
      <c r="V93" s="182">
        <v>0</v>
      </c>
      <c r="W93" s="182">
        <v>0</v>
      </c>
      <c r="X93" s="198"/>
    </row>
    <row r="94" spans="1:24" ht="11.25">
      <c r="A94" s="271" t="s">
        <v>130</v>
      </c>
      <c r="B94" s="8" t="s">
        <v>106</v>
      </c>
      <c r="C94" s="109">
        <v>0</v>
      </c>
      <c r="D94" s="9" t="s">
        <v>82</v>
      </c>
      <c r="E94" s="15">
        <v>0</v>
      </c>
      <c r="F94" s="104">
        <f t="shared" si="18"/>
        <v>0</v>
      </c>
      <c r="G94" s="13"/>
      <c r="H94" s="91">
        <f t="shared" si="19"/>
        <v>0</v>
      </c>
      <c r="I94" s="92">
        <f t="shared" si="20"/>
        <v>0</v>
      </c>
      <c r="J94" s="93">
        <f t="shared" si="21"/>
        <v>0</v>
      </c>
      <c r="K94" s="94">
        <f t="shared" si="22"/>
        <v>0</v>
      </c>
      <c r="L94" s="85">
        <f t="shared" si="23"/>
        <v>0</v>
      </c>
      <c r="M94" s="91">
        <f t="shared" si="24"/>
        <v>0</v>
      </c>
      <c r="N94" s="87">
        <f t="shared" si="25"/>
        <v>0</v>
      </c>
      <c r="O94" s="87">
        <f>IF(OR($C94=1,$F94=1),Inputs!$E$3*(1/4),0)</f>
        <v>0</v>
      </c>
      <c r="P94" s="89">
        <f>IF(OR($C94=1,$F94=1),Inputs!$E$25,0)</f>
        <v>0</v>
      </c>
      <c r="Q94" s="88">
        <f>IF(OR($C94=1,$F94=1),Inputs!$E$31,0)</f>
        <v>0</v>
      </c>
      <c r="R94" s="89">
        <f>IF(OR($C94=1,$F94=1),Inputs!$E$32,0)</f>
        <v>0</v>
      </c>
      <c r="S94" s="88">
        <f>IF(OR($C94=1,$F94=1),Inputs!$E$33,0)</f>
        <v>0</v>
      </c>
      <c r="T94" s="88">
        <f>IF(OR($C94=1,$F94=1),Inputs!$E$34,0)</f>
        <v>0</v>
      </c>
      <c r="U94" s="90">
        <f t="shared" si="26"/>
        <v>0</v>
      </c>
      <c r="V94" s="181">
        <v>0</v>
      </c>
      <c r="W94" s="181">
        <v>0</v>
      </c>
      <c r="X94" s="197"/>
    </row>
    <row r="95" spans="1:24" ht="11.25">
      <c r="A95" s="272"/>
      <c r="B95" s="8"/>
      <c r="C95" s="107">
        <v>0</v>
      </c>
      <c r="D95" s="9" t="s">
        <v>82</v>
      </c>
      <c r="E95" s="15">
        <v>0</v>
      </c>
      <c r="F95" s="104">
        <f t="shared" si="18"/>
        <v>0</v>
      </c>
      <c r="G95" s="13"/>
      <c r="H95" s="91">
        <f t="shared" si="19"/>
        <v>0</v>
      </c>
      <c r="I95" s="92">
        <f t="shared" si="20"/>
        <v>0</v>
      </c>
      <c r="J95" s="93">
        <f t="shared" si="21"/>
        <v>0</v>
      </c>
      <c r="K95" s="94">
        <f t="shared" si="22"/>
        <v>0</v>
      </c>
      <c r="L95" s="93">
        <f t="shared" si="23"/>
        <v>0</v>
      </c>
      <c r="M95" s="91">
        <f t="shared" si="24"/>
        <v>0</v>
      </c>
      <c r="N95" s="87">
        <f t="shared" si="25"/>
        <v>0</v>
      </c>
      <c r="O95" s="87">
        <f>IF(OR($C95=1,$F95=1),Inputs!$E$3*(1/4),0)</f>
        <v>0</v>
      </c>
      <c r="P95" s="89">
        <f>IF(OR($C95=1,$F95=1),Inputs!$E$25,0)</f>
        <v>0</v>
      </c>
      <c r="Q95" s="88">
        <f>IF(OR($C95=1,$F95=1),Inputs!$E$31,0)</f>
        <v>0</v>
      </c>
      <c r="R95" s="89">
        <f>IF(OR($C95=1,$F95=1),Inputs!$E$32,0)</f>
        <v>0</v>
      </c>
      <c r="S95" s="88">
        <f>IF(OR($C95=1,$F95=1),Inputs!$E$33,0)</f>
        <v>0</v>
      </c>
      <c r="T95" s="88">
        <f>IF(OR($C95=1,$F95=1),Inputs!$E$34,0)</f>
        <v>0</v>
      </c>
      <c r="U95" s="90">
        <f t="shared" si="26"/>
        <v>0</v>
      </c>
      <c r="V95" s="181">
        <v>0</v>
      </c>
      <c r="W95" s="181">
        <v>0</v>
      </c>
      <c r="X95" s="197"/>
    </row>
    <row r="96" spans="1:24" ht="11.25">
      <c r="A96" s="272"/>
      <c r="B96" s="8"/>
      <c r="C96" s="107">
        <v>0</v>
      </c>
      <c r="D96" s="9" t="s">
        <v>82</v>
      </c>
      <c r="E96" s="15">
        <v>0</v>
      </c>
      <c r="F96" s="104">
        <f t="shared" si="18"/>
        <v>0</v>
      </c>
      <c r="G96" s="13"/>
      <c r="H96" s="91">
        <f t="shared" si="19"/>
        <v>0</v>
      </c>
      <c r="I96" s="92">
        <f t="shared" si="20"/>
        <v>0</v>
      </c>
      <c r="J96" s="93">
        <f t="shared" si="21"/>
        <v>0</v>
      </c>
      <c r="K96" s="94">
        <f t="shared" si="22"/>
        <v>0</v>
      </c>
      <c r="L96" s="93">
        <f t="shared" si="23"/>
        <v>0</v>
      </c>
      <c r="M96" s="91">
        <f t="shared" si="24"/>
        <v>0</v>
      </c>
      <c r="N96" s="87">
        <f t="shared" si="25"/>
        <v>0</v>
      </c>
      <c r="O96" s="87">
        <f>IF(OR($C96=1,$F96=1),Inputs!$E$3*(1/4),0)</f>
        <v>0</v>
      </c>
      <c r="P96" s="89">
        <f>IF(OR($C96=1,$F96=1),Inputs!$E$25,0)</f>
        <v>0</v>
      </c>
      <c r="Q96" s="88">
        <f>IF(OR($C96=1,$F96=1),Inputs!$E$31,0)</f>
        <v>0</v>
      </c>
      <c r="R96" s="89">
        <f>IF(OR($C96=1,$F96=1),Inputs!$E$32,0)</f>
        <v>0</v>
      </c>
      <c r="S96" s="88">
        <f>IF(OR($C96=1,$F96=1),Inputs!$E$33,0)</f>
        <v>0</v>
      </c>
      <c r="T96" s="88">
        <f>IF(OR($C96=1,$F96=1),Inputs!$E$34,0)</f>
        <v>0</v>
      </c>
      <c r="U96" s="90">
        <f t="shared" si="26"/>
        <v>0</v>
      </c>
      <c r="V96" s="181">
        <v>0</v>
      </c>
      <c r="W96" s="181">
        <v>0</v>
      </c>
      <c r="X96" s="197"/>
    </row>
    <row r="97" spans="1:24" ht="12" thickBot="1">
      <c r="A97" s="273"/>
      <c r="B97" s="11"/>
      <c r="C97" s="108">
        <v>0</v>
      </c>
      <c r="D97" s="12" t="s">
        <v>82</v>
      </c>
      <c r="E97" s="16">
        <v>0</v>
      </c>
      <c r="F97" s="105">
        <f t="shared" si="18"/>
        <v>0</v>
      </c>
      <c r="G97" s="13"/>
      <c r="H97" s="95">
        <f t="shared" si="19"/>
        <v>0</v>
      </c>
      <c r="I97" s="96">
        <f t="shared" si="20"/>
        <v>0</v>
      </c>
      <c r="J97" s="97">
        <f t="shared" si="21"/>
        <v>0</v>
      </c>
      <c r="K97" s="98">
        <f t="shared" si="22"/>
        <v>0</v>
      </c>
      <c r="L97" s="97">
        <f t="shared" si="23"/>
        <v>0</v>
      </c>
      <c r="M97" s="95">
        <f t="shared" si="24"/>
        <v>0</v>
      </c>
      <c r="N97" s="99">
        <f t="shared" si="25"/>
        <v>0</v>
      </c>
      <c r="O97" s="99">
        <f>IF(OR($C97=1,$F97=1),Inputs!$E$3*(1/4),0)</f>
        <v>0</v>
      </c>
      <c r="P97" s="100">
        <f>IF(OR($C97=1,$F97=1),Inputs!$E$25,0)</f>
        <v>0</v>
      </c>
      <c r="Q97" s="101">
        <f>IF(OR($C97=1,$F97=1),Inputs!$E$31,0)</f>
        <v>0</v>
      </c>
      <c r="R97" s="100">
        <f>IF(OR($C97=1,$F97=1),Inputs!$E$32,0)</f>
        <v>0</v>
      </c>
      <c r="S97" s="101">
        <f>IF(OR($C97=1,$F97=1),Inputs!$E$33,0)</f>
        <v>0</v>
      </c>
      <c r="T97" s="101">
        <f>IF(OR($C97=1,$F97=1),Inputs!$E$34,0)</f>
        <v>0</v>
      </c>
      <c r="U97" s="102">
        <f t="shared" si="26"/>
        <v>0</v>
      </c>
      <c r="V97" s="182">
        <v>0</v>
      </c>
      <c r="W97" s="182">
        <v>0</v>
      </c>
      <c r="X97" s="198"/>
    </row>
    <row r="98" spans="1:24" ht="11.25">
      <c r="A98" s="271" t="s">
        <v>131</v>
      </c>
      <c r="B98" s="8" t="s">
        <v>107</v>
      </c>
      <c r="C98" s="109">
        <v>0</v>
      </c>
      <c r="D98" s="9" t="s">
        <v>82</v>
      </c>
      <c r="E98" s="15">
        <v>0</v>
      </c>
      <c r="F98" s="104">
        <f t="shared" si="18"/>
        <v>0</v>
      </c>
      <c r="G98" s="13"/>
      <c r="H98" s="91">
        <f t="shared" si="19"/>
        <v>0</v>
      </c>
      <c r="I98" s="92">
        <f t="shared" si="20"/>
        <v>0</v>
      </c>
      <c r="J98" s="93">
        <f t="shared" si="21"/>
        <v>0</v>
      </c>
      <c r="K98" s="94">
        <f t="shared" si="22"/>
        <v>0</v>
      </c>
      <c r="L98" s="85">
        <f t="shared" si="23"/>
        <v>0</v>
      </c>
      <c r="M98" s="91">
        <f t="shared" si="24"/>
        <v>0</v>
      </c>
      <c r="N98" s="87">
        <f t="shared" si="25"/>
        <v>0</v>
      </c>
      <c r="O98" s="87">
        <f>IF(OR($C98=1,$F98=1),Inputs!$E$3*(1/4),0)</f>
        <v>0</v>
      </c>
      <c r="P98" s="89">
        <f>IF(OR($C98=1,$F98=1),Inputs!$E$25,0)</f>
        <v>0</v>
      </c>
      <c r="Q98" s="88">
        <f>IF(OR($C98=1,$F98=1),Inputs!$E$31,0)</f>
        <v>0</v>
      </c>
      <c r="R98" s="89">
        <f>IF(OR($C98=1,$F98=1),Inputs!$E$32,0)</f>
        <v>0</v>
      </c>
      <c r="S98" s="88">
        <f>IF(OR($C98=1,$F98=1),Inputs!$E$33,0)</f>
        <v>0</v>
      </c>
      <c r="T98" s="88">
        <f>IF(OR($C98=1,$F98=1),Inputs!$E$34,0)</f>
        <v>0</v>
      </c>
      <c r="U98" s="90">
        <f t="shared" si="26"/>
        <v>0</v>
      </c>
      <c r="V98" s="181">
        <v>0</v>
      </c>
      <c r="W98" s="181">
        <v>0</v>
      </c>
      <c r="X98" s="197"/>
    </row>
    <row r="99" spans="1:24" ht="11.25">
      <c r="A99" s="272"/>
      <c r="B99" s="8"/>
      <c r="C99" s="107">
        <v>0</v>
      </c>
      <c r="D99" s="9" t="s">
        <v>82</v>
      </c>
      <c r="E99" s="15">
        <v>0</v>
      </c>
      <c r="F99" s="104">
        <f t="shared" si="18"/>
        <v>0</v>
      </c>
      <c r="G99" s="13"/>
      <c r="H99" s="91">
        <f t="shared" si="19"/>
        <v>0</v>
      </c>
      <c r="I99" s="92">
        <f t="shared" si="20"/>
        <v>0</v>
      </c>
      <c r="J99" s="93">
        <f t="shared" si="21"/>
        <v>0</v>
      </c>
      <c r="K99" s="94">
        <f t="shared" si="22"/>
        <v>0</v>
      </c>
      <c r="L99" s="93">
        <f t="shared" si="23"/>
        <v>0</v>
      </c>
      <c r="M99" s="91">
        <f t="shared" si="24"/>
        <v>0</v>
      </c>
      <c r="N99" s="87">
        <f t="shared" si="25"/>
        <v>0</v>
      </c>
      <c r="O99" s="87">
        <f>IF(OR($C99=1,$F99=1),Inputs!$E$3*(1/4),0)</f>
        <v>0</v>
      </c>
      <c r="P99" s="89">
        <f>IF(OR($C99=1,$F99=1),Inputs!$E$25,0)</f>
        <v>0</v>
      </c>
      <c r="Q99" s="88">
        <f>IF(OR($C99=1,$F99=1),Inputs!$E$31,0)</f>
        <v>0</v>
      </c>
      <c r="R99" s="89">
        <f>IF(OR($C99=1,$F99=1),Inputs!$E$32,0)</f>
        <v>0</v>
      </c>
      <c r="S99" s="88">
        <f>IF(OR($C99=1,$F99=1),Inputs!$E$33,0)</f>
        <v>0</v>
      </c>
      <c r="T99" s="88">
        <f>IF(OR($C99=1,$F99=1),Inputs!$E$34,0)</f>
        <v>0</v>
      </c>
      <c r="U99" s="90">
        <f t="shared" si="26"/>
        <v>0</v>
      </c>
      <c r="V99" s="181">
        <v>0</v>
      </c>
      <c r="W99" s="181">
        <v>0</v>
      </c>
      <c r="X99" s="197"/>
    </row>
    <row r="100" spans="1:24" ht="11.25">
      <c r="A100" s="272"/>
      <c r="B100" s="8"/>
      <c r="C100" s="107">
        <v>0</v>
      </c>
      <c r="D100" s="9" t="s">
        <v>82</v>
      </c>
      <c r="E100" s="15">
        <v>0</v>
      </c>
      <c r="F100" s="104">
        <f t="shared" si="18"/>
        <v>0</v>
      </c>
      <c r="G100" s="13"/>
      <c r="H100" s="91">
        <f t="shared" si="19"/>
        <v>0</v>
      </c>
      <c r="I100" s="92">
        <f t="shared" si="20"/>
        <v>0</v>
      </c>
      <c r="J100" s="93">
        <f t="shared" si="21"/>
        <v>0</v>
      </c>
      <c r="K100" s="94">
        <f t="shared" si="22"/>
        <v>0</v>
      </c>
      <c r="L100" s="93">
        <f t="shared" si="23"/>
        <v>0</v>
      </c>
      <c r="M100" s="91">
        <f t="shared" si="24"/>
        <v>0</v>
      </c>
      <c r="N100" s="87">
        <f t="shared" si="25"/>
        <v>0</v>
      </c>
      <c r="O100" s="87">
        <f>IF(OR($C100=1,$F100=1),Inputs!$E$3*(1/4),0)</f>
        <v>0</v>
      </c>
      <c r="P100" s="89">
        <f>IF(OR($C100=1,$F100=1),Inputs!$E$25,0)</f>
        <v>0</v>
      </c>
      <c r="Q100" s="88">
        <f>IF(OR($C100=1,$F100=1),Inputs!$E$31,0)</f>
        <v>0</v>
      </c>
      <c r="R100" s="89">
        <f>IF(OR($C100=1,$F100=1),Inputs!$E$32,0)</f>
        <v>0</v>
      </c>
      <c r="S100" s="88">
        <f>IF(OR($C100=1,$F100=1),Inputs!$E$33,0)</f>
        <v>0</v>
      </c>
      <c r="T100" s="88">
        <f>IF(OR($C100=1,$F100=1),Inputs!$E$34,0)</f>
        <v>0</v>
      </c>
      <c r="U100" s="90">
        <f t="shared" si="26"/>
        <v>0</v>
      </c>
      <c r="V100" s="181">
        <v>0</v>
      </c>
      <c r="W100" s="181">
        <v>0</v>
      </c>
      <c r="X100" s="197"/>
    </row>
    <row r="101" spans="1:24" ht="12" thickBot="1">
      <c r="A101" s="273"/>
      <c r="B101" s="11"/>
      <c r="C101" s="108">
        <v>0</v>
      </c>
      <c r="D101" s="12" t="s">
        <v>82</v>
      </c>
      <c r="E101" s="16">
        <v>0</v>
      </c>
      <c r="F101" s="105">
        <f t="shared" si="18"/>
        <v>0</v>
      </c>
      <c r="G101" s="13"/>
      <c r="H101" s="95">
        <f t="shared" si="19"/>
        <v>0</v>
      </c>
      <c r="I101" s="96">
        <f t="shared" si="20"/>
        <v>0</v>
      </c>
      <c r="J101" s="97">
        <f t="shared" si="21"/>
        <v>0</v>
      </c>
      <c r="K101" s="98">
        <f t="shared" si="22"/>
        <v>0</v>
      </c>
      <c r="L101" s="97">
        <f t="shared" si="23"/>
        <v>0</v>
      </c>
      <c r="M101" s="95">
        <f t="shared" si="24"/>
        <v>0</v>
      </c>
      <c r="N101" s="99">
        <f t="shared" si="25"/>
        <v>0</v>
      </c>
      <c r="O101" s="99">
        <f>IF(OR($C101=1,$F101=1),Inputs!$E$3*(1/4),0)</f>
        <v>0</v>
      </c>
      <c r="P101" s="100">
        <f>IF(OR($C101=1,$F101=1),Inputs!$E$25,0)</f>
        <v>0</v>
      </c>
      <c r="Q101" s="101">
        <f>IF(OR($C101=1,$F101=1),Inputs!$E$31,0)</f>
        <v>0</v>
      </c>
      <c r="R101" s="100">
        <f>IF(OR($C101=1,$F101=1),Inputs!$E$32,0)</f>
        <v>0</v>
      </c>
      <c r="S101" s="101">
        <f>IF(OR($C101=1,$F101=1),Inputs!$E$33,0)</f>
        <v>0</v>
      </c>
      <c r="T101" s="101">
        <f>IF(OR($C101=1,$F101=1),Inputs!$E$34,0)</f>
        <v>0</v>
      </c>
      <c r="U101" s="102">
        <f t="shared" si="26"/>
        <v>0</v>
      </c>
      <c r="V101" s="182">
        <v>0</v>
      </c>
      <c r="W101" s="182">
        <v>0</v>
      </c>
      <c r="X101" s="198"/>
    </row>
  </sheetData>
  <sheetProtection/>
  <mergeCells count="34">
    <mergeCell ref="A94:A97"/>
    <mergeCell ref="A98:A101"/>
    <mergeCell ref="A74:A77"/>
    <mergeCell ref="A78:A81"/>
    <mergeCell ref="A82:A85"/>
    <mergeCell ref="A86:A89"/>
    <mergeCell ref="A62:A65"/>
    <mergeCell ref="A66:A69"/>
    <mergeCell ref="A70:A73"/>
    <mergeCell ref="A90:A93"/>
    <mergeCell ref="A46:A49"/>
    <mergeCell ref="A50:A53"/>
    <mergeCell ref="A54:A57"/>
    <mergeCell ref="A58:A61"/>
    <mergeCell ref="L3:M3"/>
    <mergeCell ref="A14:A17"/>
    <mergeCell ref="A18:A21"/>
    <mergeCell ref="C4:E4"/>
    <mergeCell ref="A42:A45"/>
    <mergeCell ref="A38:A41"/>
    <mergeCell ref="A22:A25"/>
    <mergeCell ref="A26:A29"/>
    <mergeCell ref="A30:A33"/>
    <mergeCell ref="A34:A37"/>
    <mergeCell ref="N4:T4"/>
    <mergeCell ref="A6:A9"/>
    <mergeCell ref="A10:A13"/>
    <mergeCell ref="V2:X2"/>
    <mergeCell ref="V3:X3"/>
    <mergeCell ref="G2:H2"/>
    <mergeCell ref="J2:K2"/>
    <mergeCell ref="L2:M2"/>
    <mergeCell ref="G3:H3"/>
    <mergeCell ref="J3:K3"/>
  </mergeCells>
  <conditionalFormatting sqref="G6:G101 E6:E101">
    <cfRule type="cellIs" priority="1" dxfId="4" operator="notEqual" stopIfTrue="1">
      <formula>0</formula>
    </cfRule>
  </conditionalFormatting>
  <conditionalFormatting sqref="D6:D9 D46:D49">
    <cfRule type="cellIs" priority="2" dxfId="5" operator="equal" stopIfTrue="1">
      <formula>"Yes"</formula>
    </cfRule>
  </conditionalFormatting>
  <conditionalFormatting sqref="D50:D101 D10:D45">
    <cfRule type="cellIs" priority="3" dxfId="4" operator="equal" stopIfTrue="1">
      <formula>"Closed"</formula>
    </cfRule>
  </conditionalFormatting>
  <conditionalFormatting sqref="F6:F101">
    <cfRule type="cellIs" priority="4" dxfId="3" operator="notEqual" stopIfTrue="1">
      <formula>0</formula>
    </cfRule>
  </conditionalFormatting>
  <conditionalFormatting sqref="C6:C101">
    <cfRule type="cellIs" priority="5" dxfId="2" operator="notEqual" stopIfTrue="1">
      <formula>0</formula>
    </cfRule>
  </conditionalFormatting>
  <conditionalFormatting sqref="H6:X101">
    <cfRule type="cellIs" priority="6" dxfId="1" operator="equal" stopIfTrue="1">
      <formula>0</formula>
    </cfRule>
    <cfRule type="cellIs" priority="7" dxfId="0" operator="lessThan" stopIfTrue="1">
      <formula>0</formula>
    </cfRule>
  </conditionalFormatting>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13"/>
  </sheetPr>
  <dimension ref="A1:X101"/>
  <sheetViews>
    <sheetView zoomScalePageLayoutView="0" workbookViewId="0" topLeftCell="A13">
      <selection activeCell="E35" sqref="E35"/>
    </sheetView>
  </sheetViews>
  <sheetFormatPr defaultColWidth="9.140625" defaultRowHeight="12.75"/>
  <cols>
    <col min="1" max="1" width="5.00390625" style="1" bestFit="1" customWidth="1"/>
    <col min="2" max="2" width="6.7109375" style="1" bestFit="1" customWidth="1"/>
    <col min="3" max="3" width="4.140625" style="1" bestFit="1" customWidth="1"/>
    <col min="4" max="4" width="7.28125" style="1" bestFit="1" customWidth="1"/>
    <col min="5" max="5" width="5.57421875" style="1" bestFit="1" customWidth="1"/>
    <col min="6" max="6" width="6.8515625" style="1" bestFit="1" customWidth="1"/>
    <col min="7" max="7" width="6.7109375" style="1" bestFit="1" customWidth="1"/>
    <col min="8" max="9" width="9.8515625" style="1" bestFit="1" customWidth="1"/>
    <col min="10" max="11" width="9.421875" style="1" bestFit="1" customWidth="1"/>
    <col min="12" max="13" width="9.421875" style="1" customWidth="1"/>
    <col min="14" max="14" width="5.28125" style="1" bestFit="1" customWidth="1"/>
    <col min="15" max="15" width="4.00390625" style="1" bestFit="1" customWidth="1"/>
    <col min="16" max="16" width="6.00390625" style="1" bestFit="1" customWidth="1"/>
    <col min="17" max="17" width="6.57421875" style="1" bestFit="1" customWidth="1"/>
    <col min="18" max="18" width="11.00390625" style="1" bestFit="1" customWidth="1"/>
    <col min="19" max="19" width="8.57421875" style="1" bestFit="1" customWidth="1"/>
    <col min="20" max="20" width="8.7109375" style="1" bestFit="1" customWidth="1"/>
    <col min="21" max="21" width="9.00390625" style="1" bestFit="1" customWidth="1"/>
    <col min="22" max="22" width="8.57421875" style="1" bestFit="1" customWidth="1"/>
    <col min="23" max="23" width="8.421875" style="1" bestFit="1" customWidth="1"/>
    <col min="24" max="24" width="8.8515625" style="1" bestFit="1" customWidth="1"/>
    <col min="25" max="16384" width="9.140625" style="4" customWidth="1"/>
  </cols>
  <sheetData>
    <row r="1" spans="1:2" ht="12" thickBot="1">
      <c r="A1" s="26" t="s">
        <v>24</v>
      </c>
      <c r="B1" s="5">
        <f>'Verifiable Costs'!D3</f>
        <v>75</v>
      </c>
    </row>
    <row r="2" spans="1:24" ht="13.5" customHeight="1" thickBot="1">
      <c r="A2" s="26" t="s">
        <v>31</v>
      </c>
      <c r="B2" s="5">
        <f>'Verifiable Costs'!D13</f>
        <v>5000</v>
      </c>
      <c r="C2" s="7"/>
      <c r="D2" s="7"/>
      <c r="F2" s="7"/>
      <c r="G2" s="265">
        <f>G4+H4</f>
        <v>13625</v>
      </c>
      <c r="H2" s="266"/>
      <c r="I2" s="74">
        <f>I4</f>
        <v>5750</v>
      </c>
      <c r="J2" s="265">
        <f>MAX(0,J4-K4)</f>
        <v>0</v>
      </c>
      <c r="K2" s="266"/>
      <c r="L2" s="265">
        <f>MAX(0,L4-M4)</f>
        <v>0</v>
      </c>
      <c r="M2" s="266"/>
      <c r="U2" s="74">
        <f>U4</f>
        <v>-5750</v>
      </c>
      <c r="V2" s="253">
        <f>SUM(V4:X4)</f>
        <v>18750</v>
      </c>
      <c r="W2" s="254"/>
      <c r="X2" s="255"/>
    </row>
    <row r="3" spans="3:24" ht="12" thickBot="1">
      <c r="C3" s="7"/>
      <c r="D3" s="7"/>
      <c r="E3" s="7"/>
      <c r="F3" s="7"/>
      <c r="G3" s="267" t="s">
        <v>32</v>
      </c>
      <c r="H3" s="268"/>
      <c r="I3" s="70" t="s">
        <v>33</v>
      </c>
      <c r="J3" s="267" t="s">
        <v>38</v>
      </c>
      <c r="K3" s="268"/>
      <c r="L3" s="269" t="s">
        <v>39</v>
      </c>
      <c r="M3" s="270"/>
      <c r="U3" s="180" t="s">
        <v>170</v>
      </c>
      <c r="V3" s="256" t="s">
        <v>176</v>
      </c>
      <c r="W3" s="257"/>
      <c r="X3" s="258"/>
    </row>
    <row r="4" spans="3:24" ht="13.5" customHeight="1" thickBot="1">
      <c r="C4" s="262" t="s">
        <v>140</v>
      </c>
      <c r="D4" s="263"/>
      <c r="E4" s="264"/>
      <c r="F4" s="7"/>
      <c r="G4" s="75">
        <f>B2</f>
        <v>5000</v>
      </c>
      <c r="H4" s="76">
        <f aca="true" t="shared" si="0" ref="H4:M4">SUM(H6:H101)</f>
        <v>8625</v>
      </c>
      <c r="I4" s="74">
        <f t="shared" si="0"/>
        <v>5750</v>
      </c>
      <c r="J4" s="75">
        <f t="shared" si="0"/>
        <v>0</v>
      </c>
      <c r="K4" s="76">
        <f t="shared" si="0"/>
        <v>0</v>
      </c>
      <c r="L4" s="75">
        <f t="shared" si="0"/>
        <v>0</v>
      </c>
      <c r="M4" s="76">
        <f t="shared" si="0"/>
        <v>0</v>
      </c>
      <c r="N4" s="259" t="s">
        <v>139</v>
      </c>
      <c r="O4" s="260"/>
      <c r="P4" s="260"/>
      <c r="Q4" s="260"/>
      <c r="R4" s="260"/>
      <c r="S4" s="260"/>
      <c r="T4" s="261"/>
      <c r="U4" s="82">
        <f>SUM(U6:U101)</f>
        <v>-5750</v>
      </c>
      <c r="V4" s="140">
        <f>SUM(V6:V101)</f>
        <v>10750</v>
      </c>
      <c r="W4" s="140">
        <f>SUM(W6:W101)</f>
        <v>3000</v>
      </c>
      <c r="X4" s="140">
        <f>'Verifiable Costs'!A13</f>
        <v>5000</v>
      </c>
    </row>
    <row r="5" spans="2:24" ht="23.25" thickBot="1">
      <c r="B5" s="2"/>
      <c r="C5" s="106" t="s">
        <v>26</v>
      </c>
      <c r="D5" s="18" t="s">
        <v>81</v>
      </c>
      <c r="E5" s="19" t="s">
        <v>20</v>
      </c>
      <c r="F5" s="103" t="s">
        <v>42</v>
      </c>
      <c r="G5" s="68" t="s">
        <v>132</v>
      </c>
      <c r="H5" s="71" t="s">
        <v>133</v>
      </c>
      <c r="I5" s="67" t="s">
        <v>134</v>
      </c>
      <c r="J5" s="68" t="s">
        <v>135</v>
      </c>
      <c r="K5" s="71" t="s">
        <v>136</v>
      </c>
      <c r="L5" s="72" t="s">
        <v>137</v>
      </c>
      <c r="M5" s="73" t="s">
        <v>138</v>
      </c>
      <c r="N5" s="77" t="s">
        <v>24</v>
      </c>
      <c r="O5" s="77" t="s">
        <v>0</v>
      </c>
      <c r="P5" s="78" t="s">
        <v>25</v>
      </c>
      <c r="Q5" s="81" t="s">
        <v>37</v>
      </c>
      <c r="R5" s="79" t="s">
        <v>34</v>
      </c>
      <c r="S5" s="80" t="s">
        <v>35</v>
      </c>
      <c r="T5" s="80" t="s">
        <v>36</v>
      </c>
      <c r="U5" s="179" t="s">
        <v>179</v>
      </c>
      <c r="V5" s="203" t="s">
        <v>180</v>
      </c>
      <c r="W5" s="203" t="s">
        <v>181</v>
      </c>
      <c r="X5" s="188" t="s">
        <v>182</v>
      </c>
    </row>
    <row r="6" spans="1:24" ht="11.25">
      <c r="A6" s="271" t="s">
        <v>108</v>
      </c>
      <c r="B6" s="8" t="s">
        <v>84</v>
      </c>
      <c r="C6" s="107">
        <v>0</v>
      </c>
      <c r="D6" s="10" t="s">
        <v>82</v>
      </c>
      <c r="E6" s="15">
        <v>0</v>
      </c>
      <c r="F6" s="104">
        <f aca="true" t="shared" si="1" ref="F6:F37">IF(AND(C6=0,D6="Closed"),1,0)</f>
        <v>0</v>
      </c>
      <c r="G6" s="13"/>
      <c r="H6" s="83">
        <f>IF(AND($C6=1,$F6=0),$B$1*MIN($E6,$O6),0)</f>
        <v>0</v>
      </c>
      <c r="I6" s="84">
        <f>IF(AND($C6=1,$F6=0),$P6*MIN($E6,$O6),0)</f>
        <v>0</v>
      </c>
      <c r="J6" s="85">
        <f>IF(AND($C6=1,$F6=0),($P6*MAX(0,$E6-$O6))+((-1)*($R6+$S6+$T6)),0)</f>
        <v>0</v>
      </c>
      <c r="K6" s="86">
        <f>IF(AND($C6=1,$F6=0),($Q6*MAX(0,$E6-$O6)),0)</f>
        <v>0</v>
      </c>
      <c r="L6" s="85">
        <f>IF(AND($C6=0,$F6=1),($P6*$E6)+((-1)*($R6+$S6+$T6)),0)</f>
        <v>0</v>
      </c>
      <c r="M6" s="83">
        <f>IF(AND($C6=0,$F6=1),($B$1*MIN($E6,$O6))-($Q6*MAX(0,$E6-$O6)),0)</f>
        <v>0</v>
      </c>
      <c r="N6" s="87">
        <f>IF(OR($C6=1,$F6=1),B$1,0)</f>
        <v>0</v>
      </c>
      <c r="O6" s="87">
        <f>IF(OR($C6=1,$F6=1),Inputs!$E$3*(1/4),0)</f>
        <v>0</v>
      </c>
      <c r="P6" s="87">
        <f>IF(OR($C6=1,$F6=1),Inputs!$E$25,0)</f>
        <v>0</v>
      </c>
      <c r="Q6" s="88">
        <f>IF(OR($C6=1,$F6=1),Inputs!$E$31,0)</f>
        <v>0</v>
      </c>
      <c r="R6" s="89">
        <f>IF(OR($C6=1,$F6=1),Inputs!$E$32,0)</f>
        <v>0</v>
      </c>
      <c r="S6" s="88">
        <f>IF(OR($C6=1,$F6=1),Inputs!$E$33,0)</f>
        <v>0</v>
      </c>
      <c r="T6" s="88">
        <f>IF(OR($C6=1,$F6=1),Inputs!$E$34,0)</f>
        <v>0</v>
      </c>
      <c r="U6" s="200">
        <f>(-1)*($P6*$E6)</f>
        <v>0</v>
      </c>
      <c r="V6" s="183">
        <v>0</v>
      </c>
      <c r="W6" s="183">
        <v>0</v>
      </c>
      <c r="X6" s="201"/>
    </row>
    <row r="7" spans="1:24" ht="11.25">
      <c r="A7" s="272"/>
      <c r="B7" s="8"/>
      <c r="C7" s="107">
        <v>0</v>
      </c>
      <c r="D7" s="9" t="s">
        <v>82</v>
      </c>
      <c r="E7" s="15">
        <v>0</v>
      </c>
      <c r="F7" s="104">
        <f t="shared" si="1"/>
        <v>0</v>
      </c>
      <c r="G7" s="13"/>
      <c r="H7" s="91">
        <f aca="true" t="shared" si="2" ref="H7:H70">IF(AND($C7=1,$F7=0),$B$1*MIN($E7,$O7),0)</f>
        <v>0</v>
      </c>
      <c r="I7" s="92">
        <f aca="true" t="shared" si="3" ref="I7:I70">IF(AND($C7=1,$F7=0),$P7*MIN($E7,$O7),0)</f>
        <v>0</v>
      </c>
      <c r="J7" s="93">
        <f aca="true" t="shared" si="4" ref="J7:J70">IF(AND($C7=1,$F7=0),($P7*MAX(0,$E7-$O7))+((-1)*($R7+$S7+$T7)),0)</f>
        <v>0</v>
      </c>
      <c r="K7" s="94">
        <f aca="true" t="shared" si="5" ref="K7:K70">IF(AND($C7=1,$F7=0),($Q7*MAX(0,$E7-$O7)),0)</f>
        <v>0</v>
      </c>
      <c r="L7" s="93">
        <f aca="true" t="shared" si="6" ref="L7:L70">IF(AND($C7=0,$F7=1),($P7*$E7)+((-1)*($R7+$S7+$T7)),0)</f>
        <v>0</v>
      </c>
      <c r="M7" s="91">
        <f aca="true" t="shared" si="7" ref="M7:M70">IF(AND($C7=0,$F7=1),($B$1*MIN($E7,$O7))-($Q7*MAX(0,$E7-$O7)),0)</f>
        <v>0</v>
      </c>
      <c r="N7" s="87">
        <f aca="true" t="shared" si="8" ref="N7:N70">IF(OR($C7=1,$F7=1),B$1,0)</f>
        <v>0</v>
      </c>
      <c r="O7" s="87">
        <f>IF(OR($C7=1,$F7=1),Inputs!$E$3*(1/4),0)</f>
        <v>0</v>
      </c>
      <c r="P7" s="89">
        <f>IF(OR($C7=1,$F7=1),Inputs!$E$25,0)</f>
        <v>0</v>
      </c>
      <c r="Q7" s="88">
        <f>IF(OR($C7=1,$F7=1),Inputs!$E$31,0)</f>
        <v>0</v>
      </c>
      <c r="R7" s="89">
        <f>IF(OR($C7=1,$F7=1),Inputs!$E$32,0)</f>
        <v>0</v>
      </c>
      <c r="S7" s="88">
        <f>IF(OR($C7=1,$F7=1),Inputs!$E$33,0)</f>
        <v>0</v>
      </c>
      <c r="T7" s="88">
        <f>IF(OR($C7=1,$F7=1),Inputs!$E$34,0)</f>
        <v>0</v>
      </c>
      <c r="U7" s="90">
        <f aca="true" t="shared" si="9" ref="U7:U70">(-1)*($P7*$E7)</f>
        <v>0</v>
      </c>
      <c r="V7" s="184">
        <v>0</v>
      </c>
      <c r="W7" s="184">
        <v>0</v>
      </c>
      <c r="X7" s="201"/>
    </row>
    <row r="8" spans="1:24" ht="11.25">
      <c r="A8" s="272"/>
      <c r="B8" s="8"/>
      <c r="C8" s="107">
        <v>0</v>
      </c>
      <c r="D8" s="9" t="s">
        <v>82</v>
      </c>
      <c r="E8" s="15">
        <v>0</v>
      </c>
      <c r="F8" s="104">
        <f t="shared" si="1"/>
        <v>0</v>
      </c>
      <c r="G8" s="13"/>
      <c r="H8" s="91">
        <f t="shared" si="2"/>
        <v>0</v>
      </c>
      <c r="I8" s="92">
        <f t="shared" si="3"/>
        <v>0</v>
      </c>
      <c r="J8" s="93">
        <f t="shared" si="4"/>
        <v>0</v>
      </c>
      <c r="K8" s="94">
        <f t="shared" si="5"/>
        <v>0</v>
      </c>
      <c r="L8" s="93">
        <f t="shared" si="6"/>
        <v>0</v>
      </c>
      <c r="M8" s="91">
        <f t="shared" si="7"/>
        <v>0</v>
      </c>
      <c r="N8" s="87">
        <f t="shared" si="8"/>
        <v>0</v>
      </c>
      <c r="O8" s="87">
        <f>IF(OR($C8=1,$F8=1),Inputs!$E$3*(1/4),0)</f>
        <v>0</v>
      </c>
      <c r="P8" s="89">
        <f>IF(OR($C8=1,$F8=1),Inputs!$E$25,0)</f>
        <v>0</v>
      </c>
      <c r="Q8" s="88">
        <f>IF(OR($C8=1,$F8=1),Inputs!$E$31,0)</f>
        <v>0</v>
      </c>
      <c r="R8" s="89">
        <f>IF(OR($C8=1,$F8=1),Inputs!$E$32,0)</f>
        <v>0</v>
      </c>
      <c r="S8" s="88">
        <f>IF(OR($C8=1,$F8=1),Inputs!$E$33,0)</f>
        <v>0</v>
      </c>
      <c r="T8" s="88">
        <f>IF(OR($C8=1,$F8=1),Inputs!$E$34,0)</f>
        <v>0</v>
      </c>
      <c r="U8" s="90">
        <f t="shared" si="9"/>
        <v>0</v>
      </c>
      <c r="V8" s="184">
        <v>0</v>
      </c>
      <c r="W8" s="184">
        <v>0</v>
      </c>
      <c r="X8" s="201"/>
    </row>
    <row r="9" spans="1:24" ht="12" thickBot="1">
      <c r="A9" s="273"/>
      <c r="B9" s="11"/>
      <c r="C9" s="108">
        <v>0</v>
      </c>
      <c r="D9" s="12" t="s">
        <v>82</v>
      </c>
      <c r="E9" s="16">
        <v>0</v>
      </c>
      <c r="F9" s="105">
        <f t="shared" si="1"/>
        <v>0</v>
      </c>
      <c r="G9" s="13"/>
      <c r="H9" s="95">
        <f t="shared" si="2"/>
        <v>0</v>
      </c>
      <c r="I9" s="96">
        <f t="shared" si="3"/>
        <v>0</v>
      </c>
      <c r="J9" s="97">
        <f t="shared" si="4"/>
        <v>0</v>
      </c>
      <c r="K9" s="98">
        <f t="shared" si="5"/>
        <v>0</v>
      </c>
      <c r="L9" s="97">
        <f t="shared" si="6"/>
        <v>0</v>
      </c>
      <c r="M9" s="95">
        <f t="shared" si="7"/>
        <v>0</v>
      </c>
      <c r="N9" s="99">
        <f t="shared" si="8"/>
        <v>0</v>
      </c>
      <c r="O9" s="99">
        <f>IF(OR($C9=1,$F9=1),Inputs!$E$3*(1/4),0)</f>
        <v>0</v>
      </c>
      <c r="P9" s="100">
        <f>IF(OR($C9=1,$F9=1),Inputs!$E$25,0)</f>
        <v>0</v>
      </c>
      <c r="Q9" s="101">
        <f>IF(OR($C9=1,$F9=1),Inputs!$E$31,0)</f>
        <v>0</v>
      </c>
      <c r="R9" s="100">
        <f>IF(OR($C9=1,$F9=1),Inputs!$E$32,0)</f>
        <v>0</v>
      </c>
      <c r="S9" s="101">
        <f>IF(OR($C9=1,$F9=1),Inputs!$E$33,0)</f>
        <v>0</v>
      </c>
      <c r="T9" s="101">
        <f>IF(OR($C9=1,$F9=1),Inputs!$E$34,0)</f>
        <v>0</v>
      </c>
      <c r="U9" s="102">
        <f t="shared" si="9"/>
        <v>0</v>
      </c>
      <c r="V9" s="185">
        <v>0</v>
      </c>
      <c r="W9" s="185">
        <v>0</v>
      </c>
      <c r="X9" s="202"/>
    </row>
    <row r="10" spans="1:24" ht="11.25">
      <c r="A10" s="271" t="s">
        <v>109</v>
      </c>
      <c r="B10" s="8" t="s">
        <v>85</v>
      </c>
      <c r="C10" s="107">
        <v>0</v>
      </c>
      <c r="D10" s="9" t="s">
        <v>82</v>
      </c>
      <c r="E10" s="15">
        <v>0</v>
      </c>
      <c r="F10" s="104">
        <f t="shared" si="1"/>
        <v>0</v>
      </c>
      <c r="G10" s="13"/>
      <c r="H10" s="91">
        <f t="shared" si="2"/>
        <v>0</v>
      </c>
      <c r="I10" s="92">
        <f t="shared" si="3"/>
        <v>0</v>
      </c>
      <c r="J10" s="93">
        <f t="shared" si="4"/>
        <v>0</v>
      </c>
      <c r="K10" s="94">
        <f t="shared" si="5"/>
        <v>0</v>
      </c>
      <c r="L10" s="85">
        <f t="shared" si="6"/>
        <v>0</v>
      </c>
      <c r="M10" s="91">
        <f t="shared" si="7"/>
        <v>0</v>
      </c>
      <c r="N10" s="87">
        <f t="shared" si="8"/>
        <v>0</v>
      </c>
      <c r="O10" s="87">
        <f>IF(OR($C10=1,$F10=1),Inputs!$E$3*(1/4),0)</f>
        <v>0</v>
      </c>
      <c r="P10" s="89">
        <f>IF(OR($C10=1,$F10=1),Inputs!$E$25,0)</f>
        <v>0</v>
      </c>
      <c r="Q10" s="88">
        <f>IF(OR($C10=1,$F10=1),Inputs!$E$31,0)</f>
        <v>0</v>
      </c>
      <c r="R10" s="89">
        <f>IF(OR($C10=1,$F10=1),Inputs!$E$32,0)</f>
        <v>0</v>
      </c>
      <c r="S10" s="88">
        <f>IF(OR($C10=1,$F10=1),Inputs!$E$33,0)</f>
        <v>0</v>
      </c>
      <c r="T10" s="88">
        <f>IF(OR($C10=1,$F10=1),Inputs!$E$34,0)</f>
        <v>0</v>
      </c>
      <c r="U10" s="90">
        <f t="shared" si="9"/>
        <v>0</v>
      </c>
      <c r="V10" s="183">
        <v>0</v>
      </c>
      <c r="W10" s="183">
        <v>0</v>
      </c>
      <c r="X10" s="197"/>
    </row>
    <row r="11" spans="1:24" ht="11.25">
      <c r="A11" s="272"/>
      <c r="B11" s="8"/>
      <c r="C11" s="107">
        <v>0</v>
      </c>
      <c r="D11" s="9" t="s">
        <v>82</v>
      </c>
      <c r="E11" s="15">
        <v>0</v>
      </c>
      <c r="F11" s="104">
        <f t="shared" si="1"/>
        <v>0</v>
      </c>
      <c r="G11" s="13"/>
      <c r="H11" s="91">
        <f t="shared" si="2"/>
        <v>0</v>
      </c>
      <c r="I11" s="92">
        <f t="shared" si="3"/>
        <v>0</v>
      </c>
      <c r="J11" s="93">
        <f t="shared" si="4"/>
        <v>0</v>
      </c>
      <c r="K11" s="94">
        <f t="shared" si="5"/>
        <v>0</v>
      </c>
      <c r="L11" s="93">
        <f t="shared" si="6"/>
        <v>0</v>
      </c>
      <c r="M11" s="91">
        <f t="shared" si="7"/>
        <v>0</v>
      </c>
      <c r="N11" s="87">
        <f t="shared" si="8"/>
        <v>0</v>
      </c>
      <c r="O11" s="87">
        <f>IF(OR($C11=1,$F11=1),Inputs!$E$3*(1/4),0)</f>
        <v>0</v>
      </c>
      <c r="P11" s="89">
        <f>IF(OR($C11=1,$F11=1),Inputs!$E$25,0)</f>
        <v>0</v>
      </c>
      <c r="Q11" s="88">
        <f>IF(OR($C11=1,$F11=1),Inputs!$E$31,0)</f>
        <v>0</v>
      </c>
      <c r="R11" s="89">
        <f>IF(OR($C11=1,$F11=1),Inputs!$E$32,0)</f>
        <v>0</v>
      </c>
      <c r="S11" s="88">
        <f>IF(OR($C11=1,$F11=1),Inputs!$E$33,0)</f>
        <v>0</v>
      </c>
      <c r="T11" s="88">
        <f>IF(OR($C11=1,$F11=1),Inputs!$E$34,0)</f>
        <v>0</v>
      </c>
      <c r="U11" s="90">
        <f t="shared" si="9"/>
        <v>0</v>
      </c>
      <c r="V11" s="184">
        <v>0</v>
      </c>
      <c r="W11" s="184">
        <v>0</v>
      </c>
      <c r="X11" s="197"/>
    </row>
    <row r="12" spans="1:24" ht="11.25">
      <c r="A12" s="272"/>
      <c r="B12" s="8"/>
      <c r="C12" s="107">
        <v>0</v>
      </c>
      <c r="D12" s="9" t="s">
        <v>82</v>
      </c>
      <c r="E12" s="15">
        <v>0</v>
      </c>
      <c r="F12" s="104">
        <f t="shared" si="1"/>
        <v>0</v>
      </c>
      <c r="G12" s="13"/>
      <c r="H12" s="91">
        <f t="shared" si="2"/>
        <v>0</v>
      </c>
      <c r="I12" s="92">
        <f t="shared" si="3"/>
        <v>0</v>
      </c>
      <c r="J12" s="93">
        <f t="shared" si="4"/>
        <v>0</v>
      </c>
      <c r="K12" s="94">
        <f t="shared" si="5"/>
        <v>0</v>
      </c>
      <c r="L12" s="93">
        <f t="shared" si="6"/>
        <v>0</v>
      </c>
      <c r="M12" s="91">
        <f t="shared" si="7"/>
        <v>0</v>
      </c>
      <c r="N12" s="87">
        <f t="shared" si="8"/>
        <v>0</v>
      </c>
      <c r="O12" s="87">
        <f>IF(OR($C12=1,$F12=1),Inputs!$E$3*(1/4),0)</f>
        <v>0</v>
      </c>
      <c r="P12" s="89">
        <f>IF(OR($C12=1,$F12=1),Inputs!$E$25,0)</f>
        <v>0</v>
      </c>
      <c r="Q12" s="88">
        <f>IF(OR($C12=1,$F12=1),Inputs!$E$31,0)</f>
        <v>0</v>
      </c>
      <c r="R12" s="89">
        <f>IF(OR($C12=1,$F12=1),Inputs!$E$32,0)</f>
        <v>0</v>
      </c>
      <c r="S12" s="88">
        <f>IF(OR($C12=1,$F12=1),Inputs!$E$33,0)</f>
        <v>0</v>
      </c>
      <c r="T12" s="88">
        <f>IF(OR($C12=1,$F12=1),Inputs!$E$34,0)</f>
        <v>0</v>
      </c>
      <c r="U12" s="90">
        <f t="shared" si="9"/>
        <v>0</v>
      </c>
      <c r="V12" s="184">
        <v>0</v>
      </c>
      <c r="W12" s="184">
        <v>0</v>
      </c>
      <c r="X12" s="197"/>
    </row>
    <row r="13" spans="1:24" ht="12" thickBot="1">
      <c r="A13" s="273"/>
      <c r="B13" s="11"/>
      <c r="C13" s="108">
        <v>0</v>
      </c>
      <c r="D13" s="12" t="s">
        <v>82</v>
      </c>
      <c r="E13" s="16">
        <v>0</v>
      </c>
      <c r="F13" s="105">
        <f t="shared" si="1"/>
        <v>0</v>
      </c>
      <c r="G13" s="13"/>
      <c r="H13" s="95">
        <f t="shared" si="2"/>
        <v>0</v>
      </c>
      <c r="I13" s="96">
        <f t="shared" si="3"/>
        <v>0</v>
      </c>
      <c r="J13" s="97">
        <f t="shared" si="4"/>
        <v>0</v>
      </c>
      <c r="K13" s="98">
        <f t="shared" si="5"/>
        <v>0</v>
      </c>
      <c r="L13" s="97">
        <f t="shared" si="6"/>
        <v>0</v>
      </c>
      <c r="M13" s="95">
        <f t="shared" si="7"/>
        <v>0</v>
      </c>
      <c r="N13" s="99">
        <f t="shared" si="8"/>
        <v>0</v>
      </c>
      <c r="O13" s="99">
        <f>IF(OR($C13=1,$F13=1),Inputs!$E$3*(1/4),0)</f>
        <v>0</v>
      </c>
      <c r="P13" s="100">
        <f>IF(OR($C13=1,$F13=1),Inputs!$E$25,0)</f>
        <v>0</v>
      </c>
      <c r="Q13" s="101">
        <f>IF(OR($C13=1,$F13=1),Inputs!$E$31,0)</f>
        <v>0</v>
      </c>
      <c r="R13" s="100">
        <f>IF(OR($C13=1,$F13=1),Inputs!$E$32,0)</f>
        <v>0</v>
      </c>
      <c r="S13" s="101">
        <f>IF(OR($C13=1,$F13=1),Inputs!$E$33,0)</f>
        <v>0</v>
      </c>
      <c r="T13" s="101">
        <f>IF(OR($C13=1,$F13=1),Inputs!$E$34,0)</f>
        <v>0</v>
      </c>
      <c r="U13" s="102">
        <f t="shared" si="9"/>
        <v>0</v>
      </c>
      <c r="V13" s="185">
        <v>0</v>
      </c>
      <c r="W13" s="185">
        <v>0</v>
      </c>
      <c r="X13" s="198"/>
    </row>
    <row r="14" spans="1:24" ht="11.25">
      <c r="A14" s="271" t="s">
        <v>110</v>
      </c>
      <c r="B14" s="8" t="s">
        <v>86</v>
      </c>
      <c r="C14" s="107">
        <v>0</v>
      </c>
      <c r="D14" s="9" t="s">
        <v>82</v>
      </c>
      <c r="E14" s="15">
        <v>0</v>
      </c>
      <c r="F14" s="104">
        <f t="shared" si="1"/>
        <v>0</v>
      </c>
      <c r="G14" s="13"/>
      <c r="H14" s="91">
        <f t="shared" si="2"/>
        <v>0</v>
      </c>
      <c r="I14" s="92">
        <f t="shared" si="3"/>
        <v>0</v>
      </c>
      <c r="J14" s="93">
        <f t="shared" si="4"/>
        <v>0</v>
      </c>
      <c r="K14" s="94">
        <f t="shared" si="5"/>
        <v>0</v>
      </c>
      <c r="L14" s="85">
        <f t="shared" si="6"/>
        <v>0</v>
      </c>
      <c r="M14" s="91">
        <f t="shared" si="7"/>
        <v>0</v>
      </c>
      <c r="N14" s="87">
        <f t="shared" si="8"/>
        <v>0</v>
      </c>
      <c r="O14" s="87">
        <f>IF(OR($C14=1,$F14=1),Inputs!$E$3*(1/4),0)</f>
        <v>0</v>
      </c>
      <c r="P14" s="89">
        <f>IF(OR($C14=1,$F14=1),Inputs!$E$25,0)</f>
        <v>0</v>
      </c>
      <c r="Q14" s="88">
        <f>IF(OR($C14=1,$F14=1),Inputs!$E$31,0)</f>
        <v>0</v>
      </c>
      <c r="R14" s="89">
        <f>IF(OR($C14=1,$F14=1),Inputs!$E$32,0)</f>
        <v>0</v>
      </c>
      <c r="S14" s="88">
        <f>IF(OR($C14=1,$F14=1),Inputs!$E$33,0)</f>
        <v>0</v>
      </c>
      <c r="T14" s="88">
        <f>IF(OR($C14=1,$F14=1),Inputs!$E$34,0)</f>
        <v>0</v>
      </c>
      <c r="U14" s="90">
        <f t="shared" si="9"/>
        <v>0</v>
      </c>
      <c r="V14" s="183">
        <v>0</v>
      </c>
      <c r="W14" s="183">
        <v>0</v>
      </c>
      <c r="X14" s="197"/>
    </row>
    <row r="15" spans="1:24" ht="11.25">
      <c r="A15" s="272"/>
      <c r="B15" s="8"/>
      <c r="C15" s="107">
        <v>0</v>
      </c>
      <c r="D15" s="9" t="s">
        <v>82</v>
      </c>
      <c r="E15" s="15">
        <v>0</v>
      </c>
      <c r="F15" s="104">
        <f t="shared" si="1"/>
        <v>0</v>
      </c>
      <c r="G15" s="13"/>
      <c r="H15" s="91">
        <f t="shared" si="2"/>
        <v>0</v>
      </c>
      <c r="I15" s="92">
        <f t="shared" si="3"/>
        <v>0</v>
      </c>
      <c r="J15" s="93">
        <f t="shared" si="4"/>
        <v>0</v>
      </c>
      <c r="K15" s="94">
        <f t="shared" si="5"/>
        <v>0</v>
      </c>
      <c r="L15" s="93">
        <f t="shared" si="6"/>
        <v>0</v>
      </c>
      <c r="M15" s="91">
        <f t="shared" si="7"/>
        <v>0</v>
      </c>
      <c r="N15" s="87">
        <f t="shared" si="8"/>
        <v>0</v>
      </c>
      <c r="O15" s="87">
        <f>IF(OR($C15=1,$F15=1),Inputs!$E$3*(1/4),0)</f>
        <v>0</v>
      </c>
      <c r="P15" s="89">
        <f>IF(OR($C15=1,$F15=1),Inputs!$E$25,0)</f>
        <v>0</v>
      </c>
      <c r="Q15" s="88">
        <f>IF(OR($C15=1,$F15=1),Inputs!$E$31,0)</f>
        <v>0</v>
      </c>
      <c r="R15" s="89">
        <f>IF(OR($C15=1,$F15=1),Inputs!$E$32,0)</f>
        <v>0</v>
      </c>
      <c r="S15" s="88">
        <f>IF(OR($C15=1,$F15=1),Inputs!$E$33,0)</f>
        <v>0</v>
      </c>
      <c r="T15" s="88">
        <f>IF(OR($C15=1,$F15=1),Inputs!$E$34,0)</f>
        <v>0</v>
      </c>
      <c r="U15" s="90">
        <f t="shared" si="9"/>
        <v>0</v>
      </c>
      <c r="V15" s="184">
        <v>0</v>
      </c>
      <c r="W15" s="184">
        <v>0</v>
      </c>
      <c r="X15" s="197"/>
    </row>
    <row r="16" spans="1:24" ht="11.25">
      <c r="A16" s="272"/>
      <c r="B16" s="8"/>
      <c r="C16" s="107">
        <v>0</v>
      </c>
      <c r="D16" s="9" t="s">
        <v>82</v>
      </c>
      <c r="E16" s="15">
        <v>0</v>
      </c>
      <c r="F16" s="104">
        <f t="shared" si="1"/>
        <v>0</v>
      </c>
      <c r="G16" s="13"/>
      <c r="H16" s="91">
        <f t="shared" si="2"/>
        <v>0</v>
      </c>
      <c r="I16" s="92">
        <f t="shared" si="3"/>
        <v>0</v>
      </c>
      <c r="J16" s="93">
        <f t="shared" si="4"/>
        <v>0</v>
      </c>
      <c r="K16" s="94">
        <f t="shared" si="5"/>
        <v>0</v>
      </c>
      <c r="L16" s="93">
        <f t="shared" si="6"/>
        <v>0</v>
      </c>
      <c r="M16" s="91">
        <f t="shared" si="7"/>
        <v>0</v>
      </c>
      <c r="N16" s="87">
        <f t="shared" si="8"/>
        <v>0</v>
      </c>
      <c r="O16" s="87">
        <f>IF(OR($C16=1,$F16=1),Inputs!$E$3*(1/4),0)</f>
        <v>0</v>
      </c>
      <c r="P16" s="89">
        <f>IF(OR($C16=1,$F16=1),Inputs!$E$25,0)</f>
        <v>0</v>
      </c>
      <c r="Q16" s="88">
        <f>IF(OR($C16=1,$F16=1),Inputs!$E$31,0)</f>
        <v>0</v>
      </c>
      <c r="R16" s="89">
        <f>IF(OR($C16=1,$F16=1),Inputs!$E$32,0)</f>
        <v>0</v>
      </c>
      <c r="S16" s="88">
        <f>IF(OR($C16=1,$F16=1),Inputs!$E$33,0)</f>
        <v>0</v>
      </c>
      <c r="T16" s="88">
        <f>IF(OR($C16=1,$F16=1),Inputs!$E$34,0)</f>
        <v>0</v>
      </c>
      <c r="U16" s="90">
        <f t="shared" si="9"/>
        <v>0</v>
      </c>
      <c r="V16" s="184">
        <v>0</v>
      </c>
      <c r="W16" s="184">
        <v>0</v>
      </c>
      <c r="X16" s="197"/>
    </row>
    <row r="17" spans="1:24" ht="12" thickBot="1">
      <c r="A17" s="273"/>
      <c r="B17" s="11"/>
      <c r="C17" s="108">
        <v>0</v>
      </c>
      <c r="D17" s="12" t="s">
        <v>82</v>
      </c>
      <c r="E17" s="16">
        <v>0</v>
      </c>
      <c r="F17" s="105">
        <f t="shared" si="1"/>
        <v>0</v>
      </c>
      <c r="G17" s="13"/>
      <c r="H17" s="95">
        <f t="shared" si="2"/>
        <v>0</v>
      </c>
      <c r="I17" s="96">
        <f t="shared" si="3"/>
        <v>0</v>
      </c>
      <c r="J17" s="97">
        <f t="shared" si="4"/>
        <v>0</v>
      </c>
      <c r="K17" s="98">
        <f t="shared" si="5"/>
        <v>0</v>
      </c>
      <c r="L17" s="97">
        <f t="shared" si="6"/>
        <v>0</v>
      </c>
      <c r="M17" s="95">
        <f t="shared" si="7"/>
        <v>0</v>
      </c>
      <c r="N17" s="99">
        <f t="shared" si="8"/>
        <v>0</v>
      </c>
      <c r="O17" s="99">
        <f>IF(OR($C17=1,$F17=1),Inputs!$E$3*(1/4),0)</f>
        <v>0</v>
      </c>
      <c r="P17" s="100">
        <f>IF(OR($C17=1,$F17=1),Inputs!$E$25,0)</f>
        <v>0</v>
      </c>
      <c r="Q17" s="101">
        <f>IF(OR($C17=1,$F17=1),Inputs!$E$31,0)</f>
        <v>0</v>
      </c>
      <c r="R17" s="100">
        <f>IF(OR($C17=1,$F17=1),Inputs!$E$32,0)</f>
        <v>0</v>
      </c>
      <c r="S17" s="101">
        <f>IF(OR($C17=1,$F17=1),Inputs!$E$33,0)</f>
        <v>0</v>
      </c>
      <c r="T17" s="101">
        <f>IF(OR($C17=1,$F17=1),Inputs!$E$34,0)</f>
        <v>0</v>
      </c>
      <c r="U17" s="102">
        <f t="shared" si="9"/>
        <v>0</v>
      </c>
      <c r="V17" s="185">
        <v>0</v>
      </c>
      <c r="W17" s="185">
        <v>0</v>
      </c>
      <c r="X17" s="198"/>
    </row>
    <row r="18" spans="1:24" ht="11.25">
      <c r="A18" s="271" t="s">
        <v>111</v>
      </c>
      <c r="B18" s="8" t="s">
        <v>87</v>
      </c>
      <c r="C18" s="107">
        <v>0</v>
      </c>
      <c r="D18" s="9" t="s">
        <v>82</v>
      </c>
      <c r="E18" s="15">
        <v>0</v>
      </c>
      <c r="F18" s="104">
        <f t="shared" si="1"/>
        <v>0</v>
      </c>
      <c r="G18" s="13"/>
      <c r="H18" s="91">
        <f t="shared" si="2"/>
        <v>0</v>
      </c>
      <c r="I18" s="92">
        <f t="shared" si="3"/>
        <v>0</v>
      </c>
      <c r="J18" s="93">
        <f t="shared" si="4"/>
        <v>0</v>
      </c>
      <c r="K18" s="94">
        <f t="shared" si="5"/>
        <v>0</v>
      </c>
      <c r="L18" s="85">
        <f t="shared" si="6"/>
        <v>0</v>
      </c>
      <c r="M18" s="91">
        <f t="shared" si="7"/>
        <v>0</v>
      </c>
      <c r="N18" s="87">
        <f t="shared" si="8"/>
        <v>0</v>
      </c>
      <c r="O18" s="87">
        <f>IF(OR($C18=1,$F18=1),Inputs!$E$3*(1/4),0)</f>
        <v>0</v>
      </c>
      <c r="P18" s="89">
        <f>IF(OR($C18=1,$F18=1),Inputs!$E$25,0)</f>
        <v>0</v>
      </c>
      <c r="Q18" s="88">
        <f>IF(OR($C18=1,$F18=1),Inputs!$E$31,0)</f>
        <v>0</v>
      </c>
      <c r="R18" s="89">
        <f>IF(OR($C18=1,$F18=1),Inputs!$E$32,0)</f>
        <v>0</v>
      </c>
      <c r="S18" s="88">
        <f>IF(OR($C18=1,$F18=1),Inputs!$E$33,0)</f>
        <v>0</v>
      </c>
      <c r="T18" s="88">
        <f>IF(OR($C18=1,$F18=1),Inputs!$E$34,0)</f>
        <v>0</v>
      </c>
      <c r="U18" s="90">
        <f t="shared" si="9"/>
        <v>0</v>
      </c>
      <c r="V18" s="183">
        <v>0</v>
      </c>
      <c r="W18" s="183">
        <v>0</v>
      </c>
      <c r="X18" s="197"/>
    </row>
    <row r="19" spans="1:24" ht="11.25">
      <c r="A19" s="272"/>
      <c r="B19" s="8"/>
      <c r="C19" s="107">
        <v>0</v>
      </c>
      <c r="D19" s="9" t="s">
        <v>82</v>
      </c>
      <c r="E19" s="15">
        <v>0</v>
      </c>
      <c r="F19" s="104">
        <f t="shared" si="1"/>
        <v>0</v>
      </c>
      <c r="G19" s="13"/>
      <c r="H19" s="91">
        <f t="shared" si="2"/>
        <v>0</v>
      </c>
      <c r="I19" s="92">
        <f t="shared" si="3"/>
        <v>0</v>
      </c>
      <c r="J19" s="93">
        <f t="shared" si="4"/>
        <v>0</v>
      </c>
      <c r="K19" s="94">
        <f t="shared" si="5"/>
        <v>0</v>
      </c>
      <c r="L19" s="93">
        <f t="shared" si="6"/>
        <v>0</v>
      </c>
      <c r="M19" s="91">
        <f t="shared" si="7"/>
        <v>0</v>
      </c>
      <c r="N19" s="87">
        <f t="shared" si="8"/>
        <v>0</v>
      </c>
      <c r="O19" s="87">
        <f>IF(OR($C19=1,$F19=1),Inputs!$E$3*(1/4),0)</f>
        <v>0</v>
      </c>
      <c r="P19" s="89">
        <f>IF(OR($C19=1,$F19=1),Inputs!$E$25,0)</f>
        <v>0</v>
      </c>
      <c r="Q19" s="88">
        <f>IF(OR($C19=1,$F19=1),Inputs!$E$31,0)</f>
        <v>0</v>
      </c>
      <c r="R19" s="89">
        <f>IF(OR($C19=1,$F19=1),Inputs!$E$32,0)</f>
        <v>0</v>
      </c>
      <c r="S19" s="88">
        <f>IF(OR($C19=1,$F19=1),Inputs!$E$33,0)</f>
        <v>0</v>
      </c>
      <c r="T19" s="88">
        <f>IF(OR($C19=1,$F19=1),Inputs!$E$34,0)</f>
        <v>0</v>
      </c>
      <c r="U19" s="90">
        <f t="shared" si="9"/>
        <v>0</v>
      </c>
      <c r="V19" s="184">
        <v>0</v>
      </c>
      <c r="W19" s="184">
        <v>0</v>
      </c>
      <c r="X19" s="197"/>
    </row>
    <row r="20" spans="1:24" ht="11.25">
      <c r="A20" s="272"/>
      <c r="B20" s="8"/>
      <c r="C20" s="107">
        <v>0</v>
      </c>
      <c r="D20" s="9" t="s">
        <v>82</v>
      </c>
      <c r="E20" s="15">
        <v>0</v>
      </c>
      <c r="F20" s="104">
        <f t="shared" si="1"/>
        <v>0</v>
      </c>
      <c r="G20" s="13"/>
      <c r="H20" s="91">
        <f t="shared" si="2"/>
        <v>0</v>
      </c>
      <c r="I20" s="92">
        <f t="shared" si="3"/>
        <v>0</v>
      </c>
      <c r="J20" s="93">
        <f t="shared" si="4"/>
        <v>0</v>
      </c>
      <c r="K20" s="94">
        <f t="shared" si="5"/>
        <v>0</v>
      </c>
      <c r="L20" s="93">
        <f t="shared" si="6"/>
        <v>0</v>
      </c>
      <c r="M20" s="91">
        <f t="shared" si="7"/>
        <v>0</v>
      </c>
      <c r="N20" s="87">
        <f t="shared" si="8"/>
        <v>0</v>
      </c>
      <c r="O20" s="87">
        <f>IF(OR($C20=1,$F20=1),Inputs!$E$3*(1/4),0)</f>
        <v>0</v>
      </c>
      <c r="P20" s="89">
        <f>IF(OR($C20=1,$F20=1),Inputs!$E$25,0)</f>
        <v>0</v>
      </c>
      <c r="Q20" s="88">
        <f>IF(OR($C20=1,$F20=1),Inputs!$E$31,0)</f>
        <v>0</v>
      </c>
      <c r="R20" s="89">
        <f>IF(OR($C20=1,$F20=1),Inputs!$E$32,0)</f>
        <v>0</v>
      </c>
      <c r="S20" s="88">
        <f>IF(OR($C20=1,$F20=1),Inputs!$E$33,0)</f>
        <v>0</v>
      </c>
      <c r="T20" s="88">
        <f>IF(OR($C20=1,$F20=1),Inputs!$E$34,0)</f>
        <v>0</v>
      </c>
      <c r="U20" s="90">
        <f t="shared" si="9"/>
        <v>0</v>
      </c>
      <c r="V20" s="184">
        <v>0</v>
      </c>
      <c r="W20" s="184">
        <v>0</v>
      </c>
      <c r="X20" s="197"/>
    </row>
    <row r="21" spans="1:24" ht="12" thickBot="1">
      <c r="A21" s="273"/>
      <c r="B21" s="11"/>
      <c r="C21" s="108">
        <v>0</v>
      </c>
      <c r="D21" s="12" t="s">
        <v>82</v>
      </c>
      <c r="E21" s="16">
        <v>0</v>
      </c>
      <c r="F21" s="105">
        <f t="shared" si="1"/>
        <v>0</v>
      </c>
      <c r="G21" s="13"/>
      <c r="H21" s="95">
        <f t="shared" si="2"/>
        <v>0</v>
      </c>
      <c r="I21" s="96">
        <f t="shared" si="3"/>
        <v>0</v>
      </c>
      <c r="J21" s="97">
        <f t="shared" si="4"/>
        <v>0</v>
      </c>
      <c r="K21" s="98">
        <f t="shared" si="5"/>
        <v>0</v>
      </c>
      <c r="L21" s="97">
        <f t="shared" si="6"/>
        <v>0</v>
      </c>
      <c r="M21" s="95">
        <f t="shared" si="7"/>
        <v>0</v>
      </c>
      <c r="N21" s="99">
        <f t="shared" si="8"/>
        <v>0</v>
      </c>
      <c r="O21" s="99">
        <f>IF(OR($C21=1,$F21=1),Inputs!$E$3*(1/4),0)</f>
        <v>0</v>
      </c>
      <c r="P21" s="100">
        <f>IF(OR($C21=1,$F21=1),Inputs!$E$25,0)</f>
        <v>0</v>
      </c>
      <c r="Q21" s="101">
        <f>IF(OR($C21=1,$F21=1),Inputs!$E$31,0)</f>
        <v>0</v>
      </c>
      <c r="R21" s="100">
        <f>IF(OR($C21=1,$F21=1),Inputs!$E$32,0)</f>
        <v>0</v>
      </c>
      <c r="S21" s="101">
        <f>IF(OR($C21=1,$F21=1),Inputs!$E$33,0)</f>
        <v>0</v>
      </c>
      <c r="T21" s="101">
        <f>IF(OR($C21=1,$F21=1),Inputs!$E$34,0)</f>
        <v>0</v>
      </c>
      <c r="U21" s="102">
        <f t="shared" si="9"/>
        <v>0</v>
      </c>
      <c r="V21" s="185">
        <v>0</v>
      </c>
      <c r="W21" s="185">
        <v>0</v>
      </c>
      <c r="X21" s="198"/>
    </row>
    <row r="22" spans="1:24" ht="11.25">
      <c r="A22" s="271" t="s">
        <v>112</v>
      </c>
      <c r="B22" s="8" t="s">
        <v>88</v>
      </c>
      <c r="C22" s="107">
        <v>0</v>
      </c>
      <c r="D22" s="9" t="s">
        <v>82</v>
      </c>
      <c r="E22" s="15">
        <v>0</v>
      </c>
      <c r="F22" s="104">
        <f t="shared" si="1"/>
        <v>0</v>
      </c>
      <c r="G22" s="13"/>
      <c r="H22" s="91">
        <f t="shared" si="2"/>
        <v>0</v>
      </c>
      <c r="I22" s="92">
        <f t="shared" si="3"/>
        <v>0</v>
      </c>
      <c r="J22" s="93">
        <f t="shared" si="4"/>
        <v>0</v>
      </c>
      <c r="K22" s="94">
        <f t="shared" si="5"/>
        <v>0</v>
      </c>
      <c r="L22" s="85">
        <f t="shared" si="6"/>
        <v>0</v>
      </c>
      <c r="M22" s="91">
        <f t="shared" si="7"/>
        <v>0</v>
      </c>
      <c r="N22" s="87">
        <f t="shared" si="8"/>
        <v>0</v>
      </c>
      <c r="O22" s="87">
        <f>IF(OR($C22=1,$F22=1),Inputs!$E$3*(1/4),0)</f>
        <v>0</v>
      </c>
      <c r="P22" s="89">
        <f>IF(OR($C22=1,$F22=1),Inputs!$E$25,0)</f>
        <v>0</v>
      </c>
      <c r="Q22" s="88">
        <f>IF(OR($C22=1,$F22=1),Inputs!$E$31,0)</f>
        <v>0</v>
      </c>
      <c r="R22" s="89">
        <f>IF(OR($C22=1,$F22=1),Inputs!$E$32,0)</f>
        <v>0</v>
      </c>
      <c r="S22" s="88">
        <f>IF(OR($C22=1,$F22=1),Inputs!$E$33,0)</f>
        <v>0</v>
      </c>
      <c r="T22" s="88">
        <f>IF(OR($C22=1,$F22=1),Inputs!$E$34,0)</f>
        <v>0</v>
      </c>
      <c r="U22" s="90">
        <f t="shared" si="9"/>
        <v>0</v>
      </c>
      <c r="V22" s="183">
        <v>0</v>
      </c>
      <c r="W22" s="183">
        <v>0</v>
      </c>
      <c r="X22" s="197"/>
    </row>
    <row r="23" spans="1:24" ht="11.25">
      <c r="A23" s="272"/>
      <c r="B23" s="8"/>
      <c r="C23" s="107">
        <v>0</v>
      </c>
      <c r="D23" s="9" t="s">
        <v>82</v>
      </c>
      <c r="E23" s="15">
        <v>0</v>
      </c>
      <c r="F23" s="104">
        <f t="shared" si="1"/>
        <v>0</v>
      </c>
      <c r="G23" s="13"/>
      <c r="H23" s="91">
        <f t="shared" si="2"/>
        <v>0</v>
      </c>
      <c r="I23" s="92">
        <f t="shared" si="3"/>
        <v>0</v>
      </c>
      <c r="J23" s="93">
        <f t="shared" si="4"/>
        <v>0</v>
      </c>
      <c r="K23" s="94">
        <f t="shared" si="5"/>
        <v>0</v>
      </c>
      <c r="L23" s="93">
        <f t="shared" si="6"/>
        <v>0</v>
      </c>
      <c r="M23" s="91">
        <f t="shared" si="7"/>
        <v>0</v>
      </c>
      <c r="N23" s="87">
        <f t="shared" si="8"/>
        <v>0</v>
      </c>
      <c r="O23" s="87">
        <f>IF(OR($C23=1,$F23=1),Inputs!$E$3*(1/4),0)</f>
        <v>0</v>
      </c>
      <c r="P23" s="89">
        <f>IF(OR($C23=1,$F23=1),Inputs!$E$25,0)</f>
        <v>0</v>
      </c>
      <c r="Q23" s="88">
        <f>IF(OR($C23=1,$F23=1),Inputs!$E$31,0)</f>
        <v>0</v>
      </c>
      <c r="R23" s="89">
        <f>IF(OR($C23=1,$F23=1),Inputs!$E$32,0)</f>
        <v>0</v>
      </c>
      <c r="S23" s="88">
        <f>IF(OR($C23=1,$F23=1),Inputs!$E$33,0)</f>
        <v>0</v>
      </c>
      <c r="T23" s="88">
        <f>IF(OR($C23=1,$F23=1),Inputs!$E$34,0)</f>
        <v>0</v>
      </c>
      <c r="U23" s="90">
        <f t="shared" si="9"/>
        <v>0</v>
      </c>
      <c r="V23" s="184">
        <v>0</v>
      </c>
      <c r="W23" s="184">
        <v>0</v>
      </c>
      <c r="X23" s="197"/>
    </row>
    <row r="24" spans="1:24" ht="11.25">
      <c r="A24" s="272"/>
      <c r="B24" s="8"/>
      <c r="C24" s="107">
        <v>0</v>
      </c>
      <c r="D24" s="9" t="s">
        <v>82</v>
      </c>
      <c r="E24" s="15">
        <v>0</v>
      </c>
      <c r="F24" s="104">
        <f t="shared" si="1"/>
        <v>0</v>
      </c>
      <c r="G24" s="13"/>
      <c r="H24" s="91">
        <f t="shared" si="2"/>
        <v>0</v>
      </c>
      <c r="I24" s="92">
        <f t="shared" si="3"/>
        <v>0</v>
      </c>
      <c r="J24" s="93">
        <f t="shared" si="4"/>
        <v>0</v>
      </c>
      <c r="K24" s="94">
        <f t="shared" si="5"/>
        <v>0</v>
      </c>
      <c r="L24" s="93">
        <f t="shared" si="6"/>
        <v>0</v>
      </c>
      <c r="M24" s="91">
        <f t="shared" si="7"/>
        <v>0</v>
      </c>
      <c r="N24" s="87">
        <f t="shared" si="8"/>
        <v>0</v>
      </c>
      <c r="O24" s="87">
        <f>IF(OR($C24=1,$F24=1),Inputs!$E$3*(1/4),0)</f>
        <v>0</v>
      </c>
      <c r="P24" s="89">
        <f>IF(OR($C24=1,$F24=1),Inputs!$E$25,0)</f>
        <v>0</v>
      </c>
      <c r="Q24" s="88">
        <f>IF(OR($C24=1,$F24=1),Inputs!$E$31,0)</f>
        <v>0</v>
      </c>
      <c r="R24" s="89">
        <f>IF(OR($C24=1,$F24=1),Inputs!$E$32,0)</f>
        <v>0</v>
      </c>
      <c r="S24" s="88">
        <f>IF(OR($C24=1,$F24=1),Inputs!$E$33,0)</f>
        <v>0</v>
      </c>
      <c r="T24" s="88">
        <f>IF(OR($C24=1,$F24=1),Inputs!$E$34,0)</f>
        <v>0</v>
      </c>
      <c r="U24" s="90">
        <f t="shared" si="9"/>
        <v>0</v>
      </c>
      <c r="V24" s="184">
        <v>0</v>
      </c>
      <c r="W24" s="184">
        <v>0</v>
      </c>
      <c r="X24" s="197"/>
    </row>
    <row r="25" spans="1:24" ht="12" thickBot="1">
      <c r="A25" s="273"/>
      <c r="B25" s="11"/>
      <c r="C25" s="108">
        <v>0</v>
      </c>
      <c r="D25" s="12" t="s">
        <v>82</v>
      </c>
      <c r="E25" s="16">
        <v>0</v>
      </c>
      <c r="F25" s="105">
        <f t="shared" si="1"/>
        <v>0</v>
      </c>
      <c r="G25" s="13"/>
      <c r="H25" s="95">
        <f t="shared" si="2"/>
        <v>0</v>
      </c>
      <c r="I25" s="96">
        <f t="shared" si="3"/>
        <v>0</v>
      </c>
      <c r="J25" s="97">
        <f t="shared" si="4"/>
        <v>0</v>
      </c>
      <c r="K25" s="98">
        <f t="shared" si="5"/>
        <v>0</v>
      </c>
      <c r="L25" s="97">
        <f t="shared" si="6"/>
        <v>0</v>
      </c>
      <c r="M25" s="95">
        <f t="shared" si="7"/>
        <v>0</v>
      </c>
      <c r="N25" s="99">
        <f t="shared" si="8"/>
        <v>0</v>
      </c>
      <c r="O25" s="99">
        <f>IF(OR($C25=1,$F25=1),Inputs!$E$3*(1/4),0)</f>
        <v>0</v>
      </c>
      <c r="P25" s="100">
        <f>IF(OR($C25=1,$F25=1),Inputs!$E$25,0)</f>
        <v>0</v>
      </c>
      <c r="Q25" s="101">
        <f>IF(OR($C25=1,$F25=1),Inputs!$E$31,0)</f>
        <v>0</v>
      </c>
      <c r="R25" s="100">
        <f>IF(OR($C25=1,$F25=1),Inputs!$E$32,0)</f>
        <v>0</v>
      </c>
      <c r="S25" s="101">
        <f>IF(OR($C25=1,$F25=1),Inputs!$E$33,0)</f>
        <v>0</v>
      </c>
      <c r="T25" s="101">
        <f>IF(OR($C25=1,$F25=1),Inputs!$E$34,0)</f>
        <v>0</v>
      </c>
      <c r="U25" s="102">
        <f t="shared" si="9"/>
        <v>0</v>
      </c>
      <c r="V25" s="185">
        <v>0</v>
      </c>
      <c r="W25" s="185">
        <v>0</v>
      </c>
      <c r="X25" s="198"/>
    </row>
    <row r="26" spans="1:24" ht="11.25">
      <c r="A26" s="271" t="s">
        <v>113</v>
      </c>
      <c r="B26" s="8" t="s">
        <v>89</v>
      </c>
      <c r="C26" s="107">
        <v>0</v>
      </c>
      <c r="D26" s="9" t="s">
        <v>82</v>
      </c>
      <c r="E26" s="15">
        <v>0</v>
      </c>
      <c r="F26" s="104">
        <f t="shared" si="1"/>
        <v>0</v>
      </c>
      <c r="G26" s="13"/>
      <c r="H26" s="91">
        <f t="shared" si="2"/>
        <v>0</v>
      </c>
      <c r="I26" s="92">
        <f t="shared" si="3"/>
        <v>0</v>
      </c>
      <c r="J26" s="93">
        <f t="shared" si="4"/>
        <v>0</v>
      </c>
      <c r="K26" s="94">
        <f t="shared" si="5"/>
        <v>0</v>
      </c>
      <c r="L26" s="85">
        <f t="shared" si="6"/>
        <v>0</v>
      </c>
      <c r="M26" s="91">
        <f t="shared" si="7"/>
        <v>0</v>
      </c>
      <c r="N26" s="87">
        <f t="shared" si="8"/>
        <v>0</v>
      </c>
      <c r="O26" s="87">
        <f>IF(OR($C26=1,$F26=1),Inputs!$E$3*(1/4),0)</f>
        <v>0</v>
      </c>
      <c r="P26" s="89">
        <f>IF(OR($C26=1,$F26=1),Inputs!$E$25,0)</f>
        <v>0</v>
      </c>
      <c r="Q26" s="88">
        <f>IF(OR($C26=1,$F26=1),Inputs!$E$31,0)</f>
        <v>0</v>
      </c>
      <c r="R26" s="89">
        <f>IF(OR($C26=1,$F26=1),Inputs!$E$32,0)</f>
        <v>0</v>
      </c>
      <c r="S26" s="88">
        <f>IF(OR($C26=1,$F26=1),Inputs!$E$33,0)</f>
        <v>0</v>
      </c>
      <c r="T26" s="88">
        <f>IF(OR($C26=1,$F26=1),Inputs!$E$34,0)</f>
        <v>0</v>
      </c>
      <c r="U26" s="90">
        <f t="shared" si="9"/>
        <v>0</v>
      </c>
      <c r="V26" s="183">
        <v>0</v>
      </c>
      <c r="W26" s="183">
        <v>0</v>
      </c>
      <c r="X26" s="197"/>
    </row>
    <row r="27" spans="1:24" ht="11.25">
      <c r="A27" s="272"/>
      <c r="B27" s="8"/>
      <c r="C27" s="107">
        <v>0</v>
      </c>
      <c r="D27" s="9" t="s">
        <v>82</v>
      </c>
      <c r="E27" s="15">
        <v>0</v>
      </c>
      <c r="F27" s="104">
        <f t="shared" si="1"/>
        <v>0</v>
      </c>
      <c r="G27" s="13"/>
      <c r="H27" s="91">
        <f t="shared" si="2"/>
        <v>0</v>
      </c>
      <c r="I27" s="92">
        <f t="shared" si="3"/>
        <v>0</v>
      </c>
      <c r="J27" s="93">
        <f t="shared" si="4"/>
        <v>0</v>
      </c>
      <c r="K27" s="94">
        <f t="shared" si="5"/>
        <v>0</v>
      </c>
      <c r="L27" s="93">
        <f t="shared" si="6"/>
        <v>0</v>
      </c>
      <c r="M27" s="91">
        <f t="shared" si="7"/>
        <v>0</v>
      </c>
      <c r="N27" s="87">
        <f t="shared" si="8"/>
        <v>0</v>
      </c>
      <c r="O27" s="87">
        <f>IF(OR($C27=1,$F27=1),Inputs!$E$3*(1/4),0)</f>
        <v>0</v>
      </c>
      <c r="P27" s="89">
        <f>IF(OR($C27=1,$F27=1),Inputs!$E$25,0)</f>
        <v>0</v>
      </c>
      <c r="Q27" s="88">
        <f>IF(OR($C27=1,$F27=1),Inputs!$E$31,0)</f>
        <v>0</v>
      </c>
      <c r="R27" s="89">
        <f>IF(OR($C27=1,$F27=1),Inputs!$E$32,0)</f>
        <v>0</v>
      </c>
      <c r="S27" s="88">
        <f>IF(OR($C27=1,$F27=1),Inputs!$E$33,0)</f>
        <v>0</v>
      </c>
      <c r="T27" s="88">
        <f>IF(OR($C27=1,$F27=1),Inputs!$E$34,0)</f>
        <v>0</v>
      </c>
      <c r="U27" s="90">
        <f t="shared" si="9"/>
        <v>0</v>
      </c>
      <c r="V27" s="184">
        <v>0</v>
      </c>
      <c r="W27" s="184">
        <v>0</v>
      </c>
      <c r="X27" s="197"/>
    </row>
    <row r="28" spans="1:24" ht="11.25">
      <c r="A28" s="272"/>
      <c r="B28" s="8"/>
      <c r="C28" s="107">
        <v>0</v>
      </c>
      <c r="D28" s="9" t="s">
        <v>82</v>
      </c>
      <c r="E28" s="15">
        <v>0</v>
      </c>
      <c r="F28" s="104">
        <f t="shared" si="1"/>
        <v>0</v>
      </c>
      <c r="G28" s="13"/>
      <c r="H28" s="91">
        <f t="shared" si="2"/>
        <v>0</v>
      </c>
      <c r="I28" s="92">
        <f t="shared" si="3"/>
        <v>0</v>
      </c>
      <c r="J28" s="93">
        <f t="shared" si="4"/>
        <v>0</v>
      </c>
      <c r="K28" s="94">
        <f t="shared" si="5"/>
        <v>0</v>
      </c>
      <c r="L28" s="93">
        <f t="shared" si="6"/>
        <v>0</v>
      </c>
      <c r="M28" s="91">
        <f t="shared" si="7"/>
        <v>0</v>
      </c>
      <c r="N28" s="87">
        <f t="shared" si="8"/>
        <v>0</v>
      </c>
      <c r="O28" s="87">
        <f>IF(OR($C28=1,$F28=1),Inputs!$E$3*(1/4),0)</f>
        <v>0</v>
      </c>
      <c r="P28" s="89">
        <f>IF(OR($C28=1,$F28=1),Inputs!$E$25,0)</f>
        <v>0</v>
      </c>
      <c r="Q28" s="88">
        <f>IF(OR($C28=1,$F28=1),Inputs!$E$31,0)</f>
        <v>0</v>
      </c>
      <c r="R28" s="89">
        <f>IF(OR($C28=1,$F28=1),Inputs!$E$32,0)</f>
        <v>0</v>
      </c>
      <c r="S28" s="88">
        <f>IF(OR($C28=1,$F28=1),Inputs!$E$33,0)</f>
        <v>0</v>
      </c>
      <c r="T28" s="88">
        <f>IF(OR($C28=1,$F28=1),Inputs!$E$34,0)</f>
        <v>0</v>
      </c>
      <c r="U28" s="90">
        <f t="shared" si="9"/>
        <v>0</v>
      </c>
      <c r="V28" s="184">
        <v>0</v>
      </c>
      <c r="W28" s="184">
        <v>0</v>
      </c>
      <c r="X28" s="197"/>
    </row>
    <row r="29" spans="1:24" ht="12" thickBot="1">
      <c r="A29" s="273"/>
      <c r="B29" s="11"/>
      <c r="C29" s="108">
        <v>0</v>
      </c>
      <c r="D29" s="12" t="s">
        <v>82</v>
      </c>
      <c r="E29" s="16">
        <v>0</v>
      </c>
      <c r="F29" s="105">
        <f t="shared" si="1"/>
        <v>0</v>
      </c>
      <c r="G29" s="13"/>
      <c r="H29" s="95">
        <f t="shared" si="2"/>
        <v>0</v>
      </c>
      <c r="I29" s="96">
        <f t="shared" si="3"/>
        <v>0</v>
      </c>
      <c r="J29" s="97">
        <f t="shared" si="4"/>
        <v>0</v>
      </c>
      <c r="K29" s="98">
        <f t="shared" si="5"/>
        <v>0</v>
      </c>
      <c r="L29" s="97">
        <f t="shared" si="6"/>
        <v>0</v>
      </c>
      <c r="M29" s="95">
        <f t="shared" si="7"/>
        <v>0</v>
      </c>
      <c r="N29" s="99">
        <f t="shared" si="8"/>
        <v>0</v>
      </c>
      <c r="O29" s="99">
        <f>IF(OR($C29=1,$F29=1),Inputs!$E$3*(1/4),0)</f>
        <v>0</v>
      </c>
      <c r="P29" s="100">
        <f>IF(OR($C29=1,$F29=1),Inputs!$E$25,0)</f>
        <v>0</v>
      </c>
      <c r="Q29" s="101">
        <f>IF(OR($C29=1,$F29=1),Inputs!$E$31,0)</f>
        <v>0</v>
      </c>
      <c r="R29" s="100">
        <f>IF(OR($C29=1,$F29=1),Inputs!$E$32,0)</f>
        <v>0</v>
      </c>
      <c r="S29" s="101">
        <f>IF(OR($C29=1,$F29=1),Inputs!$E$33,0)</f>
        <v>0</v>
      </c>
      <c r="T29" s="101">
        <f>IF(OR($C29=1,$F29=1),Inputs!$E$34,0)</f>
        <v>0</v>
      </c>
      <c r="U29" s="102">
        <f t="shared" si="9"/>
        <v>0</v>
      </c>
      <c r="V29" s="185">
        <v>0</v>
      </c>
      <c r="W29" s="185">
        <v>0</v>
      </c>
      <c r="X29" s="198"/>
    </row>
    <row r="30" spans="1:24" ht="11.25">
      <c r="A30" s="271" t="s">
        <v>114</v>
      </c>
      <c r="B30" s="8" t="s">
        <v>90</v>
      </c>
      <c r="C30" s="107">
        <v>1</v>
      </c>
      <c r="D30" s="9" t="s">
        <v>83</v>
      </c>
      <c r="E30" s="15">
        <f>Inputs!$E$4</f>
        <v>5</v>
      </c>
      <c r="F30" s="104">
        <f t="shared" si="1"/>
        <v>0</v>
      </c>
      <c r="G30" s="13"/>
      <c r="H30" s="91">
        <f t="shared" si="2"/>
        <v>375</v>
      </c>
      <c r="I30" s="92">
        <f t="shared" si="3"/>
        <v>250</v>
      </c>
      <c r="J30" s="93">
        <f t="shared" si="4"/>
        <v>0</v>
      </c>
      <c r="K30" s="94">
        <f t="shared" si="5"/>
        <v>0</v>
      </c>
      <c r="L30" s="85">
        <f t="shared" si="6"/>
        <v>0</v>
      </c>
      <c r="M30" s="91">
        <f t="shared" si="7"/>
        <v>0</v>
      </c>
      <c r="N30" s="87">
        <f t="shared" si="8"/>
        <v>75</v>
      </c>
      <c r="O30" s="87">
        <f>IF(OR($C30=1,$F30=1),Inputs!$E$3*(1/4),0)</f>
        <v>10</v>
      </c>
      <c r="P30" s="89">
        <f>IF(OR($C30=1,$F30=1),Inputs!$E$25,0)</f>
        <v>50</v>
      </c>
      <c r="Q30" s="88">
        <f>IF(OR($C30=1,$F30=1),Inputs!$E$31,0)</f>
        <v>0</v>
      </c>
      <c r="R30" s="89">
        <f>IF(OR($C30=1,$F30=1),Inputs!$E$32,0)</f>
        <v>0</v>
      </c>
      <c r="S30" s="88">
        <f>IF(OR($C30=1,$F30=1),Inputs!$E$33,0)</f>
        <v>0</v>
      </c>
      <c r="T30" s="88">
        <f>IF(OR($C30=1,$F30=1),Inputs!$E$34,0)</f>
        <v>0</v>
      </c>
      <c r="U30" s="90">
        <f t="shared" si="9"/>
        <v>-250</v>
      </c>
      <c r="V30" s="186">
        <f>E30*Inputs!E$26*Summary!$B$31</f>
        <v>1000</v>
      </c>
      <c r="W30" s="183">
        <v>0</v>
      </c>
      <c r="X30" s="197"/>
    </row>
    <row r="31" spans="1:24" ht="11.25">
      <c r="A31" s="272"/>
      <c r="B31" s="8"/>
      <c r="C31" s="107">
        <v>1</v>
      </c>
      <c r="D31" s="9" t="s">
        <v>83</v>
      </c>
      <c r="E31" s="15">
        <f>Inputs!$E$4</f>
        <v>5</v>
      </c>
      <c r="F31" s="104">
        <f t="shared" si="1"/>
        <v>0</v>
      </c>
      <c r="G31" s="13"/>
      <c r="H31" s="91">
        <f t="shared" si="2"/>
        <v>375</v>
      </c>
      <c r="I31" s="92">
        <f t="shared" si="3"/>
        <v>250</v>
      </c>
      <c r="J31" s="93">
        <f t="shared" si="4"/>
        <v>0</v>
      </c>
      <c r="K31" s="94">
        <f t="shared" si="5"/>
        <v>0</v>
      </c>
      <c r="L31" s="93">
        <f t="shared" si="6"/>
        <v>0</v>
      </c>
      <c r="M31" s="91">
        <f t="shared" si="7"/>
        <v>0</v>
      </c>
      <c r="N31" s="87">
        <f t="shared" si="8"/>
        <v>75</v>
      </c>
      <c r="O31" s="87">
        <f>IF(OR($C31=1,$F31=1),Inputs!$E$3*(1/4),0)</f>
        <v>10</v>
      </c>
      <c r="P31" s="89">
        <f>IF(OR($C31=1,$F31=1),Inputs!$E$25,0)</f>
        <v>50</v>
      </c>
      <c r="Q31" s="88">
        <f>IF(OR($C31=1,$F31=1),Inputs!$E$31,0)</f>
        <v>0</v>
      </c>
      <c r="R31" s="89">
        <f>IF(OR($C31=1,$F31=1),Inputs!$E$32,0)</f>
        <v>0</v>
      </c>
      <c r="S31" s="88">
        <f>IF(OR($C31=1,$F31=1),Inputs!$E$33,0)</f>
        <v>0</v>
      </c>
      <c r="T31" s="88">
        <f>IF(OR($C31=1,$F31=1),Inputs!$E$34,0)</f>
        <v>0</v>
      </c>
      <c r="U31" s="90">
        <f t="shared" si="9"/>
        <v>-250</v>
      </c>
      <c r="V31" s="186">
        <f>E31*Inputs!E$26*Summary!$B$31</f>
        <v>1000</v>
      </c>
      <c r="W31" s="184">
        <v>0</v>
      </c>
      <c r="X31" s="197"/>
    </row>
    <row r="32" spans="1:24" ht="11.25">
      <c r="A32" s="272"/>
      <c r="B32" s="8"/>
      <c r="C32" s="107">
        <v>1</v>
      </c>
      <c r="D32" s="9" t="s">
        <v>83</v>
      </c>
      <c r="E32" s="15">
        <f>Inputs!$E$4</f>
        <v>5</v>
      </c>
      <c r="F32" s="104">
        <f t="shared" si="1"/>
        <v>0</v>
      </c>
      <c r="G32" s="13"/>
      <c r="H32" s="91">
        <f t="shared" si="2"/>
        <v>375</v>
      </c>
      <c r="I32" s="92">
        <f t="shared" si="3"/>
        <v>250</v>
      </c>
      <c r="J32" s="93">
        <f t="shared" si="4"/>
        <v>0</v>
      </c>
      <c r="K32" s="94">
        <f t="shared" si="5"/>
        <v>0</v>
      </c>
      <c r="L32" s="93">
        <f t="shared" si="6"/>
        <v>0</v>
      </c>
      <c r="M32" s="91">
        <f t="shared" si="7"/>
        <v>0</v>
      </c>
      <c r="N32" s="87">
        <f t="shared" si="8"/>
        <v>75</v>
      </c>
      <c r="O32" s="87">
        <f>IF(OR($C32=1,$F32=1),Inputs!$E$3*(1/4),0)</f>
        <v>10</v>
      </c>
      <c r="P32" s="89">
        <f>IF(OR($C32=1,$F32=1),Inputs!$E$25,0)</f>
        <v>50</v>
      </c>
      <c r="Q32" s="88">
        <f>IF(OR($C32=1,$F32=1),Inputs!$E$31,0)</f>
        <v>0</v>
      </c>
      <c r="R32" s="89">
        <f>IF(OR($C32=1,$F32=1),Inputs!$E$32,0)</f>
        <v>0</v>
      </c>
      <c r="S32" s="88">
        <f>IF(OR($C32=1,$F32=1),Inputs!$E$33,0)</f>
        <v>0</v>
      </c>
      <c r="T32" s="88">
        <f>IF(OR($C32=1,$F32=1),Inputs!$E$34,0)</f>
        <v>0</v>
      </c>
      <c r="U32" s="90">
        <f t="shared" si="9"/>
        <v>-250</v>
      </c>
      <c r="V32" s="186">
        <f>E32*Inputs!E$26*Summary!$B$31</f>
        <v>1000</v>
      </c>
      <c r="W32" s="184">
        <v>0</v>
      </c>
      <c r="X32" s="197"/>
    </row>
    <row r="33" spans="1:24" ht="12" thickBot="1">
      <c r="A33" s="273"/>
      <c r="B33" s="11"/>
      <c r="C33" s="108">
        <v>1</v>
      </c>
      <c r="D33" s="12" t="s">
        <v>83</v>
      </c>
      <c r="E33" s="15">
        <f>Inputs!$E$4</f>
        <v>5</v>
      </c>
      <c r="F33" s="105">
        <f t="shared" si="1"/>
        <v>0</v>
      </c>
      <c r="G33" s="14"/>
      <c r="H33" s="95">
        <f t="shared" si="2"/>
        <v>375</v>
      </c>
      <c r="I33" s="96">
        <f t="shared" si="3"/>
        <v>250</v>
      </c>
      <c r="J33" s="97">
        <f t="shared" si="4"/>
        <v>0</v>
      </c>
      <c r="K33" s="98">
        <f t="shared" si="5"/>
        <v>0</v>
      </c>
      <c r="L33" s="97">
        <f t="shared" si="6"/>
        <v>0</v>
      </c>
      <c r="M33" s="95">
        <f t="shared" si="7"/>
        <v>0</v>
      </c>
      <c r="N33" s="99">
        <f t="shared" si="8"/>
        <v>75</v>
      </c>
      <c r="O33" s="99">
        <f>IF(OR($C33=1,$F33=1),Inputs!$E$3*(1/4),0)</f>
        <v>10</v>
      </c>
      <c r="P33" s="100">
        <f>IF(OR($C33=1,$F33=1),Inputs!$E$25,0)</f>
        <v>50</v>
      </c>
      <c r="Q33" s="101">
        <f>IF(OR($C33=1,$F33=1),Inputs!$E$31,0)</f>
        <v>0</v>
      </c>
      <c r="R33" s="100">
        <f>IF(OR($C33=1,$F33=1),Inputs!$E$32,0)</f>
        <v>0</v>
      </c>
      <c r="S33" s="101">
        <f>IF(OR($C33=1,$F33=1),Inputs!$E$33,0)</f>
        <v>0</v>
      </c>
      <c r="T33" s="101">
        <f>IF(OR($C33=1,$F33=1),Inputs!$E$34,0)</f>
        <v>0</v>
      </c>
      <c r="U33" s="102">
        <f t="shared" si="9"/>
        <v>-250</v>
      </c>
      <c r="V33" s="186">
        <f>E33*Inputs!E$26*Summary!$B$31</f>
        <v>1000</v>
      </c>
      <c r="W33" s="185">
        <v>0</v>
      </c>
      <c r="X33" s="198"/>
    </row>
    <row r="34" spans="1:24" ht="11.25">
      <c r="A34" s="271" t="s">
        <v>115</v>
      </c>
      <c r="B34" s="8" t="s">
        <v>91</v>
      </c>
      <c r="C34" s="107">
        <v>1</v>
      </c>
      <c r="D34" s="9" t="s">
        <v>83</v>
      </c>
      <c r="E34" s="15">
        <f>Inputs!$E$5</f>
        <v>6.25</v>
      </c>
      <c r="F34" s="104">
        <f t="shared" si="1"/>
        <v>0</v>
      </c>
      <c r="G34" s="13"/>
      <c r="H34" s="91">
        <f t="shared" si="2"/>
        <v>468.75</v>
      </c>
      <c r="I34" s="92">
        <f t="shared" si="3"/>
        <v>312.5</v>
      </c>
      <c r="J34" s="93">
        <f t="shared" si="4"/>
        <v>0</v>
      </c>
      <c r="K34" s="94">
        <f t="shared" si="5"/>
        <v>0</v>
      </c>
      <c r="L34" s="85">
        <f t="shared" si="6"/>
        <v>0</v>
      </c>
      <c r="M34" s="91">
        <f t="shared" si="7"/>
        <v>0</v>
      </c>
      <c r="N34" s="87">
        <f t="shared" si="8"/>
        <v>75</v>
      </c>
      <c r="O34" s="87">
        <f>IF(OR($C34=1,$F34=1),Inputs!$E$3*(1/4),0)</f>
        <v>10</v>
      </c>
      <c r="P34" s="89">
        <f>IF(OR($C34=1,$F34=1),Inputs!$E$25,0)</f>
        <v>50</v>
      </c>
      <c r="Q34" s="88">
        <f>IF(OR($C34=1,$F34=1),Inputs!$E$31,0)</f>
        <v>0</v>
      </c>
      <c r="R34" s="89">
        <f>IF(OR($C34=1,$F34=1),Inputs!$E$32,0)</f>
        <v>0</v>
      </c>
      <c r="S34" s="88">
        <f>IF(OR($C34=1,$F34=1),Inputs!$E$33,0)</f>
        <v>0</v>
      </c>
      <c r="T34" s="88">
        <f>IF(OR($C34=1,$F34=1),Inputs!$E$34,0)</f>
        <v>0</v>
      </c>
      <c r="U34" s="90">
        <f t="shared" si="9"/>
        <v>-312.5</v>
      </c>
      <c r="V34" s="186">
        <f>E34*Inputs!E$26*Summary!$B$32</f>
        <v>937.5</v>
      </c>
      <c r="W34" s="183">
        <v>0</v>
      </c>
      <c r="X34" s="197"/>
    </row>
    <row r="35" spans="1:24" ht="11.25">
      <c r="A35" s="272"/>
      <c r="B35" s="8"/>
      <c r="C35" s="107">
        <v>1</v>
      </c>
      <c r="D35" s="9" t="s">
        <v>83</v>
      </c>
      <c r="E35" s="15">
        <f>Inputs!$E$5</f>
        <v>6.25</v>
      </c>
      <c r="F35" s="104">
        <f t="shared" si="1"/>
        <v>0</v>
      </c>
      <c r="G35" s="13"/>
      <c r="H35" s="91">
        <f t="shared" si="2"/>
        <v>468.75</v>
      </c>
      <c r="I35" s="92">
        <f t="shared" si="3"/>
        <v>312.5</v>
      </c>
      <c r="J35" s="93">
        <f t="shared" si="4"/>
        <v>0</v>
      </c>
      <c r="K35" s="94">
        <f t="shared" si="5"/>
        <v>0</v>
      </c>
      <c r="L35" s="93">
        <f t="shared" si="6"/>
        <v>0</v>
      </c>
      <c r="M35" s="91">
        <f t="shared" si="7"/>
        <v>0</v>
      </c>
      <c r="N35" s="87">
        <f t="shared" si="8"/>
        <v>75</v>
      </c>
      <c r="O35" s="87">
        <f>IF(OR($C35=1,$F35=1),Inputs!$E$3*(1/4),0)</f>
        <v>10</v>
      </c>
      <c r="P35" s="89">
        <f>IF(OR($C35=1,$F35=1),Inputs!$E$25,0)</f>
        <v>50</v>
      </c>
      <c r="Q35" s="88">
        <f>IF(OR($C35=1,$F35=1),Inputs!$E$31,0)</f>
        <v>0</v>
      </c>
      <c r="R35" s="89">
        <f>IF(OR($C35=1,$F35=1),Inputs!$E$32,0)</f>
        <v>0</v>
      </c>
      <c r="S35" s="88">
        <f>IF(OR($C35=1,$F35=1),Inputs!$E$33,0)</f>
        <v>0</v>
      </c>
      <c r="T35" s="88">
        <f>IF(OR($C35=1,$F35=1),Inputs!$E$34,0)</f>
        <v>0</v>
      </c>
      <c r="U35" s="90">
        <f t="shared" si="9"/>
        <v>-312.5</v>
      </c>
      <c r="V35" s="186">
        <f>E35*Inputs!E$26*Summary!$B$32</f>
        <v>937.5</v>
      </c>
      <c r="W35" s="184">
        <v>0</v>
      </c>
      <c r="X35" s="197"/>
    </row>
    <row r="36" spans="1:24" ht="11.25">
      <c r="A36" s="272"/>
      <c r="B36" s="8"/>
      <c r="C36" s="107">
        <v>1</v>
      </c>
      <c r="D36" s="9" t="s">
        <v>83</v>
      </c>
      <c r="E36" s="15">
        <f>Inputs!$E$5</f>
        <v>6.25</v>
      </c>
      <c r="F36" s="104">
        <f t="shared" si="1"/>
        <v>0</v>
      </c>
      <c r="G36" s="13"/>
      <c r="H36" s="91">
        <f t="shared" si="2"/>
        <v>468.75</v>
      </c>
      <c r="I36" s="92">
        <f t="shared" si="3"/>
        <v>312.5</v>
      </c>
      <c r="J36" s="93">
        <f t="shared" si="4"/>
        <v>0</v>
      </c>
      <c r="K36" s="94">
        <f t="shared" si="5"/>
        <v>0</v>
      </c>
      <c r="L36" s="93">
        <f t="shared" si="6"/>
        <v>0</v>
      </c>
      <c r="M36" s="91">
        <f t="shared" si="7"/>
        <v>0</v>
      </c>
      <c r="N36" s="87">
        <f t="shared" si="8"/>
        <v>75</v>
      </c>
      <c r="O36" s="87">
        <f>IF(OR($C36=1,$F36=1),Inputs!$E$3*(1/4),0)</f>
        <v>10</v>
      </c>
      <c r="P36" s="89">
        <f>IF(OR($C36=1,$F36=1),Inputs!$E$25,0)</f>
        <v>50</v>
      </c>
      <c r="Q36" s="88">
        <f>IF(OR($C36=1,$F36=1),Inputs!$E$31,0)</f>
        <v>0</v>
      </c>
      <c r="R36" s="89">
        <f>IF(OR($C36=1,$F36=1),Inputs!$E$32,0)</f>
        <v>0</v>
      </c>
      <c r="S36" s="88">
        <f>IF(OR($C36=1,$F36=1),Inputs!$E$33,0)</f>
        <v>0</v>
      </c>
      <c r="T36" s="88">
        <f>IF(OR($C36=1,$F36=1),Inputs!$E$34,0)</f>
        <v>0</v>
      </c>
      <c r="U36" s="90">
        <f t="shared" si="9"/>
        <v>-312.5</v>
      </c>
      <c r="V36" s="186">
        <f>E36*Inputs!E$26*Summary!$B$32</f>
        <v>937.5</v>
      </c>
      <c r="W36" s="184">
        <v>0</v>
      </c>
      <c r="X36" s="197"/>
    </row>
    <row r="37" spans="1:24" ht="12" thickBot="1">
      <c r="A37" s="273"/>
      <c r="B37" s="11"/>
      <c r="C37" s="108">
        <v>1</v>
      </c>
      <c r="D37" s="12" t="s">
        <v>83</v>
      </c>
      <c r="E37" s="15">
        <f>Inputs!$E$5</f>
        <v>6.25</v>
      </c>
      <c r="F37" s="105">
        <f t="shared" si="1"/>
        <v>0</v>
      </c>
      <c r="G37" s="13"/>
      <c r="H37" s="95">
        <f t="shared" si="2"/>
        <v>468.75</v>
      </c>
      <c r="I37" s="96">
        <f t="shared" si="3"/>
        <v>312.5</v>
      </c>
      <c r="J37" s="97">
        <f t="shared" si="4"/>
        <v>0</v>
      </c>
      <c r="K37" s="98">
        <f t="shared" si="5"/>
        <v>0</v>
      </c>
      <c r="L37" s="97">
        <f t="shared" si="6"/>
        <v>0</v>
      </c>
      <c r="M37" s="95">
        <f t="shared" si="7"/>
        <v>0</v>
      </c>
      <c r="N37" s="99">
        <f t="shared" si="8"/>
        <v>75</v>
      </c>
      <c r="O37" s="99">
        <f>IF(OR($C37=1,$F37=1),Inputs!$E$3*(1/4),0)</f>
        <v>10</v>
      </c>
      <c r="P37" s="100">
        <f>IF(OR($C37=1,$F37=1),Inputs!$E$25,0)</f>
        <v>50</v>
      </c>
      <c r="Q37" s="101">
        <f>IF(OR($C37=1,$F37=1),Inputs!$E$31,0)</f>
        <v>0</v>
      </c>
      <c r="R37" s="100">
        <f>IF(OR($C37=1,$F37=1),Inputs!$E$32,0)</f>
        <v>0</v>
      </c>
      <c r="S37" s="101">
        <f>IF(OR($C37=1,$F37=1),Inputs!$E$33,0)</f>
        <v>0</v>
      </c>
      <c r="T37" s="101">
        <f>IF(OR($C37=1,$F37=1),Inputs!$E$34,0)</f>
        <v>0</v>
      </c>
      <c r="U37" s="102">
        <f t="shared" si="9"/>
        <v>-312.5</v>
      </c>
      <c r="V37" s="186">
        <f>E37*Inputs!E$26*Summary!$B$32</f>
        <v>937.5</v>
      </c>
      <c r="W37" s="185">
        <v>0</v>
      </c>
      <c r="X37" s="198"/>
    </row>
    <row r="38" spans="1:24" ht="11.25">
      <c r="A38" s="271" t="s">
        <v>116</v>
      </c>
      <c r="B38" s="8" t="s">
        <v>92</v>
      </c>
      <c r="C38" s="107">
        <v>1</v>
      </c>
      <c r="D38" s="9" t="s">
        <v>83</v>
      </c>
      <c r="E38" s="15">
        <f>Inputs!$E$6</f>
        <v>7.5</v>
      </c>
      <c r="F38" s="104">
        <f aca="true" t="shared" si="10" ref="F38:F69">IF(AND(C38=0,D38="Closed"),1,0)</f>
        <v>0</v>
      </c>
      <c r="G38" s="13"/>
      <c r="H38" s="91">
        <f t="shared" si="2"/>
        <v>562.5</v>
      </c>
      <c r="I38" s="92">
        <f t="shared" si="3"/>
        <v>375</v>
      </c>
      <c r="J38" s="93">
        <f t="shared" si="4"/>
        <v>0</v>
      </c>
      <c r="K38" s="94">
        <f t="shared" si="5"/>
        <v>0</v>
      </c>
      <c r="L38" s="85">
        <f t="shared" si="6"/>
        <v>0</v>
      </c>
      <c r="M38" s="91">
        <f t="shared" si="7"/>
        <v>0</v>
      </c>
      <c r="N38" s="87">
        <f t="shared" si="8"/>
        <v>75</v>
      </c>
      <c r="O38" s="87">
        <f>IF(OR($C38=1,$F38=1),Inputs!$E$3*(1/4),0)</f>
        <v>10</v>
      </c>
      <c r="P38" s="89">
        <f>IF(OR($C38=1,$F38=1),Inputs!$E$25,0)</f>
        <v>50</v>
      </c>
      <c r="Q38" s="88">
        <f>IF(OR($C38=1,$F38=1),Inputs!$E$31,0)</f>
        <v>0</v>
      </c>
      <c r="R38" s="89">
        <f>IF(OR($C38=1,$F38=1),Inputs!$E$32,0)</f>
        <v>0</v>
      </c>
      <c r="S38" s="88">
        <f>IF(OR($C38=1,$F38=1),Inputs!$E$33,0)</f>
        <v>0</v>
      </c>
      <c r="T38" s="88">
        <f>IF(OR($C38=1,$F38=1),Inputs!$E$34,0)</f>
        <v>0</v>
      </c>
      <c r="U38" s="90">
        <f t="shared" si="9"/>
        <v>-375</v>
      </c>
      <c r="V38" s="186">
        <f>E38*Inputs!E$26*Summary!$B$33</f>
        <v>750</v>
      </c>
      <c r="W38" s="183">
        <v>0</v>
      </c>
      <c r="X38" s="197"/>
    </row>
    <row r="39" spans="1:24" ht="11.25">
      <c r="A39" s="272"/>
      <c r="B39" s="8"/>
      <c r="C39" s="107">
        <v>1</v>
      </c>
      <c r="D39" s="9" t="s">
        <v>83</v>
      </c>
      <c r="E39" s="15">
        <f>Inputs!$E$6</f>
        <v>7.5</v>
      </c>
      <c r="F39" s="104">
        <f t="shared" si="10"/>
        <v>0</v>
      </c>
      <c r="G39" s="13"/>
      <c r="H39" s="91">
        <f t="shared" si="2"/>
        <v>562.5</v>
      </c>
      <c r="I39" s="92">
        <f t="shared" si="3"/>
        <v>375</v>
      </c>
      <c r="J39" s="93">
        <f t="shared" si="4"/>
        <v>0</v>
      </c>
      <c r="K39" s="94">
        <f t="shared" si="5"/>
        <v>0</v>
      </c>
      <c r="L39" s="93">
        <f t="shared" si="6"/>
        <v>0</v>
      </c>
      <c r="M39" s="91">
        <f t="shared" si="7"/>
        <v>0</v>
      </c>
      <c r="N39" s="87">
        <f t="shared" si="8"/>
        <v>75</v>
      </c>
      <c r="O39" s="87">
        <f>IF(OR($C39=1,$F39=1),Inputs!$E$3*(1/4),0)</f>
        <v>10</v>
      </c>
      <c r="P39" s="89">
        <f>IF(OR($C39=1,$F39=1),Inputs!$E$25,0)</f>
        <v>50</v>
      </c>
      <c r="Q39" s="88">
        <f>IF(OR($C39=1,$F39=1),Inputs!$E$31,0)</f>
        <v>0</v>
      </c>
      <c r="R39" s="89">
        <f>IF(OR($C39=1,$F39=1),Inputs!$E$32,0)</f>
        <v>0</v>
      </c>
      <c r="S39" s="88">
        <f>IF(OR($C39=1,$F39=1),Inputs!$E$33,0)</f>
        <v>0</v>
      </c>
      <c r="T39" s="88">
        <f>IF(OR($C39=1,$F39=1),Inputs!$E$34,0)</f>
        <v>0</v>
      </c>
      <c r="U39" s="90">
        <f t="shared" si="9"/>
        <v>-375</v>
      </c>
      <c r="V39" s="186">
        <f>E39*Inputs!E$26*Summary!$B$33</f>
        <v>750</v>
      </c>
      <c r="W39" s="184">
        <v>0</v>
      </c>
      <c r="X39" s="197"/>
    </row>
    <row r="40" spans="1:24" ht="11.25">
      <c r="A40" s="272"/>
      <c r="B40" s="8"/>
      <c r="C40" s="107">
        <v>1</v>
      </c>
      <c r="D40" s="9" t="s">
        <v>83</v>
      </c>
      <c r="E40" s="15">
        <f>Inputs!$E$6</f>
        <v>7.5</v>
      </c>
      <c r="F40" s="104">
        <f t="shared" si="10"/>
        <v>0</v>
      </c>
      <c r="G40" s="13"/>
      <c r="H40" s="91">
        <f t="shared" si="2"/>
        <v>562.5</v>
      </c>
      <c r="I40" s="92">
        <f t="shared" si="3"/>
        <v>375</v>
      </c>
      <c r="J40" s="93">
        <f t="shared" si="4"/>
        <v>0</v>
      </c>
      <c r="K40" s="94">
        <f t="shared" si="5"/>
        <v>0</v>
      </c>
      <c r="L40" s="93">
        <f t="shared" si="6"/>
        <v>0</v>
      </c>
      <c r="M40" s="91">
        <f t="shared" si="7"/>
        <v>0</v>
      </c>
      <c r="N40" s="87">
        <f t="shared" si="8"/>
        <v>75</v>
      </c>
      <c r="O40" s="87">
        <f>IF(OR($C40=1,$F40=1),Inputs!$E$3*(1/4),0)</f>
        <v>10</v>
      </c>
      <c r="P40" s="89">
        <f>IF(OR($C40=1,$F40=1),Inputs!$E$25,0)</f>
        <v>50</v>
      </c>
      <c r="Q40" s="88">
        <f>IF(OR($C40=1,$F40=1),Inputs!$E$31,0)</f>
        <v>0</v>
      </c>
      <c r="R40" s="89">
        <f>IF(OR($C40=1,$F40=1),Inputs!$E$32,0)</f>
        <v>0</v>
      </c>
      <c r="S40" s="88">
        <f>IF(OR($C40=1,$F40=1),Inputs!$E$33,0)</f>
        <v>0</v>
      </c>
      <c r="T40" s="88">
        <f>IF(OR($C40=1,$F40=1),Inputs!$E$34,0)</f>
        <v>0</v>
      </c>
      <c r="U40" s="90">
        <f t="shared" si="9"/>
        <v>-375</v>
      </c>
      <c r="V40" s="186">
        <f>E40*Inputs!E$26*Summary!$B$33</f>
        <v>750</v>
      </c>
      <c r="W40" s="184">
        <v>0</v>
      </c>
      <c r="X40" s="197"/>
    </row>
    <row r="41" spans="1:24" ht="12" thickBot="1">
      <c r="A41" s="273"/>
      <c r="B41" s="11"/>
      <c r="C41" s="108">
        <v>1</v>
      </c>
      <c r="D41" s="12" t="s">
        <v>83</v>
      </c>
      <c r="E41" s="16">
        <f>Inputs!$E$6</f>
        <v>7.5</v>
      </c>
      <c r="F41" s="105">
        <f t="shared" si="10"/>
        <v>0</v>
      </c>
      <c r="G41" s="13"/>
      <c r="H41" s="95">
        <f t="shared" si="2"/>
        <v>562.5</v>
      </c>
      <c r="I41" s="96">
        <f t="shared" si="3"/>
        <v>375</v>
      </c>
      <c r="J41" s="97">
        <f t="shared" si="4"/>
        <v>0</v>
      </c>
      <c r="K41" s="98">
        <f t="shared" si="5"/>
        <v>0</v>
      </c>
      <c r="L41" s="97">
        <f t="shared" si="6"/>
        <v>0</v>
      </c>
      <c r="M41" s="95">
        <f t="shared" si="7"/>
        <v>0</v>
      </c>
      <c r="N41" s="99">
        <f t="shared" si="8"/>
        <v>75</v>
      </c>
      <c r="O41" s="99">
        <f>IF(OR($C41=1,$F41=1),Inputs!$E$3*(1/4),0)</f>
        <v>10</v>
      </c>
      <c r="P41" s="100">
        <f>IF(OR($C41=1,$F41=1),Inputs!$E$25,0)</f>
        <v>50</v>
      </c>
      <c r="Q41" s="101">
        <f>IF(OR($C41=1,$F41=1),Inputs!$E$31,0)</f>
        <v>0</v>
      </c>
      <c r="R41" s="100">
        <f>IF(OR($C41=1,$F41=1),Inputs!$E$32,0)</f>
        <v>0</v>
      </c>
      <c r="S41" s="101">
        <f>IF(OR($C41=1,$F41=1),Inputs!$E$33,0)</f>
        <v>0</v>
      </c>
      <c r="T41" s="101">
        <f>IF(OR($C41=1,$F41=1),Inputs!$E$34,0)</f>
        <v>0</v>
      </c>
      <c r="U41" s="102">
        <f t="shared" si="9"/>
        <v>-375</v>
      </c>
      <c r="V41" s="186">
        <f>E41*Inputs!E$26*Summary!$B$33</f>
        <v>750</v>
      </c>
      <c r="W41" s="185">
        <v>0</v>
      </c>
      <c r="X41" s="198"/>
    </row>
    <row r="42" spans="1:24" ht="11.25">
      <c r="A42" s="271" t="s">
        <v>117</v>
      </c>
      <c r="B42" s="8" t="s">
        <v>93</v>
      </c>
      <c r="C42" s="107">
        <v>1</v>
      </c>
      <c r="D42" s="9" t="s">
        <v>83</v>
      </c>
      <c r="E42" s="15">
        <f>Inputs!$E$3/4</f>
        <v>10</v>
      </c>
      <c r="F42" s="104">
        <f t="shared" si="10"/>
        <v>0</v>
      </c>
      <c r="G42" s="13"/>
      <c r="H42" s="91">
        <f t="shared" si="2"/>
        <v>750</v>
      </c>
      <c r="I42" s="92">
        <f t="shared" si="3"/>
        <v>500</v>
      </c>
      <c r="J42" s="93">
        <f t="shared" si="4"/>
        <v>0</v>
      </c>
      <c r="K42" s="94">
        <f t="shared" si="5"/>
        <v>0</v>
      </c>
      <c r="L42" s="85">
        <f t="shared" si="6"/>
        <v>0</v>
      </c>
      <c r="M42" s="91">
        <f t="shared" si="7"/>
        <v>0</v>
      </c>
      <c r="N42" s="87">
        <f t="shared" si="8"/>
        <v>75</v>
      </c>
      <c r="O42" s="87">
        <f>IF(OR($C42=1,$F42=1),Inputs!$E$3*(1/4),0)</f>
        <v>10</v>
      </c>
      <c r="P42" s="89">
        <f>IF(OR($C42=1,$F42=1),Inputs!$E$25,0)</f>
        <v>50</v>
      </c>
      <c r="Q42" s="88">
        <f>IF(OR($C42=1,$F42=1),Inputs!$E$31,0)</f>
        <v>0</v>
      </c>
      <c r="R42" s="89">
        <f>IF(OR($C42=1,$F42=1),Inputs!$E$32,0)</f>
        <v>0</v>
      </c>
      <c r="S42" s="88">
        <f>IF(OR($C42=1,$F42=1),Inputs!$E$33,0)</f>
        <v>0</v>
      </c>
      <c r="T42" s="88">
        <f>IF(OR($C42=1,$F42=1),Inputs!$E$34,0)</f>
        <v>0</v>
      </c>
      <c r="U42" s="90">
        <f t="shared" si="9"/>
        <v>-500</v>
      </c>
      <c r="V42" s="183">
        <v>0</v>
      </c>
      <c r="W42" s="183">
        <f>MIN(O42,E42)*Inputs!E$13*Inputs!E$26</f>
        <v>750</v>
      </c>
      <c r="X42" s="197"/>
    </row>
    <row r="43" spans="1:24" ht="11.25">
      <c r="A43" s="272"/>
      <c r="B43" s="8"/>
      <c r="C43" s="107">
        <v>1</v>
      </c>
      <c r="D43" s="9" t="s">
        <v>83</v>
      </c>
      <c r="E43" s="15">
        <f>Inputs!$E$3/4</f>
        <v>10</v>
      </c>
      <c r="F43" s="104">
        <f t="shared" si="10"/>
        <v>0</v>
      </c>
      <c r="G43" s="13"/>
      <c r="H43" s="91">
        <f t="shared" si="2"/>
        <v>750</v>
      </c>
      <c r="I43" s="92">
        <f t="shared" si="3"/>
        <v>500</v>
      </c>
      <c r="J43" s="93">
        <f t="shared" si="4"/>
        <v>0</v>
      </c>
      <c r="K43" s="94">
        <f t="shared" si="5"/>
        <v>0</v>
      </c>
      <c r="L43" s="93">
        <f t="shared" si="6"/>
        <v>0</v>
      </c>
      <c r="M43" s="91">
        <f t="shared" si="7"/>
        <v>0</v>
      </c>
      <c r="N43" s="87">
        <f t="shared" si="8"/>
        <v>75</v>
      </c>
      <c r="O43" s="87">
        <f>IF(OR($C43=1,$F43=1),Inputs!$E$3*(1/4),0)</f>
        <v>10</v>
      </c>
      <c r="P43" s="89">
        <f>IF(OR($C43=1,$F43=1),Inputs!$E$25,0)</f>
        <v>50</v>
      </c>
      <c r="Q43" s="88">
        <f>IF(OR($C43=1,$F43=1),Inputs!$E$31,0)</f>
        <v>0</v>
      </c>
      <c r="R43" s="89">
        <f>IF(OR($C43=1,$F43=1),Inputs!$E$32,0)</f>
        <v>0</v>
      </c>
      <c r="S43" s="88">
        <f>IF(OR($C43=1,$F43=1),Inputs!$E$33,0)</f>
        <v>0</v>
      </c>
      <c r="T43" s="88">
        <f>IF(OR($C43=1,$F43=1),Inputs!$E$34,0)</f>
        <v>0</v>
      </c>
      <c r="U43" s="90">
        <f t="shared" si="9"/>
        <v>-500</v>
      </c>
      <c r="V43" s="184">
        <v>0</v>
      </c>
      <c r="W43" s="184">
        <f>MIN(O43,E43)*Inputs!E$13*Inputs!E$26</f>
        <v>750</v>
      </c>
      <c r="X43" s="197"/>
    </row>
    <row r="44" spans="1:24" ht="11.25">
      <c r="A44" s="272"/>
      <c r="B44" s="8"/>
      <c r="C44" s="107">
        <v>1</v>
      </c>
      <c r="D44" s="9" t="s">
        <v>83</v>
      </c>
      <c r="E44" s="15">
        <f>Inputs!$E$3/4</f>
        <v>10</v>
      </c>
      <c r="F44" s="104">
        <f t="shared" si="10"/>
        <v>0</v>
      </c>
      <c r="G44" s="13"/>
      <c r="H44" s="91">
        <f t="shared" si="2"/>
        <v>750</v>
      </c>
      <c r="I44" s="92">
        <f t="shared" si="3"/>
        <v>500</v>
      </c>
      <c r="J44" s="93">
        <f t="shared" si="4"/>
        <v>0</v>
      </c>
      <c r="K44" s="94">
        <f t="shared" si="5"/>
        <v>0</v>
      </c>
      <c r="L44" s="93">
        <f t="shared" si="6"/>
        <v>0</v>
      </c>
      <c r="M44" s="91">
        <f t="shared" si="7"/>
        <v>0</v>
      </c>
      <c r="N44" s="87">
        <f t="shared" si="8"/>
        <v>75</v>
      </c>
      <c r="O44" s="87">
        <f>IF(OR($C44=1,$F44=1),Inputs!$E$3*(1/4),0)</f>
        <v>10</v>
      </c>
      <c r="P44" s="89">
        <f>IF(OR($C44=1,$F44=1),Inputs!$E$25,0)</f>
        <v>50</v>
      </c>
      <c r="Q44" s="88">
        <f>IF(OR($C44=1,$F44=1),Inputs!$E$31,0)</f>
        <v>0</v>
      </c>
      <c r="R44" s="89">
        <f>IF(OR($C44=1,$F44=1),Inputs!$E$32,0)</f>
        <v>0</v>
      </c>
      <c r="S44" s="88">
        <f>IF(OR($C44=1,$F44=1),Inputs!$E$33,0)</f>
        <v>0</v>
      </c>
      <c r="T44" s="88">
        <f>IF(OR($C44=1,$F44=1),Inputs!$E$34,0)</f>
        <v>0</v>
      </c>
      <c r="U44" s="90">
        <f t="shared" si="9"/>
        <v>-500</v>
      </c>
      <c r="V44" s="184">
        <v>0</v>
      </c>
      <c r="W44" s="184">
        <f>MIN(O44,E44)*Inputs!E$13*Inputs!E$26</f>
        <v>750</v>
      </c>
      <c r="X44" s="197"/>
    </row>
    <row r="45" spans="1:24" ht="12" thickBot="1">
      <c r="A45" s="273"/>
      <c r="B45" s="11"/>
      <c r="C45" s="108">
        <v>1</v>
      </c>
      <c r="D45" s="12" t="s">
        <v>83</v>
      </c>
      <c r="E45" s="15">
        <f>Inputs!$E$3/4</f>
        <v>10</v>
      </c>
      <c r="F45" s="105">
        <f t="shared" si="10"/>
        <v>0</v>
      </c>
      <c r="G45" s="14"/>
      <c r="H45" s="95">
        <f t="shared" si="2"/>
        <v>750</v>
      </c>
      <c r="I45" s="96">
        <f t="shared" si="3"/>
        <v>500</v>
      </c>
      <c r="J45" s="97">
        <f t="shared" si="4"/>
        <v>0</v>
      </c>
      <c r="K45" s="98">
        <f t="shared" si="5"/>
        <v>0</v>
      </c>
      <c r="L45" s="97">
        <f t="shared" si="6"/>
        <v>0</v>
      </c>
      <c r="M45" s="95">
        <f t="shared" si="7"/>
        <v>0</v>
      </c>
      <c r="N45" s="99">
        <f t="shared" si="8"/>
        <v>75</v>
      </c>
      <c r="O45" s="99">
        <f>IF(OR($C45=1,$F45=1),Inputs!$E$3*(1/4),0)</f>
        <v>10</v>
      </c>
      <c r="P45" s="100">
        <f>IF(OR($C45=1,$F45=1),Inputs!$E$25,0)</f>
        <v>50</v>
      </c>
      <c r="Q45" s="101">
        <f>IF(OR($C45=1,$F45=1),Inputs!$E$31,0)</f>
        <v>0</v>
      </c>
      <c r="R45" s="100">
        <f>IF(OR($C45=1,$F45=1),Inputs!$E$32,0)</f>
        <v>0</v>
      </c>
      <c r="S45" s="101">
        <f>IF(OR($C45=1,$F45=1),Inputs!$E$33,0)</f>
        <v>0</v>
      </c>
      <c r="T45" s="101">
        <f>IF(OR($C45=1,$F45=1),Inputs!$E$34,0)</f>
        <v>0</v>
      </c>
      <c r="U45" s="102">
        <f t="shared" si="9"/>
        <v>-500</v>
      </c>
      <c r="V45" s="185">
        <v>0</v>
      </c>
      <c r="W45" s="185">
        <f>MIN(O45,E45)*Inputs!E$13*Inputs!E$26</f>
        <v>750</v>
      </c>
      <c r="X45" s="198"/>
    </row>
    <row r="46" spans="1:24" ht="11.25">
      <c r="A46" s="271" t="s">
        <v>118</v>
      </c>
      <c r="B46" s="8" t="s">
        <v>94</v>
      </c>
      <c r="C46" s="107">
        <v>0</v>
      </c>
      <c r="D46" s="10" t="s">
        <v>82</v>
      </c>
      <c r="E46" s="15">
        <v>0</v>
      </c>
      <c r="F46" s="104">
        <f t="shared" si="10"/>
        <v>0</v>
      </c>
      <c r="G46" s="13"/>
      <c r="H46" s="83">
        <f t="shared" si="2"/>
        <v>0</v>
      </c>
      <c r="I46" s="92">
        <f t="shared" si="3"/>
        <v>0</v>
      </c>
      <c r="J46" s="93">
        <f t="shared" si="4"/>
        <v>0</v>
      </c>
      <c r="K46" s="94">
        <f t="shared" si="5"/>
        <v>0</v>
      </c>
      <c r="L46" s="93">
        <f t="shared" si="6"/>
        <v>0</v>
      </c>
      <c r="M46" s="91">
        <f t="shared" si="7"/>
        <v>0</v>
      </c>
      <c r="N46" s="87">
        <f t="shared" si="8"/>
        <v>0</v>
      </c>
      <c r="O46" s="87">
        <f>IF(OR($C46=1,$F46=1),Inputs!$E$3*(1/4),0)</f>
        <v>0</v>
      </c>
      <c r="P46" s="89">
        <f>IF(OR($C46=1,$F46=1),Inputs!$E$25,0)</f>
        <v>0</v>
      </c>
      <c r="Q46" s="88">
        <f>IF(OR($C46=1,$F46=1),Inputs!$E$31,0)</f>
        <v>0</v>
      </c>
      <c r="R46" s="89">
        <f>IF(OR($C46=1,$F46=1),Inputs!$E$32,0)</f>
        <v>0</v>
      </c>
      <c r="S46" s="88">
        <f>IF(OR($C46=1,$F46=1),Inputs!$E$33,0)</f>
        <v>0</v>
      </c>
      <c r="T46" s="88">
        <f>IF(OR($C46=1,$F46=1),Inputs!$E$34,0)</f>
        <v>0</v>
      </c>
      <c r="U46" s="90">
        <f t="shared" si="9"/>
        <v>0</v>
      </c>
      <c r="V46" s="183">
        <v>0</v>
      </c>
      <c r="W46" s="183">
        <v>0</v>
      </c>
      <c r="X46" s="197"/>
    </row>
    <row r="47" spans="1:24" ht="11.25">
      <c r="A47" s="272"/>
      <c r="B47" s="8"/>
      <c r="C47" s="107">
        <v>0</v>
      </c>
      <c r="D47" s="9" t="s">
        <v>82</v>
      </c>
      <c r="E47" s="15">
        <v>0</v>
      </c>
      <c r="F47" s="104">
        <f t="shared" si="10"/>
        <v>0</v>
      </c>
      <c r="G47" s="13"/>
      <c r="H47" s="91">
        <f t="shared" si="2"/>
        <v>0</v>
      </c>
      <c r="I47" s="92">
        <f t="shared" si="3"/>
        <v>0</v>
      </c>
      <c r="J47" s="93">
        <f t="shared" si="4"/>
        <v>0</v>
      </c>
      <c r="K47" s="94">
        <f t="shared" si="5"/>
        <v>0</v>
      </c>
      <c r="L47" s="93">
        <f t="shared" si="6"/>
        <v>0</v>
      </c>
      <c r="M47" s="91">
        <f t="shared" si="7"/>
        <v>0</v>
      </c>
      <c r="N47" s="87">
        <f t="shared" si="8"/>
        <v>0</v>
      </c>
      <c r="O47" s="87">
        <f>IF(OR($C47=1,$F47=1),Inputs!$E$3*(1/4),0)</f>
        <v>0</v>
      </c>
      <c r="P47" s="89">
        <f>IF(OR($C47=1,$F47=1),Inputs!$E$25,0)</f>
        <v>0</v>
      </c>
      <c r="Q47" s="88">
        <f>IF(OR($C47=1,$F47=1),Inputs!$E$31,0)</f>
        <v>0</v>
      </c>
      <c r="R47" s="89">
        <f>IF(OR($C47=1,$F47=1),Inputs!$E$32,0)</f>
        <v>0</v>
      </c>
      <c r="S47" s="88">
        <f>IF(OR($C47=1,$F47=1),Inputs!$E$33,0)</f>
        <v>0</v>
      </c>
      <c r="T47" s="88">
        <f>IF(OR($C47=1,$F47=1),Inputs!$E$34,0)</f>
        <v>0</v>
      </c>
      <c r="U47" s="90">
        <f t="shared" si="9"/>
        <v>0</v>
      </c>
      <c r="V47" s="184">
        <v>0</v>
      </c>
      <c r="W47" s="184">
        <v>0</v>
      </c>
      <c r="X47" s="197"/>
    </row>
    <row r="48" spans="1:24" ht="11.25">
      <c r="A48" s="272"/>
      <c r="B48" s="8"/>
      <c r="C48" s="107">
        <v>0</v>
      </c>
      <c r="D48" s="9" t="s">
        <v>82</v>
      </c>
      <c r="E48" s="15">
        <v>0</v>
      </c>
      <c r="F48" s="104">
        <f t="shared" si="10"/>
        <v>0</v>
      </c>
      <c r="G48" s="13"/>
      <c r="H48" s="91">
        <f t="shared" si="2"/>
        <v>0</v>
      </c>
      <c r="I48" s="92">
        <f t="shared" si="3"/>
        <v>0</v>
      </c>
      <c r="J48" s="93">
        <f t="shared" si="4"/>
        <v>0</v>
      </c>
      <c r="K48" s="94">
        <f t="shared" si="5"/>
        <v>0</v>
      </c>
      <c r="L48" s="93">
        <f t="shared" si="6"/>
        <v>0</v>
      </c>
      <c r="M48" s="91">
        <f t="shared" si="7"/>
        <v>0</v>
      </c>
      <c r="N48" s="87">
        <f t="shared" si="8"/>
        <v>0</v>
      </c>
      <c r="O48" s="87">
        <f>IF(OR($C48=1,$F48=1),Inputs!$E$3*(1/4),0)</f>
        <v>0</v>
      </c>
      <c r="P48" s="89">
        <f>IF(OR($C48=1,$F48=1),Inputs!$E$25,0)</f>
        <v>0</v>
      </c>
      <c r="Q48" s="88">
        <f>IF(OR($C48=1,$F48=1),Inputs!$E$31,0)</f>
        <v>0</v>
      </c>
      <c r="R48" s="89">
        <f>IF(OR($C48=1,$F48=1),Inputs!$E$32,0)</f>
        <v>0</v>
      </c>
      <c r="S48" s="88">
        <f>IF(OR($C48=1,$F48=1),Inputs!$E$33,0)</f>
        <v>0</v>
      </c>
      <c r="T48" s="88">
        <f>IF(OR($C48=1,$F48=1),Inputs!$E$34,0)</f>
        <v>0</v>
      </c>
      <c r="U48" s="90">
        <f t="shared" si="9"/>
        <v>0</v>
      </c>
      <c r="V48" s="184">
        <v>0</v>
      </c>
      <c r="W48" s="184">
        <v>0</v>
      </c>
      <c r="X48" s="197"/>
    </row>
    <row r="49" spans="1:24" ht="12" thickBot="1">
      <c r="A49" s="273"/>
      <c r="B49" s="11"/>
      <c r="C49" s="108">
        <v>0</v>
      </c>
      <c r="D49" s="12" t="s">
        <v>82</v>
      </c>
      <c r="E49" s="16">
        <v>0</v>
      </c>
      <c r="F49" s="105">
        <f t="shared" si="10"/>
        <v>0</v>
      </c>
      <c r="G49" s="13"/>
      <c r="H49" s="95">
        <f t="shared" si="2"/>
        <v>0</v>
      </c>
      <c r="I49" s="96">
        <f t="shared" si="3"/>
        <v>0</v>
      </c>
      <c r="J49" s="97">
        <f t="shared" si="4"/>
        <v>0</v>
      </c>
      <c r="K49" s="98">
        <f t="shared" si="5"/>
        <v>0</v>
      </c>
      <c r="L49" s="97">
        <f t="shared" si="6"/>
        <v>0</v>
      </c>
      <c r="M49" s="95">
        <f t="shared" si="7"/>
        <v>0</v>
      </c>
      <c r="N49" s="99">
        <f t="shared" si="8"/>
        <v>0</v>
      </c>
      <c r="O49" s="99">
        <f>IF(OR($C49=1,$F49=1),Inputs!$E$3*(1/4),0)</f>
        <v>0</v>
      </c>
      <c r="P49" s="100">
        <f>IF(OR($C49=1,$F49=1),Inputs!$E$25,0)</f>
        <v>0</v>
      </c>
      <c r="Q49" s="101">
        <f>IF(OR($C49=1,$F49=1),Inputs!$E$31,0)</f>
        <v>0</v>
      </c>
      <c r="R49" s="100">
        <f>IF(OR($C49=1,$F49=1),Inputs!$E$32,0)</f>
        <v>0</v>
      </c>
      <c r="S49" s="101">
        <f>IF(OR($C49=1,$F49=1),Inputs!$E$33,0)</f>
        <v>0</v>
      </c>
      <c r="T49" s="101">
        <f>IF(OR($C49=1,$F49=1),Inputs!$E$34,0)</f>
        <v>0</v>
      </c>
      <c r="U49" s="102">
        <f t="shared" si="9"/>
        <v>0</v>
      </c>
      <c r="V49" s="185">
        <v>0</v>
      </c>
      <c r="W49" s="185">
        <v>0</v>
      </c>
      <c r="X49" s="198"/>
    </row>
    <row r="50" spans="1:24" ht="11.25">
      <c r="A50" s="271" t="s">
        <v>119</v>
      </c>
      <c r="B50" s="8" t="s">
        <v>95</v>
      </c>
      <c r="C50" s="107">
        <v>0</v>
      </c>
      <c r="D50" s="9" t="s">
        <v>82</v>
      </c>
      <c r="E50" s="15">
        <v>0</v>
      </c>
      <c r="F50" s="104">
        <f t="shared" si="10"/>
        <v>0</v>
      </c>
      <c r="G50" s="13"/>
      <c r="H50" s="91">
        <f t="shared" si="2"/>
        <v>0</v>
      </c>
      <c r="I50" s="92">
        <f t="shared" si="3"/>
        <v>0</v>
      </c>
      <c r="J50" s="93">
        <f t="shared" si="4"/>
        <v>0</v>
      </c>
      <c r="K50" s="94">
        <f t="shared" si="5"/>
        <v>0</v>
      </c>
      <c r="L50" s="85">
        <f t="shared" si="6"/>
        <v>0</v>
      </c>
      <c r="M50" s="91">
        <f t="shared" si="7"/>
        <v>0</v>
      </c>
      <c r="N50" s="87">
        <f t="shared" si="8"/>
        <v>0</v>
      </c>
      <c r="O50" s="87">
        <f>IF(OR($C50=1,$F50=1),Inputs!$E$3*(1/4),0)</f>
        <v>0</v>
      </c>
      <c r="P50" s="89">
        <f>IF(OR($C50=1,$F50=1),Inputs!$E$25,0)</f>
        <v>0</v>
      </c>
      <c r="Q50" s="88">
        <f>IF(OR($C50=1,$F50=1),Inputs!$E$31,0)</f>
        <v>0</v>
      </c>
      <c r="R50" s="89">
        <f>IF(OR($C50=1,$F50=1),Inputs!$E$32,0)</f>
        <v>0</v>
      </c>
      <c r="S50" s="88">
        <f>IF(OR($C50=1,$F50=1),Inputs!$E$33,0)</f>
        <v>0</v>
      </c>
      <c r="T50" s="88">
        <f>IF(OR($C50=1,$F50=1),Inputs!$E$34,0)</f>
        <v>0</v>
      </c>
      <c r="U50" s="90">
        <f t="shared" si="9"/>
        <v>0</v>
      </c>
      <c r="V50" s="183">
        <v>0</v>
      </c>
      <c r="W50" s="183">
        <v>0</v>
      </c>
      <c r="X50" s="197"/>
    </row>
    <row r="51" spans="1:24" ht="11.25">
      <c r="A51" s="272"/>
      <c r="B51" s="8"/>
      <c r="C51" s="107">
        <v>0</v>
      </c>
      <c r="D51" s="9" t="s">
        <v>82</v>
      </c>
      <c r="E51" s="15">
        <v>0</v>
      </c>
      <c r="F51" s="104">
        <f t="shared" si="10"/>
        <v>0</v>
      </c>
      <c r="G51" s="13"/>
      <c r="H51" s="91">
        <f t="shared" si="2"/>
        <v>0</v>
      </c>
      <c r="I51" s="92">
        <f t="shared" si="3"/>
        <v>0</v>
      </c>
      <c r="J51" s="93">
        <f t="shared" si="4"/>
        <v>0</v>
      </c>
      <c r="K51" s="94">
        <f t="shared" si="5"/>
        <v>0</v>
      </c>
      <c r="L51" s="93">
        <f t="shared" si="6"/>
        <v>0</v>
      </c>
      <c r="M51" s="91">
        <f t="shared" si="7"/>
        <v>0</v>
      </c>
      <c r="N51" s="87">
        <f t="shared" si="8"/>
        <v>0</v>
      </c>
      <c r="O51" s="87">
        <f>IF(OR($C51=1,$F51=1),Inputs!$E$3*(1/4),0)</f>
        <v>0</v>
      </c>
      <c r="P51" s="89">
        <f>IF(OR($C51=1,$F51=1),Inputs!$E$25,0)</f>
        <v>0</v>
      </c>
      <c r="Q51" s="88">
        <f>IF(OR($C51=1,$F51=1),Inputs!$E$31,0)</f>
        <v>0</v>
      </c>
      <c r="R51" s="89">
        <f>IF(OR($C51=1,$F51=1),Inputs!$E$32,0)</f>
        <v>0</v>
      </c>
      <c r="S51" s="88">
        <f>IF(OR($C51=1,$F51=1),Inputs!$E$33,0)</f>
        <v>0</v>
      </c>
      <c r="T51" s="88">
        <f>IF(OR($C51=1,$F51=1),Inputs!$E$34,0)</f>
        <v>0</v>
      </c>
      <c r="U51" s="90">
        <f t="shared" si="9"/>
        <v>0</v>
      </c>
      <c r="V51" s="184">
        <v>0</v>
      </c>
      <c r="W51" s="184">
        <v>0</v>
      </c>
      <c r="X51" s="197"/>
    </row>
    <row r="52" spans="1:24" ht="11.25">
      <c r="A52" s="272"/>
      <c r="B52" s="8"/>
      <c r="C52" s="107">
        <v>0</v>
      </c>
      <c r="D52" s="9" t="s">
        <v>82</v>
      </c>
      <c r="E52" s="15">
        <v>0</v>
      </c>
      <c r="F52" s="104">
        <f t="shared" si="10"/>
        <v>0</v>
      </c>
      <c r="G52" s="13"/>
      <c r="H52" s="91">
        <f t="shared" si="2"/>
        <v>0</v>
      </c>
      <c r="I52" s="92">
        <f t="shared" si="3"/>
        <v>0</v>
      </c>
      <c r="J52" s="93">
        <f t="shared" si="4"/>
        <v>0</v>
      </c>
      <c r="K52" s="94">
        <f t="shared" si="5"/>
        <v>0</v>
      </c>
      <c r="L52" s="93">
        <f t="shared" si="6"/>
        <v>0</v>
      </c>
      <c r="M52" s="91">
        <f t="shared" si="7"/>
        <v>0</v>
      </c>
      <c r="N52" s="87">
        <f t="shared" si="8"/>
        <v>0</v>
      </c>
      <c r="O52" s="87">
        <f>IF(OR($C52=1,$F52=1),Inputs!$E$3*(1/4),0)</f>
        <v>0</v>
      </c>
      <c r="P52" s="89">
        <f>IF(OR($C52=1,$F52=1),Inputs!$E$25,0)</f>
        <v>0</v>
      </c>
      <c r="Q52" s="88">
        <f>IF(OR($C52=1,$F52=1),Inputs!$E$31,0)</f>
        <v>0</v>
      </c>
      <c r="R52" s="89">
        <f>IF(OR($C52=1,$F52=1),Inputs!$E$32,0)</f>
        <v>0</v>
      </c>
      <c r="S52" s="88">
        <f>IF(OR($C52=1,$F52=1),Inputs!$E$33,0)</f>
        <v>0</v>
      </c>
      <c r="T52" s="88">
        <f>IF(OR($C52=1,$F52=1),Inputs!$E$34,0)</f>
        <v>0</v>
      </c>
      <c r="U52" s="90">
        <f t="shared" si="9"/>
        <v>0</v>
      </c>
      <c r="V52" s="184">
        <v>0</v>
      </c>
      <c r="W52" s="184">
        <v>0</v>
      </c>
      <c r="X52" s="197"/>
    </row>
    <row r="53" spans="1:24" ht="12" thickBot="1">
      <c r="A53" s="273"/>
      <c r="B53" s="11"/>
      <c r="C53" s="108">
        <v>0</v>
      </c>
      <c r="D53" s="12" t="s">
        <v>82</v>
      </c>
      <c r="E53" s="16">
        <v>0</v>
      </c>
      <c r="F53" s="105">
        <f t="shared" si="10"/>
        <v>0</v>
      </c>
      <c r="G53" s="13"/>
      <c r="H53" s="95">
        <f t="shared" si="2"/>
        <v>0</v>
      </c>
      <c r="I53" s="96">
        <f t="shared" si="3"/>
        <v>0</v>
      </c>
      <c r="J53" s="97">
        <f t="shared" si="4"/>
        <v>0</v>
      </c>
      <c r="K53" s="98">
        <f t="shared" si="5"/>
        <v>0</v>
      </c>
      <c r="L53" s="97">
        <f t="shared" si="6"/>
        <v>0</v>
      </c>
      <c r="M53" s="95">
        <f t="shared" si="7"/>
        <v>0</v>
      </c>
      <c r="N53" s="99">
        <f t="shared" si="8"/>
        <v>0</v>
      </c>
      <c r="O53" s="99">
        <f>IF(OR($C53=1,$F53=1),Inputs!$E$3*(1/4),0)</f>
        <v>0</v>
      </c>
      <c r="P53" s="100">
        <f>IF(OR($C53=1,$F53=1),Inputs!$E$25,0)</f>
        <v>0</v>
      </c>
      <c r="Q53" s="101">
        <f>IF(OR($C53=1,$F53=1),Inputs!$E$31,0)</f>
        <v>0</v>
      </c>
      <c r="R53" s="100">
        <f>IF(OR($C53=1,$F53=1),Inputs!$E$32,0)</f>
        <v>0</v>
      </c>
      <c r="S53" s="101">
        <f>IF(OR($C53=1,$F53=1),Inputs!$E$33,0)</f>
        <v>0</v>
      </c>
      <c r="T53" s="101">
        <f>IF(OR($C53=1,$F53=1),Inputs!$E$34,0)</f>
        <v>0</v>
      </c>
      <c r="U53" s="102">
        <f t="shared" si="9"/>
        <v>0</v>
      </c>
      <c r="V53" s="185">
        <v>0</v>
      </c>
      <c r="W53" s="185">
        <v>0</v>
      </c>
      <c r="X53" s="198"/>
    </row>
    <row r="54" spans="1:24" ht="11.25">
      <c r="A54" s="271" t="s">
        <v>120</v>
      </c>
      <c r="B54" s="8" t="s">
        <v>96</v>
      </c>
      <c r="C54" s="107">
        <v>0</v>
      </c>
      <c r="D54" s="9" t="s">
        <v>82</v>
      </c>
      <c r="E54" s="15">
        <v>0</v>
      </c>
      <c r="F54" s="104">
        <f t="shared" si="10"/>
        <v>0</v>
      </c>
      <c r="G54" s="13"/>
      <c r="H54" s="91">
        <f t="shared" si="2"/>
        <v>0</v>
      </c>
      <c r="I54" s="92">
        <f t="shared" si="3"/>
        <v>0</v>
      </c>
      <c r="J54" s="93">
        <f t="shared" si="4"/>
        <v>0</v>
      </c>
      <c r="K54" s="94">
        <f t="shared" si="5"/>
        <v>0</v>
      </c>
      <c r="L54" s="85">
        <f t="shared" si="6"/>
        <v>0</v>
      </c>
      <c r="M54" s="91">
        <f t="shared" si="7"/>
        <v>0</v>
      </c>
      <c r="N54" s="87">
        <f t="shared" si="8"/>
        <v>0</v>
      </c>
      <c r="O54" s="87">
        <f>IF(OR($C54=1,$F54=1),Inputs!$E$3*(1/4),0)</f>
        <v>0</v>
      </c>
      <c r="P54" s="89">
        <f>IF(OR($C54=1,$F54=1),Inputs!$E$25,0)</f>
        <v>0</v>
      </c>
      <c r="Q54" s="88">
        <f>IF(OR($C54=1,$F54=1),Inputs!$E$31,0)</f>
        <v>0</v>
      </c>
      <c r="R54" s="89">
        <f>IF(OR($C54=1,$F54=1),Inputs!$E$32,0)</f>
        <v>0</v>
      </c>
      <c r="S54" s="88">
        <f>IF(OR($C54=1,$F54=1),Inputs!$E$33,0)</f>
        <v>0</v>
      </c>
      <c r="T54" s="88">
        <f>IF(OR($C54=1,$F54=1),Inputs!$E$34,0)</f>
        <v>0</v>
      </c>
      <c r="U54" s="90">
        <f t="shared" si="9"/>
        <v>0</v>
      </c>
      <c r="V54" s="183">
        <v>0</v>
      </c>
      <c r="W54" s="183">
        <v>0</v>
      </c>
      <c r="X54" s="197"/>
    </row>
    <row r="55" spans="1:24" ht="11.25">
      <c r="A55" s="272"/>
      <c r="B55" s="8"/>
      <c r="C55" s="107">
        <v>0</v>
      </c>
      <c r="D55" s="9" t="s">
        <v>82</v>
      </c>
      <c r="E55" s="15">
        <v>0</v>
      </c>
      <c r="F55" s="104">
        <f t="shared" si="10"/>
        <v>0</v>
      </c>
      <c r="G55" s="13"/>
      <c r="H55" s="91">
        <f t="shared" si="2"/>
        <v>0</v>
      </c>
      <c r="I55" s="92">
        <f t="shared" si="3"/>
        <v>0</v>
      </c>
      <c r="J55" s="93">
        <f t="shared" si="4"/>
        <v>0</v>
      </c>
      <c r="K55" s="94">
        <f t="shared" si="5"/>
        <v>0</v>
      </c>
      <c r="L55" s="93">
        <f t="shared" si="6"/>
        <v>0</v>
      </c>
      <c r="M55" s="91">
        <f t="shared" si="7"/>
        <v>0</v>
      </c>
      <c r="N55" s="87">
        <f t="shared" si="8"/>
        <v>0</v>
      </c>
      <c r="O55" s="87">
        <f>IF(OR($C55=1,$F55=1),Inputs!$E$3*(1/4),0)</f>
        <v>0</v>
      </c>
      <c r="P55" s="89">
        <f>IF(OR($C55=1,$F55=1),Inputs!$E$25,0)</f>
        <v>0</v>
      </c>
      <c r="Q55" s="88">
        <f>IF(OR($C55=1,$F55=1),Inputs!$E$31,0)</f>
        <v>0</v>
      </c>
      <c r="R55" s="89">
        <f>IF(OR($C55=1,$F55=1),Inputs!$E$32,0)</f>
        <v>0</v>
      </c>
      <c r="S55" s="88">
        <f>IF(OR($C55=1,$F55=1),Inputs!$E$33,0)</f>
        <v>0</v>
      </c>
      <c r="T55" s="88">
        <f>IF(OR($C55=1,$F55=1),Inputs!$E$34,0)</f>
        <v>0</v>
      </c>
      <c r="U55" s="90">
        <f t="shared" si="9"/>
        <v>0</v>
      </c>
      <c r="V55" s="184">
        <v>0</v>
      </c>
      <c r="W55" s="184">
        <v>0</v>
      </c>
      <c r="X55" s="197"/>
    </row>
    <row r="56" spans="1:24" ht="11.25">
      <c r="A56" s="272"/>
      <c r="B56" s="8"/>
      <c r="C56" s="107">
        <v>0</v>
      </c>
      <c r="D56" s="9" t="s">
        <v>82</v>
      </c>
      <c r="E56" s="15">
        <v>0</v>
      </c>
      <c r="F56" s="104">
        <f t="shared" si="10"/>
        <v>0</v>
      </c>
      <c r="G56" s="13"/>
      <c r="H56" s="91">
        <f t="shared" si="2"/>
        <v>0</v>
      </c>
      <c r="I56" s="92">
        <f t="shared" si="3"/>
        <v>0</v>
      </c>
      <c r="J56" s="93">
        <f t="shared" si="4"/>
        <v>0</v>
      </c>
      <c r="K56" s="94">
        <f t="shared" si="5"/>
        <v>0</v>
      </c>
      <c r="L56" s="93">
        <f t="shared" si="6"/>
        <v>0</v>
      </c>
      <c r="M56" s="91">
        <f t="shared" si="7"/>
        <v>0</v>
      </c>
      <c r="N56" s="87">
        <f t="shared" si="8"/>
        <v>0</v>
      </c>
      <c r="O56" s="87">
        <f>IF(OR($C56=1,$F56=1),Inputs!$E$3*(1/4),0)</f>
        <v>0</v>
      </c>
      <c r="P56" s="89">
        <f>IF(OR($C56=1,$F56=1),Inputs!$E$25,0)</f>
        <v>0</v>
      </c>
      <c r="Q56" s="88">
        <f>IF(OR($C56=1,$F56=1),Inputs!$E$31,0)</f>
        <v>0</v>
      </c>
      <c r="R56" s="89">
        <f>IF(OR($C56=1,$F56=1),Inputs!$E$32,0)</f>
        <v>0</v>
      </c>
      <c r="S56" s="88">
        <f>IF(OR($C56=1,$F56=1),Inputs!$E$33,0)</f>
        <v>0</v>
      </c>
      <c r="T56" s="88">
        <f>IF(OR($C56=1,$F56=1),Inputs!$E$34,0)</f>
        <v>0</v>
      </c>
      <c r="U56" s="90">
        <f t="shared" si="9"/>
        <v>0</v>
      </c>
      <c r="V56" s="184">
        <v>0</v>
      </c>
      <c r="W56" s="184">
        <v>0</v>
      </c>
      <c r="X56" s="197"/>
    </row>
    <row r="57" spans="1:24" ht="12" thickBot="1">
      <c r="A57" s="273"/>
      <c r="B57" s="11"/>
      <c r="C57" s="108">
        <v>0</v>
      </c>
      <c r="D57" s="12" t="s">
        <v>82</v>
      </c>
      <c r="E57" s="16">
        <v>0</v>
      </c>
      <c r="F57" s="105">
        <f t="shared" si="10"/>
        <v>0</v>
      </c>
      <c r="G57" s="13"/>
      <c r="H57" s="95">
        <f t="shared" si="2"/>
        <v>0</v>
      </c>
      <c r="I57" s="96">
        <f t="shared" si="3"/>
        <v>0</v>
      </c>
      <c r="J57" s="97">
        <f t="shared" si="4"/>
        <v>0</v>
      </c>
      <c r="K57" s="98">
        <f t="shared" si="5"/>
        <v>0</v>
      </c>
      <c r="L57" s="97">
        <f t="shared" si="6"/>
        <v>0</v>
      </c>
      <c r="M57" s="95">
        <f t="shared" si="7"/>
        <v>0</v>
      </c>
      <c r="N57" s="99">
        <f t="shared" si="8"/>
        <v>0</v>
      </c>
      <c r="O57" s="99">
        <f>IF(OR($C57=1,$F57=1),Inputs!$E$3*(1/4),0)</f>
        <v>0</v>
      </c>
      <c r="P57" s="100">
        <f>IF(OR($C57=1,$F57=1),Inputs!$E$25,0)</f>
        <v>0</v>
      </c>
      <c r="Q57" s="101">
        <f>IF(OR($C57=1,$F57=1),Inputs!$E$31,0)</f>
        <v>0</v>
      </c>
      <c r="R57" s="100">
        <f>IF(OR($C57=1,$F57=1),Inputs!$E$32,0)</f>
        <v>0</v>
      </c>
      <c r="S57" s="101">
        <f>IF(OR($C57=1,$F57=1),Inputs!$E$33,0)</f>
        <v>0</v>
      </c>
      <c r="T57" s="101">
        <f>IF(OR($C57=1,$F57=1),Inputs!$E$34,0)</f>
        <v>0</v>
      </c>
      <c r="U57" s="102">
        <f t="shared" si="9"/>
        <v>0</v>
      </c>
      <c r="V57" s="185">
        <v>0</v>
      </c>
      <c r="W57" s="185">
        <v>0</v>
      </c>
      <c r="X57" s="198"/>
    </row>
    <row r="58" spans="1:24" ht="11.25">
      <c r="A58" s="271" t="s">
        <v>121</v>
      </c>
      <c r="B58" s="8" t="s">
        <v>97</v>
      </c>
      <c r="C58" s="107">
        <v>0</v>
      </c>
      <c r="D58" s="9" t="s">
        <v>82</v>
      </c>
      <c r="E58" s="15">
        <v>0</v>
      </c>
      <c r="F58" s="104">
        <f t="shared" si="10"/>
        <v>0</v>
      </c>
      <c r="G58" s="13"/>
      <c r="H58" s="91">
        <f t="shared" si="2"/>
        <v>0</v>
      </c>
      <c r="I58" s="92">
        <f t="shared" si="3"/>
        <v>0</v>
      </c>
      <c r="J58" s="93">
        <f t="shared" si="4"/>
        <v>0</v>
      </c>
      <c r="K58" s="94">
        <f t="shared" si="5"/>
        <v>0</v>
      </c>
      <c r="L58" s="85">
        <f t="shared" si="6"/>
        <v>0</v>
      </c>
      <c r="M58" s="91">
        <f t="shared" si="7"/>
        <v>0</v>
      </c>
      <c r="N58" s="87">
        <f t="shared" si="8"/>
        <v>0</v>
      </c>
      <c r="O58" s="87">
        <f>IF(OR($C58=1,$F58=1),Inputs!$E$3*(1/4),0)</f>
        <v>0</v>
      </c>
      <c r="P58" s="89">
        <f>IF(OR($C58=1,$F58=1),Inputs!$E$25,0)</f>
        <v>0</v>
      </c>
      <c r="Q58" s="88">
        <f>IF(OR($C58=1,$F58=1),Inputs!$E$31,0)</f>
        <v>0</v>
      </c>
      <c r="R58" s="89">
        <f>IF(OR($C58=1,$F58=1),Inputs!$E$32,0)</f>
        <v>0</v>
      </c>
      <c r="S58" s="88">
        <f>IF(OR($C58=1,$F58=1),Inputs!$E$33,0)</f>
        <v>0</v>
      </c>
      <c r="T58" s="88">
        <f>IF(OR($C58=1,$F58=1),Inputs!$E$34,0)</f>
        <v>0</v>
      </c>
      <c r="U58" s="90">
        <f t="shared" si="9"/>
        <v>0</v>
      </c>
      <c r="V58" s="183">
        <v>0</v>
      </c>
      <c r="W58" s="183">
        <v>0</v>
      </c>
      <c r="X58" s="197"/>
    </row>
    <row r="59" spans="1:24" ht="11.25">
      <c r="A59" s="272"/>
      <c r="B59" s="8"/>
      <c r="C59" s="107">
        <v>0</v>
      </c>
      <c r="D59" s="9" t="s">
        <v>82</v>
      </c>
      <c r="E59" s="15">
        <v>0</v>
      </c>
      <c r="F59" s="104">
        <f t="shared" si="10"/>
        <v>0</v>
      </c>
      <c r="G59" s="13"/>
      <c r="H59" s="91">
        <f t="shared" si="2"/>
        <v>0</v>
      </c>
      <c r="I59" s="92">
        <f t="shared" si="3"/>
        <v>0</v>
      </c>
      <c r="J59" s="93">
        <f t="shared" si="4"/>
        <v>0</v>
      </c>
      <c r="K59" s="94">
        <f t="shared" si="5"/>
        <v>0</v>
      </c>
      <c r="L59" s="93">
        <f t="shared" si="6"/>
        <v>0</v>
      </c>
      <c r="M59" s="91">
        <f t="shared" si="7"/>
        <v>0</v>
      </c>
      <c r="N59" s="87">
        <f t="shared" si="8"/>
        <v>0</v>
      </c>
      <c r="O59" s="87">
        <f>IF(OR($C59=1,$F59=1),Inputs!$E$3*(1/4),0)</f>
        <v>0</v>
      </c>
      <c r="P59" s="89">
        <f>IF(OR($C59=1,$F59=1),Inputs!$E$25,0)</f>
        <v>0</v>
      </c>
      <c r="Q59" s="88">
        <f>IF(OR($C59=1,$F59=1),Inputs!$E$31,0)</f>
        <v>0</v>
      </c>
      <c r="R59" s="89">
        <f>IF(OR($C59=1,$F59=1),Inputs!$E$32,0)</f>
        <v>0</v>
      </c>
      <c r="S59" s="88">
        <f>IF(OR($C59=1,$F59=1),Inputs!$E$33,0)</f>
        <v>0</v>
      </c>
      <c r="T59" s="88">
        <f>IF(OR($C59=1,$F59=1),Inputs!$E$34,0)</f>
        <v>0</v>
      </c>
      <c r="U59" s="90">
        <f t="shared" si="9"/>
        <v>0</v>
      </c>
      <c r="V59" s="184">
        <v>0</v>
      </c>
      <c r="W59" s="184">
        <v>0</v>
      </c>
      <c r="X59" s="197"/>
    </row>
    <row r="60" spans="1:24" ht="11.25">
      <c r="A60" s="272"/>
      <c r="B60" s="8"/>
      <c r="C60" s="107">
        <v>0</v>
      </c>
      <c r="D60" s="9" t="s">
        <v>82</v>
      </c>
      <c r="E60" s="15">
        <v>0</v>
      </c>
      <c r="F60" s="104">
        <f t="shared" si="10"/>
        <v>0</v>
      </c>
      <c r="G60" s="13"/>
      <c r="H60" s="91">
        <f t="shared" si="2"/>
        <v>0</v>
      </c>
      <c r="I60" s="92">
        <f t="shared" si="3"/>
        <v>0</v>
      </c>
      <c r="J60" s="93">
        <f t="shared" si="4"/>
        <v>0</v>
      </c>
      <c r="K60" s="94">
        <f t="shared" si="5"/>
        <v>0</v>
      </c>
      <c r="L60" s="93">
        <f t="shared" si="6"/>
        <v>0</v>
      </c>
      <c r="M60" s="91">
        <f t="shared" si="7"/>
        <v>0</v>
      </c>
      <c r="N60" s="87">
        <f t="shared" si="8"/>
        <v>0</v>
      </c>
      <c r="O60" s="87">
        <f>IF(OR($C60=1,$F60=1),Inputs!$E$3*(1/4),0)</f>
        <v>0</v>
      </c>
      <c r="P60" s="89">
        <f>IF(OR($C60=1,$F60=1),Inputs!$E$25,0)</f>
        <v>0</v>
      </c>
      <c r="Q60" s="88">
        <f>IF(OR($C60=1,$F60=1),Inputs!$E$31,0)</f>
        <v>0</v>
      </c>
      <c r="R60" s="89">
        <f>IF(OR($C60=1,$F60=1),Inputs!$E$32,0)</f>
        <v>0</v>
      </c>
      <c r="S60" s="88">
        <f>IF(OR($C60=1,$F60=1),Inputs!$E$33,0)</f>
        <v>0</v>
      </c>
      <c r="T60" s="88">
        <f>IF(OR($C60=1,$F60=1),Inputs!$E$34,0)</f>
        <v>0</v>
      </c>
      <c r="U60" s="90">
        <f t="shared" si="9"/>
        <v>0</v>
      </c>
      <c r="V60" s="184">
        <v>0</v>
      </c>
      <c r="W60" s="184">
        <v>0</v>
      </c>
      <c r="X60" s="197"/>
    </row>
    <row r="61" spans="1:24" ht="12" thickBot="1">
      <c r="A61" s="273"/>
      <c r="B61" s="11"/>
      <c r="C61" s="108">
        <v>0</v>
      </c>
      <c r="D61" s="12" t="s">
        <v>82</v>
      </c>
      <c r="E61" s="16">
        <v>0</v>
      </c>
      <c r="F61" s="105">
        <f t="shared" si="10"/>
        <v>0</v>
      </c>
      <c r="G61" s="13"/>
      <c r="H61" s="95">
        <f t="shared" si="2"/>
        <v>0</v>
      </c>
      <c r="I61" s="96">
        <f t="shared" si="3"/>
        <v>0</v>
      </c>
      <c r="J61" s="97">
        <f t="shared" si="4"/>
        <v>0</v>
      </c>
      <c r="K61" s="98">
        <f t="shared" si="5"/>
        <v>0</v>
      </c>
      <c r="L61" s="97">
        <f t="shared" si="6"/>
        <v>0</v>
      </c>
      <c r="M61" s="95">
        <f t="shared" si="7"/>
        <v>0</v>
      </c>
      <c r="N61" s="99">
        <f t="shared" si="8"/>
        <v>0</v>
      </c>
      <c r="O61" s="99">
        <f>IF(OR($C61=1,$F61=1),Inputs!$E$3*(1/4),0)</f>
        <v>0</v>
      </c>
      <c r="P61" s="100">
        <f>IF(OR($C61=1,$F61=1),Inputs!$E$25,0)</f>
        <v>0</v>
      </c>
      <c r="Q61" s="101">
        <f>IF(OR($C61=1,$F61=1),Inputs!$E$31,0)</f>
        <v>0</v>
      </c>
      <c r="R61" s="100">
        <f>IF(OR($C61=1,$F61=1),Inputs!$E$32,0)</f>
        <v>0</v>
      </c>
      <c r="S61" s="101">
        <f>IF(OR($C61=1,$F61=1),Inputs!$E$33,0)</f>
        <v>0</v>
      </c>
      <c r="T61" s="101">
        <f>IF(OR($C61=1,$F61=1),Inputs!$E$34,0)</f>
        <v>0</v>
      </c>
      <c r="U61" s="102">
        <f t="shared" si="9"/>
        <v>0</v>
      </c>
      <c r="V61" s="185">
        <v>0</v>
      </c>
      <c r="W61" s="185">
        <v>0</v>
      </c>
      <c r="X61" s="198"/>
    </row>
    <row r="62" spans="1:24" ht="11.25">
      <c r="A62" s="271" t="s">
        <v>122</v>
      </c>
      <c r="B62" s="8" t="s">
        <v>98</v>
      </c>
      <c r="C62" s="107">
        <v>0</v>
      </c>
      <c r="D62" s="9" t="s">
        <v>82</v>
      </c>
      <c r="E62" s="15">
        <v>0</v>
      </c>
      <c r="F62" s="104">
        <f t="shared" si="10"/>
        <v>0</v>
      </c>
      <c r="G62" s="13"/>
      <c r="H62" s="91">
        <f t="shared" si="2"/>
        <v>0</v>
      </c>
      <c r="I62" s="92">
        <f t="shared" si="3"/>
        <v>0</v>
      </c>
      <c r="J62" s="93">
        <f t="shared" si="4"/>
        <v>0</v>
      </c>
      <c r="K62" s="94">
        <f t="shared" si="5"/>
        <v>0</v>
      </c>
      <c r="L62" s="85">
        <f t="shared" si="6"/>
        <v>0</v>
      </c>
      <c r="M62" s="91">
        <f t="shared" si="7"/>
        <v>0</v>
      </c>
      <c r="N62" s="87">
        <f t="shared" si="8"/>
        <v>0</v>
      </c>
      <c r="O62" s="87">
        <f>IF(OR($C62=1,$F62=1),Inputs!$E$3*(1/4),0)</f>
        <v>0</v>
      </c>
      <c r="P62" s="89">
        <f>IF(OR($C62=1,$F62=1),Inputs!$E$25,0)</f>
        <v>0</v>
      </c>
      <c r="Q62" s="88">
        <f>IF(OR($C62=1,$F62=1),Inputs!$E$31,0)</f>
        <v>0</v>
      </c>
      <c r="R62" s="89">
        <f>IF(OR($C62=1,$F62=1),Inputs!$E$32,0)</f>
        <v>0</v>
      </c>
      <c r="S62" s="88">
        <f>IF(OR($C62=1,$F62=1),Inputs!$E$33,0)</f>
        <v>0</v>
      </c>
      <c r="T62" s="88">
        <f>IF(OR($C62=1,$F62=1),Inputs!$E$34,0)</f>
        <v>0</v>
      </c>
      <c r="U62" s="90">
        <f t="shared" si="9"/>
        <v>0</v>
      </c>
      <c r="V62" s="183">
        <v>0</v>
      </c>
      <c r="W62" s="183">
        <v>0</v>
      </c>
      <c r="X62" s="197"/>
    </row>
    <row r="63" spans="1:24" ht="11.25">
      <c r="A63" s="272"/>
      <c r="B63" s="8"/>
      <c r="C63" s="107">
        <v>0</v>
      </c>
      <c r="D63" s="9" t="s">
        <v>82</v>
      </c>
      <c r="E63" s="15">
        <v>0</v>
      </c>
      <c r="F63" s="104">
        <f t="shared" si="10"/>
        <v>0</v>
      </c>
      <c r="G63" s="13"/>
      <c r="H63" s="91">
        <f t="shared" si="2"/>
        <v>0</v>
      </c>
      <c r="I63" s="92">
        <f t="shared" si="3"/>
        <v>0</v>
      </c>
      <c r="J63" s="93">
        <f t="shared" si="4"/>
        <v>0</v>
      </c>
      <c r="K63" s="94">
        <f t="shared" si="5"/>
        <v>0</v>
      </c>
      <c r="L63" s="93">
        <f t="shared" si="6"/>
        <v>0</v>
      </c>
      <c r="M63" s="91">
        <f t="shared" si="7"/>
        <v>0</v>
      </c>
      <c r="N63" s="87">
        <f t="shared" si="8"/>
        <v>0</v>
      </c>
      <c r="O63" s="87">
        <f>IF(OR($C63=1,$F63=1),Inputs!$E$3*(1/4),0)</f>
        <v>0</v>
      </c>
      <c r="P63" s="89">
        <f>IF(OR($C63=1,$F63=1),Inputs!$E$25,0)</f>
        <v>0</v>
      </c>
      <c r="Q63" s="88">
        <f>IF(OR($C63=1,$F63=1),Inputs!$E$31,0)</f>
        <v>0</v>
      </c>
      <c r="R63" s="89">
        <f>IF(OR($C63=1,$F63=1),Inputs!$E$32,0)</f>
        <v>0</v>
      </c>
      <c r="S63" s="88">
        <f>IF(OR($C63=1,$F63=1),Inputs!$E$33,0)</f>
        <v>0</v>
      </c>
      <c r="T63" s="88">
        <f>IF(OR($C63=1,$F63=1),Inputs!$E$34,0)</f>
        <v>0</v>
      </c>
      <c r="U63" s="90">
        <f t="shared" si="9"/>
        <v>0</v>
      </c>
      <c r="V63" s="184">
        <v>0</v>
      </c>
      <c r="W63" s="184">
        <v>0</v>
      </c>
      <c r="X63" s="197"/>
    </row>
    <row r="64" spans="1:24" ht="11.25">
      <c r="A64" s="272"/>
      <c r="B64" s="8"/>
      <c r="C64" s="107">
        <v>0</v>
      </c>
      <c r="D64" s="9" t="s">
        <v>82</v>
      </c>
      <c r="E64" s="15">
        <v>0</v>
      </c>
      <c r="F64" s="104">
        <f t="shared" si="10"/>
        <v>0</v>
      </c>
      <c r="G64" s="13"/>
      <c r="H64" s="91">
        <f t="shared" si="2"/>
        <v>0</v>
      </c>
      <c r="I64" s="92">
        <f t="shared" si="3"/>
        <v>0</v>
      </c>
      <c r="J64" s="93">
        <f t="shared" si="4"/>
        <v>0</v>
      </c>
      <c r="K64" s="94">
        <f t="shared" si="5"/>
        <v>0</v>
      </c>
      <c r="L64" s="93">
        <f t="shared" si="6"/>
        <v>0</v>
      </c>
      <c r="M64" s="91">
        <f t="shared" si="7"/>
        <v>0</v>
      </c>
      <c r="N64" s="87">
        <f t="shared" si="8"/>
        <v>0</v>
      </c>
      <c r="O64" s="87">
        <f>IF(OR($C64=1,$F64=1),Inputs!$E$3*(1/4),0)</f>
        <v>0</v>
      </c>
      <c r="P64" s="89">
        <f>IF(OR($C64=1,$F64=1),Inputs!$E$25,0)</f>
        <v>0</v>
      </c>
      <c r="Q64" s="88">
        <f>IF(OR($C64=1,$F64=1),Inputs!$E$31,0)</f>
        <v>0</v>
      </c>
      <c r="R64" s="89">
        <f>IF(OR($C64=1,$F64=1),Inputs!$E$32,0)</f>
        <v>0</v>
      </c>
      <c r="S64" s="88">
        <f>IF(OR($C64=1,$F64=1),Inputs!$E$33,0)</f>
        <v>0</v>
      </c>
      <c r="T64" s="88">
        <f>IF(OR($C64=1,$F64=1),Inputs!$E$34,0)</f>
        <v>0</v>
      </c>
      <c r="U64" s="90">
        <f t="shared" si="9"/>
        <v>0</v>
      </c>
      <c r="V64" s="184">
        <v>0</v>
      </c>
      <c r="W64" s="184">
        <v>0</v>
      </c>
      <c r="X64" s="197"/>
    </row>
    <row r="65" spans="1:24" ht="12" thickBot="1">
      <c r="A65" s="273"/>
      <c r="B65" s="11"/>
      <c r="C65" s="108">
        <v>0</v>
      </c>
      <c r="D65" s="12" t="s">
        <v>82</v>
      </c>
      <c r="E65" s="16">
        <v>0</v>
      </c>
      <c r="F65" s="105">
        <f t="shared" si="10"/>
        <v>0</v>
      </c>
      <c r="G65" s="13"/>
      <c r="H65" s="95">
        <f t="shared" si="2"/>
        <v>0</v>
      </c>
      <c r="I65" s="96">
        <f t="shared" si="3"/>
        <v>0</v>
      </c>
      <c r="J65" s="97">
        <f t="shared" si="4"/>
        <v>0</v>
      </c>
      <c r="K65" s="98">
        <f t="shared" si="5"/>
        <v>0</v>
      </c>
      <c r="L65" s="97">
        <f t="shared" si="6"/>
        <v>0</v>
      </c>
      <c r="M65" s="95">
        <f t="shared" si="7"/>
        <v>0</v>
      </c>
      <c r="N65" s="99">
        <f t="shared" si="8"/>
        <v>0</v>
      </c>
      <c r="O65" s="99">
        <f>IF(OR($C65=1,$F65=1),Inputs!$E$3*(1/4),0)</f>
        <v>0</v>
      </c>
      <c r="P65" s="100">
        <f>IF(OR($C65=1,$F65=1),Inputs!$E$25,0)</f>
        <v>0</v>
      </c>
      <c r="Q65" s="101">
        <f>IF(OR($C65=1,$F65=1),Inputs!$E$31,0)</f>
        <v>0</v>
      </c>
      <c r="R65" s="100">
        <f>IF(OR($C65=1,$F65=1),Inputs!$E$32,0)</f>
        <v>0</v>
      </c>
      <c r="S65" s="101">
        <f>IF(OR($C65=1,$F65=1),Inputs!$E$33,0)</f>
        <v>0</v>
      </c>
      <c r="T65" s="101">
        <f>IF(OR($C65=1,$F65=1),Inputs!$E$34,0)</f>
        <v>0</v>
      </c>
      <c r="U65" s="102">
        <f t="shared" si="9"/>
        <v>0</v>
      </c>
      <c r="V65" s="185">
        <v>0</v>
      </c>
      <c r="W65" s="185">
        <v>0</v>
      </c>
      <c r="X65" s="198"/>
    </row>
    <row r="66" spans="1:24" ht="11.25">
      <c r="A66" s="271" t="s">
        <v>123</v>
      </c>
      <c r="B66" s="8" t="s">
        <v>99</v>
      </c>
      <c r="C66" s="107">
        <v>0</v>
      </c>
      <c r="D66" s="9" t="s">
        <v>82</v>
      </c>
      <c r="E66" s="15">
        <v>0</v>
      </c>
      <c r="F66" s="104">
        <f t="shared" si="10"/>
        <v>0</v>
      </c>
      <c r="G66" s="13"/>
      <c r="H66" s="91">
        <f t="shared" si="2"/>
        <v>0</v>
      </c>
      <c r="I66" s="92">
        <f t="shared" si="3"/>
        <v>0</v>
      </c>
      <c r="J66" s="93">
        <f t="shared" si="4"/>
        <v>0</v>
      </c>
      <c r="K66" s="94">
        <f t="shared" si="5"/>
        <v>0</v>
      </c>
      <c r="L66" s="85">
        <f t="shared" si="6"/>
        <v>0</v>
      </c>
      <c r="M66" s="91">
        <f t="shared" si="7"/>
        <v>0</v>
      </c>
      <c r="N66" s="87">
        <f t="shared" si="8"/>
        <v>0</v>
      </c>
      <c r="O66" s="87">
        <f>IF(OR($C66=1,$F66=1),Inputs!$E$3*(1/4),0)</f>
        <v>0</v>
      </c>
      <c r="P66" s="89">
        <f>IF(OR($C66=1,$F66=1),Inputs!$E$25,0)</f>
        <v>0</v>
      </c>
      <c r="Q66" s="88">
        <f>IF(OR($C66=1,$F66=1),Inputs!$E$31,0)</f>
        <v>0</v>
      </c>
      <c r="R66" s="89">
        <f>IF(OR($C66=1,$F66=1),Inputs!$E$32,0)</f>
        <v>0</v>
      </c>
      <c r="S66" s="88">
        <f>IF(OR($C66=1,$F66=1),Inputs!$E$33,0)</f>
        <v>0</v>
      </c>
      <c r="T66" s="88">
        <f>IF(OR($C66=1,$F66=1),Inputs!$E$34,0)</f>
        <v>0</v>
      </c>
      <c r="U66" s="90">
        <f t="shared" si="9"/>
        <v>0</v>
      </c>
      <c r="V66" s="183">
        <v>0</v>
      </c>
      <c r="W66" s="183">
        <v>0</v>
      </c>
      <c r="X66" s="197"/>
    </row>
    <row r="67" spans="1:24" ht="11.25">
      <c r="A67" s="272"/>
      <c r="B67" s="8"/>
      <c r="C67" s="107">
        <v>0</v>
      </c>
      <c r="D67" s="9" t="s">
        <v>82</v>
      </c>
      <c r="E67" s="15">
        <v>0</v>
      </c>
      <c r="F67" s="104">
        <f t="shared" si="10"/>
        <v>0</v>
      </c>
      <c r="G67" s="13"/>
      <c r="H67" s="91">
        <f t="shared" si="2"/>
        <v>0</v>
      </c>
      <c r="I67" s="92">
        <f t="shared" si="3"/>
        <v>0</v>
      </c>
      <c r="J67" s="93">
        <f t="shared" si="4"/>
        <v>0</v>
      </c>
      <c r="K67" s="94">
        <f t="shared" si="5"/>
        <v>0</v>
      </c>
      <c r="L67" s="93">
        <f t="shared" si="6"/>
        <v>0</v>
      </c>
      <c r="M67" s="91">
        <f t="shared" si="7"/>
        <v>0</v>
      </c>
      <c r="N67" s="87">
        <f t="shared" si="8"/>
        <v>0</v>
      </c>
      <c r="O67" s="87">
        <f>IF(OR($C67=1,$F67=1),Inputs!$E$3*(1/4),0)</f>
        <v>0</v>
      </c>
      <c r="P67" s="89">
        <f>IF(OR($C67=1,$F67=1),Inputs!$E$25,0)</f>
        <v>0</v>
      </c>
      <c r="Q67" s="88">
        <f>IF(OR($C67=1,$F67=1),Inputs!$E$31,0)</f>
        <v>0</v>
      </c>
      <c r="R67" s="89">
        <f>IF(OR($C67=1,$F67=1),Inputs!$E$32,0)</f>
        <v>0</v>
      </c>
      <c r="S67" s="88">
        <f>IF(OR($C67=1,$F67=1),Inputs!$E$33,0)</f>
        <v>0</v>
      </c>
      <c r="T67" s="88">
        <f>IF(OR($C67=1,$F67=1),Inputs!$E$34,0)</f>
        <v>0</v>
      </c>
      <c r="U67" s="90">
        <f t="shared" si="9"/>
        <v>0</v>
      </c>
      <c r="V67" s="184">
        <v>0</v>
      </c>
      <c r="W67" s="184">
        <v>0</v>
      </c>
      <c r="X67" s="197"/>
    </row>
    <row r="68" spans="1:24" ht="11.25">
      <c r="A68" s="272"/>
      <c r="B68" s="8"/>
      <c r="C68" s="107">
        <v>0</v>
      </c>
      <c r="D68" s="9" t="s">
        <v>82</v>
      </c>
      <c r="E68" s="15">
        <v>0</v>
      </c>
      <c r="F68" s="104">
        <f t="shared" si="10"/>
        <v>0</v>
      </c>
      <c r="G68" s="13"/>
      <c r="H68" s="91">
        <f t="shared" si="2"/>
        <v>0</v>
      </c>
      <c r="I68" s="92">
        <f t="shared" si="3"/>
        <v>0</v>
      </c>
      <c r="J68" s="93">
        <f t="shared" si="4"/>
        <v>0</v>
      </c>
      <c r="K68" s="94">
        <f t="shared" si="5"/>
        <v>0</v>
      </c>
      <c r="L68" s="93">
        <f t="shared" si="6"/>
        <v>0</v>
      </c>
      <c r="M68" s="91">
        <f t="shared" si="7"/>
        <v>0</v>
      </c>
      <c r="N68" s="87">
        <f t="shared" si="8"/>
        <v>0</v>
      </c>
      <c r="O68" s="87">
        <f>IF(OR($C68=1,$F68=1),Inputs!$E$3*(1/4),0)</f>
        <v>0</v>
      </c>
      <c r="P68" s="89">
        <f>IF(OR($C68=1,$F68=1),Inputs!$E$25,0)</f>
        <v>0</v>
      </c>
      <c r="Q68" s="88">
        <f>IF(OR($C68=1,$F68=1),Inputs!$E$31,0)</f>
        <v>0</v>
      </c>
      <c r="R68" s="89">
        <f>IF(OR($C68=1,$F68=1),Inputs!$E$32,0)</f>
        <v>0</v>
      </c>
      <c r="S68" s="88">
        <f>IF(OR($C68=1,$F68=1),Inputs!$E$33,0)</f>
        <v>0</v>
      </c>
      <c r="T68" s="88">
        <f>IF(OR($C68=1,$F68=1),Inputs!$E$34,0)</f>
        <v>0</v>
      </c>
      <c r="U68" s="90">
        <f t="shared" si="9"/>
        <v>0</v>
      </c>
      <c r="V68" s="184">
        <v>0</v>
      </c>
      <c r="W68" s="184">
        <v>0</v>
      </c>
      <c r="X68" s="197"/>
    </row>
    <row r="69" spans="1:24" ht="12" thickBot="1">
      <c r="A69" s="273"/>
      <c r="B69" s="11"/>
      <c r="C69" s="108">
        <v>0</v>
      </c>
      <c r="D69" s="12" t="s">
        <v>82</v>
      </c>
      <c r="E69" s="16">
        <v>0</v>
      </c>
      <c r="F69" s="105">
        <f t="shared" si="10"/>
        <v>0</v>
      </c>
      <c r="G69" s="13"/>
      <c r="H69" s="95">
        <f t="shared" si="2"/>
        <v>0</v>
      </c>
      <c r="I69" s="96">
        <f t="shared" si="3"/>
        <v>0</v>
      </c>
      <c r="J69" s="97">
        <f t="shared" si="4"/>
        <v>0</v>
      </c>
      <c r="K69" s="98">
        <f t="shared" si="5"/>
        <v>0</v>
      </c>
      <c r="L69" s="97">
        <f t="shared" si="6"/>
        <v>0</v>
      </c>
      <c r="M69" s="95">
        <f t="shared" si="7"/>
        <v>0</v>
      </c>
      <c r="N69" s="99">
        <f t="shared" si="8"/>
        <v>0</v>
      </c>
      <c r="O69" s="99">
        <f>IF(OR($C69=1,$F69=1),Inputs!$E$3*(1/4),0)</f>
        <v>0</v>
      </c>
      <c r="P69" s="100">
        <f>IF(OR($C69=1,$F69=1),Inputs!$E$25,0)</f>
        <v>0</v>
      </c>
      <c r="Q69" s="101">
        <f>IF(OR($C69=1,$F69=1),Inputs!$E$31,0)</f>
        <v>0</v>
      </c>
      <c r="R69" s="100">
        <f>IF(OR($C69=1,$F69=1),Inputs!$E$32,0)</f>
        <v>0</v>
      </c>
      <c r="S69" s="101">
        <f>IF(OR($C69=1,$F69=1),Inputs!$E$33,0)</f>
        <v>0</v>
      </c>
      <c r="T69" s="101">
        <f>IF(OR($C69=1,$F69=1),Inputs!$E$34,0)</f>
        <v>0</v>
      </c>
      <c r="U69" s="102">
        <f t="shared" si="9"/>
        <v>0</v>
      </c>
      <c r="V69" s="185">
        <v>0</v>
      </c>
      <c r="W69" s="185">
        <v>0</v>
      </c>
      <c r="X69" s="198"/>
    </row>
    <row r="70" spans="1:24" ht="11.25">
      <c r="A70" s="271" t="s">
        <v>124</v>
      </c>
      <c r="B70" s="8" t="s">
        <v>100</v>
      </c>
      <c r="C70" s="107">
        <v>0</v>
      </c>
      <c r="D70" s="9" t="s">
        <v>82</v>
      </c>
      <c r="E70" s="15">
        <v>0</v>
      </c>
      <c r="F70" s="104">
        <f aca="true" t="shared" si="11" ref="F70:F101">IF(AND(C70=0,D70="Closed"),1,0)</f>
        <v>0</v>
      </c>
      <c r="G70" s="13"/>
      <c r="H70" s="91">
        <f t="shared" si="2"/>
        <v>0</v>
      </c>
      <c r="I70" s="92">
        <f t="shared" si="3"/>
        <v>0</v>
      </c>
      <c r="J70" s="93">
        <f t="shared" si="4"/>
        <v>0</v>
      </c>
      <c r="K70" s="94">
        <f t="shared" si="5"/>
        <v>0</v>
      </c>
      <c r="L70" s="85">
        <f t="shared" si="6"/>
        <v>0</v>
      </c>
      <c r="M70" s="91">
        <f t="shared" si="7"/>
        <v>0</v>
      </c>
      <c r="N70" s="87">
        <f t="shared" si="8"/>
        <v>0</v>
      </c>
      <c r="O70" s="87">
        <f>IF(OR($C70=1,$F70=1),Inputs!$E$3*(1/4),0)</f>
        <v>0</v>
      </c>
      <c r="P70" s="89">
        <f>IF(OR($C70=1,$F70=1),Inputs!$E$25,0)</f>
        <v>0</v>
      </c>
      <c r="Q70" s="88">
        <f>IF(OR($C70=1,$F70=1),Inputs!$E$31,0)</f>
        <v>0</v>
      </c>
      <c r="R70" s="89">
        <f>IF(OR($C70=1,$F70=1),Inputs!$E$32,0)</f>
        <v>0</v>
      </c>
      <c r="S70" s="88">
        <f>IF(OR($C70=1,$F70=1),Inputs!$E$33,0)</f>
        <v>0</v>
      </c>
      <c r="T70" s="88">
        <f>IF(OR($C70=1,$F70=1),Inputs!$E$34,0)</f>
        <v>0</v>
      </c>
      <c r="U70" s="90">
        <f t="shared" si="9"/>
        <v>0</v>
      </c>
      <c r="V70" s="183">
        <v>0</v>
      </c>
      <c r="W70" s="183">
        <v>0</v>
      </c>
      <c r="X70" s="197"/>
    </row>
    <row r="71" spans="1:24" ht="11.25">
      <c r="A71" s="272"/>
      <c r="B71" s="8"/>
      <c r="C71" s="107">
        <v>0</v>
      </c>
      <c r="D71" s="9" t="s">
        <v>82</v>
      </c>
      <c r="E71" s="15">
        <v>0</v>
      </c>
      <c r="F71" s="104">
        <f t="shared" si="11"/>
        <v>0</v>
      </c>
      <c r="G71" s="13"/>
      <c r="H71" s="91">
        <f aca="true" t="shared" si="12" ref="H71:H101">IF(AND($C71=1,$F71=0),$B$1*MIN($E71,$O71),0)</f>
        <v>0</v>
      </c>
      <c r="I71" s="92">
        <f aca="true" t="shared" si="13" ref="I71:I101">IF(AND($C71=1,$F71=0),$P71*MIN($E71,$O71),0)</f>
        <v>0</v>
      </c>
      <c r="J71" s="93">
        <f aca="true" t="shared" si="14" ref="J71:J101">IF(AND($C71=1,$F71=0),($P71*MAX(0,$E71-$O71))+((-1)*($R71+$S71+$T71)),0)</f>
        <v>0</v>
      </c>
      <c r="K71" s="94">
        <f aca="true" t="shared" si="15" ref="K71:K101">IF(AND($C71=1,$F71=0),($Q71*MAX(0,$E71-$O71)),0)</f>
        <v>0</v>
      </c>
      <c r="L71" s="93">
        <f aca="true" t="shared" si="16" ref="L71:L101">IF(AND($C71=0,$F71=1),($P71*$E71)+((-1)*($R71+$S71+$T71)),0)</f>
        <v>0</v>
      </c>
      <c r="M71" s="91">
        <f aca="true" t="shared" si="17" ref="M71:M101">IF(AND($C71=0,$F71=1),($B$1*MIN($E71,$O71))-($Q71*MAX(0,$E71-$O71)),0)</f>
        <v>0</v>
      </c>
      <c r="N71" s="87">
        <f aca="true" t="shared" si="18" ref="N71:N101">IF(OR($C71=1,$F71=1),B$1,0)</f>
        <v>0</v>
      </c>
      <c r="O71" s="87">
        <f>IF(OR($C71=1,$F71=1),Inputs!$E$3*(1/4),0)</f>
        <v>0</v>
      </c>
      <c r="P71" s="89">
        <f>IF(OR($C71=1,$F71=1),Inputs!$E$25,0)</f>
        <v>0</v>
      </c>
      <c r="Q71" s="88">
        <f>IF(OR($C71=1,$F71=1),Inputs!$E$31,0)</f>
        <v>0</v>
      </c>
      <c r="R71" s="89">
        <f>IF(OR($C71=1,$F71=1),Inputs!$E$32,0)</f>
        <v>0</v>
      </c>
      <c r="S71" s="88">
        <f>IF(OR($C71=1,$F71=1),Inputs!$E$33,0)</f>
        <v>0</v>
      </c>
      <c r="T71" s="88">
        <f>IF(OR($C71=1,$F71=1),Inputs!$E$34,0)</f>
        <v>0</v>
      </c>
      <c r="U71" s="90">
        <f aca="true" t="shared" si="19" ref="U71:U101">(-1)*($P71*$E71)</f>
        <v>0</v>
      </c>
      <c r="V71" s="184">
        <v>0</v>
      </c>
      <c r="W71" s="184">
        <v>0</v>
      </c>
      <c r="X71" s="197"/>
    </row>
    <row r="72" spans="1:24" ht="11.25">
      <c r="A72" s="272"/>
      <c r="B72" s="8"/>
      <c r="C72" s="107">
        <v>0</v>
      </c>
      <c r="D72" s="9" t="s">
        <v>82</v>
      </c>
      <c r="E72" s="15">
        <v>0</v>
      </c>
      <c r="F72" s="104">
        <f t="shared" si="11"/>
        <v>0</v>
      </c>
      <c r="G72" s="13"/>
      <c r="H72" s="91">
        <f t="shared" si="12"/>
        <v>0</v>
      </c>
      <c r="I72" s="92">
        <f t="shared" si="13"/>
        <v>0</v>
      </c>
      <c r="J72" s="93">
        <f t="shared" si="14"/>
        <v>0</v>
      </c>
      <c r="K72" s="94">
        <f t="shared" si="15"/>
        <v>0</v>
      </c>
      <c r="L72" s="93">
        <f t="shared" si="16"/>
        <v>0</v>
      </c>
      <c r="M72" s="91">
        <f t="shared" si="17"/>
        <v>0</v>
      </c>
      <c r="N72" s="87">
        <f t="shared" si="18"/>
        <v>0</v>
      </c>
      <c r="O72" s="87">
        <f>IF(OR($C72=1,$F72=1),Inputs!$E$3*(1/4),0)</f>
        <v>0</v>
      </c>
      <c r="P72" s="89">
        <f>IF(OR($C72=1,$F72=1),Inputs!$E$25,0)</f>
        <v>0</v>
      </c>
      <c r="Q72" s="88">
        <f>IF(OR($C72=1,$F72=1),Inputs!$E$31,0)</f>
        <v>0</v>
      </c>
      <c r="R72" s="89">
        <f>IF(OR($C72=1,$F72=1),Inputs!$E$32,0)</f>
        <v>0</v>
      </c>
      <c r="S72" s="88">
        <f>IF(OR($C72=1,$F72=1),Inputs!$E$33,0)</f>
        <v>0</v>
      </c>
      <c r="T72" s="88">
        <f>IF(OR($C72=1,$F72=1),Inputs!$E$34,0)</f>
        <v>0</v>
      </c>
      <c r="U72" s="90">
        <f t="shared" si="19"/>
        <v>0</v>
      </c>
      <c r="V72" s="184">
        <v>0</v>
      </c>
      <c r="W72" s="184">
        <v>0</v>
      </c>
      <c r="X72" s="197"/>
    </row>
    <row r="73" spans="1:24" ht="12" thickBot="1">
      <c r="A73" s="273"/>
      <c r="B73" s="11"/>
      <c r="C73" s="108">
        <v>0</v>
      </c>
      <c r="D73" s="12" t="s">
        <v>82</v>
      </c>
      <c r="E73" s="16">
        <v>0</v>
      </c>
      <c r="F73" s="105">
        <f t="shared" si="11"/>
        <v>0</v>
      </c>
      <c r="G73" s="14"/>
      <c r="H73" s="95">
        <f t="shared" si="12"/>
        <v>0</v>
      </c>
      <c r="I73" s="96">
        <f t="shared" si="13"/>
        <v>0</v>
      </c>
      <c r="J73" s="97">
        <f t="shared" si="14"/>
        <v>0</v>
      </c>
      <c r="K73" s="98">
        <f t="shared" si="15"/>
        <v>0</v>
      </c>
      <c r="L73" s="97">
        <f t="shared" si="16"/>
        <v>0</v>
      </c>
      <c r="M73" s="95">
        <f t="shared" si="17"/>
        <v>0</v>
      </c>
      <c r="N73" s="99">
        <f t="shared" si="18"/>
        <v>0</v>
      </c>
      <c r="O73" s="99">
        <f>IF(OR($C73=1,$F73=1),Inputs!$E$3*(1/4),0)</f>
        <v>0</v>
      </c>
      <c r="P73" s="100">
        <f>IF(OR($C73=1,$F73=1),Inputs!$E$25,0)</f>
        <v>0</v>
      </c>
      <c r="Q73" s="101">
        <f>IF(OR($C73=1,$F73=1),Inputs!$E$31,0)</f>
        <v>0</v>
      </c>
      <c r="R73" s="100">
        <f>IF(OR($C73=1,$F73=1),Inputs!$E$32,0)</f>
        <v>0</v>
      </c>
      <c r="S73" s="101">
        <f>IF(OR($C73=1,$F73=1),Inputs!$E$33,0)</f>
        <v>0</v>
      </c>
      <c r="T73" s="101">
        <f>IF(OR($C73=1,$F73=1),Inputs!$E$34,0)</f>
        <v>0</v>
      </c>
      <c r="U73" s="102">
        <f t="shared" si="19"/>
        <v>0</v>
      </c>
      <c r="V73" s="185">
        <v>0</v>
      </c>
      <c r="W73" s="185">
        <v>0</v>
      </c>
      <c r="X73" s="198"/>
    </row>
    <row r="74" spans="1:24" ht="11.25">
      <c r="A74" s="271" t="s">
        <v>125</v>
      </c>
      <c r="B74" s="8" t="s">
        <v>101</v>
      </c>
      <c r="C74" s="107">
        <v>0</v>
      </c>
      <c r="D74" s="9" t="s">
        <v>82</v>
      </c>
      <c r="E74" s="15">
        <v>0</v>
      </c>
      <c r="F74" s="104">
        <f t="shared" si="11"/>
        <v>0</v>
      </c>
      <c r="G74" s="13"/>
      <c r="H74" s="91">
        <f t="shared" si="12"/>
        <v>0</v>
      </c>
      <c r="I74" s="92">
        <f t="shared" si="13"/>
        <v>0</v>
      </c>
      <c r="J74" s="93">
        <f t="shared" si="14"/>
        <v>0</v>
      </c>
      <c r="K74" s="94">
        <f t="shared" si="15"/>
        <v>0</v>
      </c>
      <c r="L74" s="85">
        <f t="shared" si="16"/>
        <v>0</v>
      </c>
      <c r="M74" s="91">
        <f t="shared" si="17"/>
        <v>0</v>
      </c>
      <c r="N74" s="87">
        <f t="shared" si="18"/>
        <v>0</v>
      </c>
      <c r="O74" s="87">
        <f>IF(OR($C74=1,$F74=1),Inputs!$E$3*(1/4),0)</f>
        <v>0</v>
      </c>
      <c r="P74" s="89">
        <f>IF(OR($C74=1,$F74=1),Inputs!$E$25,0)</f>
        <v>0</v>
      </c>
      <c r="Q74" s="88">
        <f>IF(OR($C74=1,$F74=1),Inputs!$E$31,0)</f>
        <v>0</v>
      </c>
      <c r="R74" s="89">
        <f>IF(OR($C74=1,$F74=1),Inputs!$E$32,0)</f>
        <v>0</v>
      </c>
      <c r="S74" s="88">
        <f>IF(OR($C74=1,$F74=1),Inputs!$E$33,0)</f>
        <v>0</v>
      </c>
      <c r="T74" s="88">
        <f>IF(OR($C74=1,$F74=1),Inputs!$E$34,0)</f>
        <v>0</v>
      </c>
      <c r="U74" s="90">
        <f t="shared" si="19"/>
        <v>0</v>
      </c>
      <c r="V74" s="183">
        <v>0</v>
      </c>
      <c r="W74" s="183">
        <v>0</v>
      </c>
      <c r="X74" s="197"/>
    </row>
    <row r="75" spans="1:24" ht="11.25">
      <c r="A75" s="272"/>
      <c r="B75" s="8"/>
      <c r="C75" s="107">
        <v>0</v>
      </c>
      <c r="D75" s="9" t="s">
        <v>82</v>
      </c>
      <c r="E75" s="15">
        <v>0</v>
      </c>
      <c r="F75" s="104">
        <f t="shared" si="11"/>
        <v>0</v>
      </c>
      <c r="G75" s="13"/>
      <c r="H75" s="91">
        <f t="shared" si="12"/>
        <v>0</v>
      </c>
      <c r="I75" s="92">
        <f t="shared" si="13"/>
        <v>0</v>
      </c>
      <c r="J75" s="93">
        <f t="shared" si="14"/>
        <v>0</v>
      </c>
      <c r="K75" s="94">
        <f t="shared" si="15"/>
        <v>0</v>
      </c>
      <c r="L75" s="93">
        <f t="shared" si="16"/>
        <v>0</v>
      </c>
      <c r="M75" s="91">
        <f t="shared" si="17"/>
        <v>0</v>
      </c>
      <c r="N75" s="87">
        <f t="shared" si="18"/>
        <v>0</v>
      </c>
      <c r="O75" s="87">
        <f>IF(OR($C75=1,$F75=1),Inputs!$E$3*(1/4),0)</f>
        <v>0</v>
      </c>
      <c r="P75" s="89">
        <f>IF(OR($C75=1,$F75=1),Inputs!$E$25,0)</f>
        <v>0</v>
      </c>
      <c r="Q75" s="88">
        <f>IF(OR($C75=1,$F75=1),Inputs!$E$31,0)</f>
        <v>0</v>
      </c>
      <c r="R75" s="89">
        <f>IF(OR($C75=1,$F75=1),Inputs!$E$32,0)</f>
        <v>0</v>
      </c>
      <c r="S75" s="88">
        <f>IF(OR($C75=1,$F75=1),Inputs!$E$33,0)</f>
        <v>0</v>
      </c>
      <c r="T75" s="88">
        <f>IF(OR($C75=1,$F75=1),Inputs!$E$34,0)</f>
        <v>0</v>
      </c>
      <c r="U75" s="90">
        <f t="shared" si="19"/>
        <v>0</v>
      </c>
      <c r="V75" s="184">
        <v>0</v>
      </c>
      <c r="W75" s="184">
        <v>0</v>
      </c>
      <c r="X75" s="197"/>
    </row>
    <row r="76" spans="1:24" ht="11.25">
      <c r="A76" s="272"/>
      <c r="B76" s="8"/>
      <c r="C76" s="107">
        <v>0</v>
      </c>
      <c r="D76" s="9" t="s">
        <v>82</v>
      </c>
      <c r="E76" s="15">
        <v>0</v>
      </c>
      <c r="F76" s="104">
        <f t="shared" si="11"/>
        <v>0</v>
      </c>
      <c r="G76" s="13"/>
      <c r="H76" s="91">
        <f t="shared" si="12"/>
        <v>0</v>
      </c>
      <c r="I76" s="92">
        <f t="shared" si="13"/>
        <v>0</v>
      </c>
      <c r="J76" s="93">
        <f t="shared" si="14"/>
        <v>0</v>
      </c>
      <c r="K76" s="94">
        <f t="shared" si="15"/>
        <v>0</v>
      </c>
      <c r="L76" s="93">
        <f t="shared" si="16"/>
        <v>0</v>
      </c>
      <c r="M76" s="91">
        <f t="shared" si="17"/>
        <v>0</v>
      </c>
      <c r="N76" s="87">
        <f t="shared" si="18"/>
        <v>0</v>
      </c>
      <c r="O76" s="87">
        <f>IF(OR($C76=1,$F76=1),Inputs!$E$3*(1/4),0)</f>
        <v>0</v>
      </c>
      <c r="P76" s="89">
        <f>IF(OR($C76=1,$F76=1),Inputs!$E$25,0)</f>
        <v>0</v>
      </c>
      <c r="Q76" s="88">
        <f>IF(OR($C76=1,$F76=1),Inputs!$E$31,0)</f>
        <v>0</v>
      </c>
      <c r="R76" s="89">
        <f>IF(OR($C76=1,$F76=1),Inputs!$E$32,0)</f>
        <v>0</v>
      </c>
      <c r="S76" s="88">
        <f>IF(OR($C76=1,$F76=1),Inputs!$E$33,0)</f>
        <v>0</v>
      </c>
      <c r="T76" s="88">
        <f>IF(OR($C76=1,$F76=1),Inputs!$E$34,0)</f>
        <v>0</v>
      </c>
      <c r="U76" s="90">
        <f t="shared" si="19"/>
        <v>0</v>
      </c>
      <c r="V76" s="184">
        <v>0</v>
      </c>
      <c r="W76" s="184">
        <v>0</v>
      </c>
      <c r="X76" s="197"/>
    </row>
    <row r="77" spans="1:24" ht="12" thickBot="1">
      <c r="A77" s="273"/>
      <c r="B77" s="11"/>
      <c r="C77" s="108">
        <v>0</v>
      </c>
      <c r="D77" s="12" t="s">
        <v>82</v>
      </c>
      <c r="E77" s="16">
        <v>0</v>
      </c>
      <c r="F77" s="105">
        <f t="shared" si="11"/>
        <v>0</v>
      </c>
      <c r="G77" s="13"/>
      <c r="H77" s="95">
        <f t="shared" si="12"/>
        <v>0</v>
      </c>
      <c r="I77" s="96">
        <f t="shared" si="13"/>
        <v>0</v>
      </c>
      <c r="J77" s="97">
        <f t="shared" si="14"/>
        <v>0</v>
      </c>
      <c r="K77" s="98">
        <f t="shared" si="15"/>
        <v>0</v>
      </c>
      <c r="L77" s="97">
        <f t="shared" si="16"/>
        <v>0</v>
      </c>
      <c r="M77" s="95">
        <f t="shared" si="17"/>
        <v>0</v>
      </c>
      <c r="N77" s="99">
        <f t="shared" si="18"/>
        <v>0</v>
      </c>
      <c r="O77" s="99">
        <f>IF(OR($C77=1,$F77=1),Inputs!$E$3*(1/4),0)</f>
        <v>0</v>
      </c>
      <c r="P77" s="100">
        <f>IF(OR($C77=1,$F77=1),Inputs!$E$25,0)</f>
        <v>0</v>
      </c>
      <c r="Q77" s="101">
        <f>IF(OR($C77=1,$F77=1),Inputs!$E$31,0)</f>
        <v>0</v>
      </c>
      <c r="R77" s="100">
        <f>IF(OR($C77=1,$F77=1),Inputs!$E$32,0)</f>
        <v>0</v>
      </c>
      <c r="S77" s="101">
        <f>IF(OR($C77=1,$F77=1),Inputs!$E$33,0)</f>
        <v>0</v>
      </c>
      <c r="T77" s="101">
        <f>IF(OR($C77=1,$F77=1),Inputs!$E$34,0)</f>
        <v>0</v>
      </c>
      <c r="U77" s="102">
        <f t="shared" si="19"/>
        <v>0</v>
      </c>
      <c r="V77" s="185">
        <v>0</v>
      </c>
      <c r="W77" s="185">
        <v>0</v>
      </c>
      <c r="X77" s="198"/>
    </row>
    <row r="78" spans="1:24" ht="11.25">
      <c r="A78" s="271" t="s">
        <v>126</v>
      </c>
      <c r="B78" s="8" t="s">
        <v>102</v>
      </c>
      <c r="C78" s="109">
        <v>0</v>
      </c>
      <c r="D78" s="9" t="s">
        <v>82</v>
      </c>
      <c r="E78" s="15">
        <v>0</v>
      </c>
      <c r="F78" s="104">
        <f t="shared" si="11"/>
        <v>0</v>
      </c>
      <c r="G78" s="13"/>
      <c r="H78" s="91">
        <f t="shared" si="12"/>
        <v>0</v>
      </c>
      <c r="I78" s="92">
        <f t="shared" si="13"/>
        <v>0</v>
      </c>
      <c r="J78" s="93">
        <f t="shared" si="14"/>
        <v>0</v>
      </c>
      <c r="K78" s="94">
        <f t="shared" si="15"/>
        <v>0</v>
      </c>
      <c r="L78" s="85">
        <f t="shared" si="16"/>
        <v>0</v>
      </c>
      <c r="M78" s="91">
        <f t="shared" si="17"/>
        <v>0</v>
      </c>
      <c r="N78" s="87">
        <f t="shared" si="18"/>
        <v>0</v>
      </c>
      <c r="O78" s="87">
        <f>IF(OR($C78=1,$F78=1),Inputs!$E$3*(1/4),0)</f>
        <v>0</v>
      </c>
      <c r="P78" s="89">
        <f>IF(OR($C78=1,$F78=1),Inputs!$E$25,0)</f>
        <v>0</v>
      </c>
      <c r="Q78" s="88">
        <f>IF(OR($C78=1,$F78=1),Inputs!$E$31,0)</f>
        <v>0</v>
      </c>
      <c r="R78" s="89">
        <f>IF(OR($C78=1,$F78=1),Inputs!$E$32,0)</f>
        <v>0</v>
      </c>
      <c r="S78" s="88">
        <f>IF(OR($C78=1,$F78=1),Inputs!$E$33,0)</f>
        <v>0</v>
      </c>
      <c r="T78" s="88">
        <f>IF(OR($C78=1,$F78=1),Inputs!$E$34,0)</f>
        <v>0</v>
      </c>
      <c r="U78" s="90">
        <f t="shared" si="19"/>
        <v>0</v>
      </c>
      <c r="V78" s="183">
        <v>0</v>
      </c>
      <c r="W78" s="183">
        <v>0</v>
      </c>
      <c r="X78" s="197"/>
    </row>
    <row r="79" spans="1:24" ht="11.25">
      <c r="A79" s="272"/>
      <c r="B79" s="8"/>
      <c r="C79" s="107">
        <v>0</v>
      </c>
      <c r="D79" s="9" t="s">
        <v>82</v>
      </c>
      <c r="E79" s="15">
        <v>0</v>
      </c>
      <c r="F79" s="104">
        <f t="shared" si="11"/>
        <v>0</v>
      </c>
      <c r="G79" s="13"/>
      <c r="H79" s="91">
        <f t="shared" si="12"/>
        <v>0</v>
      </c>
      <c r="I79" s="92">
        <f t="shared" si="13"/>
        <v>0</v>
      </c>
      <c r="J79" s="93">
        <f t="shared" si="14"/>
        <v>0</v>
      </c>
      <c r="K79" s="94">
        <f t="shared" si="15"/>
        <v>0</v>
      </c>
      <c r="L79" s="93">
        <f t="shared" si="16"/>
        <v>0</v>
      </c>
      <c r="M79" s="91">
        <f t="shared" si="17"/>
        <v>0</v>
      </c>
      <c r="N79" s="87">
        <f t="shared" si="18"/>
        <v>0</v>
      </c>
      <c r="O79" s="87">
        <f>IF(OR($C79=1,$F79=1),Inputs!$E$3*(1/4),0)</f>
        <v>0</v>
      </c>
      <c r="P79" s="89">
        <f>IF(OR($C79=1,$F79=1),Inputs!$E$25,0)</f>
        <v>0</v>
      </c>
      <c r="Q79" s="88">
        <f>IF(OR($C79=1,$F79=1),Inputs!$E$31,0)</f>
        <v>0</v>
      </c>
      <c r="R79" s="89">
        <f>IF(OR($C79=1,$F79=1),Inputs!$E$32,0)</f>
        <v>0</v>
      </c>
      <c r="S79" s="88">
        <f>IF(OR($C79=1,$F79=1),Inputs!$E$33,0)</f>
        <v>0</v>
      </c>
      <c r="T79" s="88">
        <f>IF(OR($C79=1,$F79=1),Inputs!$E$34,0)</f>
        <v>0</v>
      </c>
      <c r="U79" s="90">
        <f t="shared" si="19"/>
        <v>0</v>
      </c>
      <c r="V79" s="184">
        <v>0</v>
      </c>
      <c r="W79" s="184">
        <v>0</v>
      </c>
      <c r="X79" s="197"/>
    </row>
    <row r="80" spans="1:24" ht="11.25">
      <c r="A80" s="272"/>
      <c r="B80" s="8"/>
      <c r="C80" s="107">
        <v>0</v>
      </c>
      <c r="D80" s="9" t="s">
        <v>82</v>
      </c>
      <c r="E80" s="15">
        <v>0</v>
      </c>
      <c r="F80" s="104">
        <f t="shared" si="11"/>
        <v>0</v>
      </c>
      <c r="G80" s="13"/>
      <c r="H80" s="91">
        <f t="shared" si="12"/>
        <v>0</v>
      </c>
      <c r="I80" s="92">
        <f t="shared" si="13"/>
        <v>0</v>
      </c>
      <c r="J80" s="93">
        <f t="shared" si="14"/>
        <v>0</v>
      </c>
      <c r="K80" s="94">
        <f t="shared" si="15"/>
        <v>0</v>
      </c>
      <c r="L80" s="93">
        <f t="shared" si="16"/>
        <v>0</v>
      </c>
      <c r="M80" s="91">
        <f t="shared" si="17"/>
        <v>0</v>
      </c>
      <c r="N80" s="87">
        <f t="shared" si="18"/>
        <v>0</v>
      </c>
      <c r="O80" s="87">
        <f>IF(OR($C80=1,$F80=1),Inputs!$E$3*(1/4),0)</f>
        <v>0</v>
      </c>
      <c r="P80" s="89">
        <f>IF(OR($C80=1,$F80=1),Inputs!$E$25,0)</f>
        <v>0</v>
      </c>
      <c r="Q80" s="88">
        <f>IF(OR($C80=1,$F80=1),Inputs!$E$31,0)</f>
        <v>0</v>
      </c>
      <c r="R80" s="89">
        <f>IF(OR($C80=1,$F80=1),Inputs!$E$32,0)</f>
        <v>0</v>
      </c>
      <c r="S80" s="88">
        <f>IF(OR($C80=1,$F80=1),Inputs!$E$33,0)</f>
        <v>0</v>
      </c>
      <c r="T80" s="88">
        <f>IF(OR($C80=1,$F80=1),Inputs!$E$34,0)</f>
        <v>0</v>
      </c>
      <c r="U80" s="90">
        <f t="shared" si="19"/>
        <v>0</v>
      </c>
      <c r="V80" s="184">
        <v>0</v>
      </c>
      <c r="W80" s="184">
        <v>0</v>
      </c>
      <c r="X80" s="197"/>
    </row>
    <row r="81" spans="1:24" ht="12" thickBot="1">
      <c r="A81" s="273"/>
      <c r="B81" s="11"/>
      <c r="C81" s="108">
        <v>0</v>
      </c>
      <c r="D81" s="12" t="s">
        <v>82</v>
      </c>
      <c r="E81" s="16">
        <v>0</v>
      </c>
      <c r="F81" s="105">
        <f t="shared" si="11"/>
        <v>0</v>
      </c>
      <c r="G81" s="13"/>
      <c r="H81" s="95">
        <f t="shared" si="12"/>
        <v>0</v>
      </c>
      <c r="I81" s="96">
        <f t="shared" si="13"/>
        <v>0</v>
      </c>
      <c r="J81" s="97">
        <f t="shared" si="14"/>
        <v>0</v>
      </c>
      <c r="K81" s="98">
        <f t="shared" si="15"/>
        <v>0</v>
      </c>
      <c r="L81" s="97">
        <f t="shared" si="16"/>
        <v>0</v>
      </c>
      <c r="M81" s="95">
        <f t="shared" si="17"/>
        <v>0</v>
      </c>
      <c r="N81" s="99">
        <f t="shared" si="18"/>
        <v>0</v>
      </c>
      <c r="O81" s="99">
        <f>IF(OR($C81=1,$F81=1),Inputs!$E$3*(1/4),0)</f>
        <v>0</v>
      </c>
      <c r="P81" s="100">
        <f>IF(OR($C81=1,$F81=1),Inputs!$E$25,0)</f>
        <v>0</v>
      </c>
      <c r="Q81" s="101">
        <f>IF(OR($C81=1,$F81=1),Inputs!$E$31,0)</f>
        <v>0</v>
      </c>
      <c r="R81" s="100">
        <f>IF(OR($C81=1,$F81=1),Inputs!$E$32,0)</f>
        <v>0</v>
      </c>
      <c r="S81" s="101">
        <f>IF(OR($C81=1,$F81=1),Inputs!$E$33,0)</f>
        <v>0</v>
      </c>
      <c r="T81" s="101">
        <f>IF(OR($C81=1,$F81=1),Inputs!$E$34,0)</f>
        <v>0</v>
      </c>
      <c r="U81" s="102">
        <f t="shared" si="19"/>
        <v>0</v>
      </c>
      <c r="V81" s="185">
        <v>0</v>
      </c>
      <c r="W81" s="185">
        <v>0</v>
      </c>
      <c r="X81" s="198"/>
    </row>
    <row r="82" spans="1:24" ht="11.25">
      <c r="A82" s="271" t="s">
        <v>127</v>
      </c>
      <c r="B82" s="8" t="s">
        <v>104</v>
      </c>
      <c r="C82" s="109">
        <v>0</v>
      </c>
      <c r="D82" s="9" t="s">
        <v>82</v>
      </c>
      <c r="E82" s="15">
        <v>0</v>
      </c>
      <c r="F82" s="104">
        <f t="shared" si="11"/>
        <v>0</v>
      </c>
      <c r="G82" s="13"/>
      <c r="H82" s="91">
        <f t="shared" si="12"/>
        <v>0</v>
      </c>
      <c r="I82" s="92">
        <f t="shared" si="13"/>
        <v>0</v>
      </c>
      <c r="J82" s="93">
        <f t="shared" si="14"/>
        <v>0</v>
      </c>
      <c r="K82" s="94">
        <f t="shared" si="15"/>
        <v>0</v>
      </c>
      <c r="L82" s="85">
        <f t="shared" si="16"/>
        <v>0</v>
      </c>
      <c r="M82" s="91">
        <f t="shared" si="17"/>
        <v>0</v>
      </c>
      <c r="N82" s="87">
        <f t="shared" si="18"/>
        <v>0</v>
      </c>
      <c r="O82" s="87">
        <f>IF(OR($C82=1,$F82=1),Inputs!$E$3*(1/4),0)</f>
        <v>0</v>
      </c>
      <c r="P82" s="89">
        <f>IF(OR($C82=1,$F82=1),Inputs!$E$25,0)</f>
        <v>0</v>
      </c>
      <c r="Q82" s="88">
        <f>IF(OR($C82=1,$F82=1),Inputs!$E$31,0)</f>
        <v>0</v>
      </c>
      <c r="R82" s="89">
        <f>IF(OR($C82=1,$F82=1),Inputs!$E$32,0)</f>
        <v>0</v>
      </c>
      <c r="S82" s="88">
        <f>IF(OR($C82=1,$F82=1),Inputs!$E$33,0)</f>
        <v>0</v>
      </c>
      <c r="T82" s="88">
        <f>IF(OR($C82=1,$F82=1),Inputs!$E$34,0)</f>
        <v>0</v>
      </c>
      <c r="U82" s="90">
        <f t="shared" si="19"/>
        <v>0</v>
      </c>
      <c r="V82" s="183">
        <v>0</v>
      </c>
      <c r="W82" s="183">
        <v>0</v>
      </c>
      <c r="X82" s="197"/>
    </row>
    <row r="83" spans="1:24" ht="11.25">
      <c r="A83" s="272"/>
      <c r="B83" s="8"/>
      <c r="C83" s="107">
        <v>0</v>
      </c>
      <c r="D83" s="9" t="s">
        <v>82</v>
      </c>
      <c r="E83" s="15">
        <v>0</v>
      </c>
      <c r="F83" s="104">
        <f t="shared" si="11"/>
        <v>0</v>
      </c>
      <c r="G83" s="13"/>
      <c r="H83" s="91">
        <f t="shared" si="12"/>
        <v>0</v>
      </c>
      <c r="I83" s="92">
        <f t="shared" si="13"/>
        <v>0</v>
      </c>
      <c r="J83" s="93">
        <f t="shared" si="14"/>
        <v>0</v>
      </c>
      <c r="K83" s="94">
        <f t="shared" si="15"/>
        <v>0</v>
      </c>
      <c r="L83" s="93">
        <f t="shared" si="16"/>
        <v>0</v>
      </c>
      <c r="M83" s="91">
        <f t="shared" si="17"/>
        <v>0</v>
      </c>
      <c r="N83" s="87">
        <f t="shared" si="18"/>
        <v>0</v>
      </c>
      <c r="O83" s="87">
        <f>IF(OR($C83=1,$F83=1),Inputs!$E$3*(1/4),0)</f>
        <v>0</v>
      </c>
      <c r="P83" s="89">
        <f>IF(OR($C83=1,$F83=1),Inputs!$E$25,0)</f>
        <v>0</v>
      </c>
      <c r="Q83" s="88">
        <f>IF(OR($C83=1,$F83=1),Inputs!$E$31,0)</f>
        <v>0</v>
      </c>
      <c r="R83" s="89">
        <f>IF(OR($C83=1,$F83=1),Inputs!$E$32,0)</f>
        <v>0</v>
      </c>
      <c r="S83" s="88">
        <f>IF(OR($C83=1,$F83=1),Inputs!$E$33,0)</f>
        <v>0</v>
      </c>
      <c r="T83" s="88">
        <f>IF(OR($C83=1,$F83=1),Inputs!$E$34,0)</f>
        <v>0</v>
      </c>
      <c r="U83" s="90">
        <f t="shared" si="19"/>
        <v>0</v>
      </c>
      <c r="V83" s="184">
        <v>0</v>
      </c>
      <c r="W83" s="184">
        <v>0</v>
      </c>
      <c r="X83" s="197"/>
    </row>
    <row r="84" spans="1:24" ht="11.25">
      <c r="A84" s="272"/>
      <c r="B84" s="8"/>
      <c r="C84" s="107">
        <v>0</v>
      </c>
      <c r="D84" s="9" t="s">
        <v>82</v>
      </c>
      <c r="E84" s="15">
        <v>0</v>
      </c>
      <c r="F84" s="104">
        <f t="shared" si="11"/>
        <v>0</v>
      </c>
      <c r="G84" s="13"/>
      <c r="H84" s="91">
        <f t="shared" si="12"/>
        <v>0</v>
      </c>
      <c r="I84" s="92">
        <f t="shared" si="13"/>
        <v>0</v>
      </c>
      <c r="J84" s="93">
        <f t="shared" si="14"/>
        <v>0</v>
      </c>
      <c r="K84" s="94">
        <f t="shared" si="15"/>
        <v>0</v>
      </c>
      <c r="L84" s="93">
        <f t="shared" si="16"/>
        <v>0</v>
      </c>
      <c r="M84" s="91">
        <f t="shared" si="17"/>
        <v>0</v>
      </c>
      <c r="N84" s="87">
        <f t="shared" si="18"/>
        <v>0</v>
      </c>
      <c r="O84" s="87">
        <f>IF(OR($C84=1,$F84=1),Inputs!$E$3*(1/4),0)</f>
        <v>0</v>
      </c>
      <c r="P84" s="89">
        <f>IF(OR($C84=1,$F84=1),Inputs!$E$25,0)</f>
        <v>0</v>
      </c>
      <c r="Q84" s="88">
        <f>IF(OR($C84=1,$F84=1),Inputs!$E$31,0)</f>
        <v>0</v>
      </c>
      <c r="R84" s="89">
        <f>IF(OR($C84=1,$F84=1),Inputs!$E$32,0)</f>
        <v>0</v>
      </c>
      <c r="S84" s="88">
        <f>IF(OR($C84=1,$F84=1),Inputs!$E$33,0)</f>
        <v>0</v>
      </c>
      <c r="T84" s="88">
        <f>IF(OR($C84=1,$F84=1),Inputs!$E$34,0)</f>
        <v>0</v>
      </c>
      <c r="U84" s="90">
        <f t="shared" si="19"/>
        <v>0</v>
      </c>
      <c r="V84" s="184">
        <v>0</v>
      </c>
      <c r="W84" s="184">
        <v>0</v>
      </c>
      <c r="X84" s="197"/>
    </row>
    <row r="85" spans="1:24" ht="12" thickBot="1">
      <c r="A85" s="273"/>
      <c r="B85" s="11"/>
      <c r="C85" s="108">
        <v>0</v>
      </c>
      <c r="D85" s="12" t="s">
        <v>82</v>
      </c>
      <c r="E85" s="16">
        <v>0</v>
      </c>
      <c r="F85" s="105">
        <f t="shared" si="11"/>
        <v>0</v>
      </c>
      <c r="G85" s="13"/>
      <c r="H85" s="95">
        <f t="shared" si="12"/>
        <v>0</v>
      </c>
      <c r="I85" s="96">
        <f t="shared" si="13"/>
        <v>0</v>
      </c>
      <c r="J85" s="97">
        <f t="shared" si="14"/>
        <v>0</v>
      </c>
      <c r="K85" s="98">
        <f t="shared" si="15"/>
        <v>0</v>
      </c>
      <c r="L85" s="97">
        <f t="shared" si="16"/>
        <v>0</v>
      </c>
      <c r="M85" s="95">
        <f t="shared" si="17"/>
        <v>0</v>
      </c>
      <c r="N85" s="99">
        <f t="shared" si="18"/>
        <v>0</v>
      </c>
      <c r="O85" s="99">
        <f>IF(OR($C85=1,$F85=1),Inputs!$E$3*(1/4),0)</f>
        <v>0</v>
      </c>
      <c r="P85" s="100">
        <f>IF(OR($C85=1,$F85=1),Inputs!$E$25,0)</f>
        <v>0</v>
      </c>
      <c r="Q85" s="101">
        <f>IF(OR($C85=1,$F85=1),Inputs!$E$31,0)</f>
        <v>0</v>
      </c>
      <c r="R85" s="100">
        <f>IF(OR($C85=1,$F85=1),Inputs!$E$32,0)</f>
        <v>0</v>
      </c>
      <c r="S85" s="101">
        <f>IF(OR($C85=1,$F85=1),Inputs!$E$33,0)</f>
        <v>0</v>
      </c>
      <c r="T85" s="101">
        <f>IF(OR($C85=1,$F85=1),Inputs!$E$34,0)</f>
        <v>0</v>
      </c>
      <c r="U85" s="102">
        <f t="shared" si="19"/>
        <v>0</v>
      </c>
      <c r="V85" s="185">
        <v>0</v>
      </c>
      <c r="W85" s="185">
        <v>0</v>
      </c>
      <c r="X85" s="198"/>
    </row>
    <row r="86" spans="1:24" ht="11.25">
      <c r="A86" s="271" t="s">
        <v>128</v>
      </c>
      <c r="B86" s="8" t="s">
        <v>105</v>
      </c>
      <c r="C86" s="109">
        <v>0</v>
      </c>
      <c r="D86" s="9" t="s">
        <v>82</v>
      </c>
      <c r="E86" s="15">
        <v>0</v>
      </c>
      <c r="F86" s="104">
        <f t="shared" si="11"/>
        <v>0</v>
      </c>
      <c r="G86" s="13"/>
      <c r="H86" s="91">
        <f t="shared" si="12"/>
        <v>0</v>
      </c>
      <c r="I86" s="92">
        <f t="shared" si="13"/>
        <v>0</v>
      </c>
      <c r="J86" s="93">
        <f t="shared" si="14"/>
        <v>0</v>
      </c>
      <c r="K86" s="94">
        <f t="shared" si="15"/>
        <v>0</v>
      </c>
      <c r="L86" s="85">
        <f t="shared" si="16"/>
        <v>0</v>
      </c>
      <c r="M86" s="91">
        <f t="shared" si="17"/>
        <v>0</v>
      </c>
      <c r="N86" s="87">
        <f t="shared" si="18"/>
        <v>0</v>
      </c>
      <c r="O86" s="87">
        <f>IF(OR($C86=1,$F86=1),Inputs!$E$3*(1/4),0)</f>
        <v>0</v>
      </c>
      <c r="P86" s="89">
        <f>IF(OR($C86=1,$F86=1),Inputs!$E$25,0)</f>
        <v>0</v>
      </c>
      <c r="Q86" s="88">
        <f>IF(OR($C86=1,$F86=1),Inputs!$E$31,0)</f>
        <v>0</v>
      </c>
      <c r="R86" s="89">
        <f>IF(OR($C86=1,$F86=1),Inputs!$E$32,0)</f>
        <v>0</v>
      </c>
      <c r="S86" s="88">
        <f>IF(OR($C86=1,$F86=1),Inputs!$E$33,0)</f>
        <v>0</v>
      </c>
      <c r="T86" s="88">
        <f>IF(OR($C86=1,$F86=1),Inputs!$E$34,0)</f>
        <v>0</v>
      </c>
      <c r="U86" s="90">
        <f t="shared" si="19"/>
        <v>0</v>
      </c>
      <c r="V86" s="183">
        <v>0</v>
      </c>
      <c r="W86" s="183">
        <v>0</v>
      </c>
      <c r="X86" s="197"/>
    </row>
    <row r="87" spans="1:24" ht="11.25">
      <c r="A87" s="272"/>
      <c r="B87" s="8"/>
      <c r="C87" s="107">
        <v>0</v>
      </c>
      <c r="D87" s="9" t="s">
        <v>82</v>
      </c>
      <c r="E87" s="15">
        <v>0</v>
      </c>
      <c r="F87" s="104">
        <f t="shared" si="11"/>
        <v>0</v>
      </c>
      <c r="G87" s="13"/>
      <c r="H87" s="91">
        <f t="shared" si="12"/>
        <v>0</v>
      </c>
      <c r="I87" s="92">
        <f t="shared" si="13"/>
        <v>0</v>
      </c>
      <c r="J87" s="93">
        <f t="shared" si="14"/>
        <v>0</v>
      </c>
      <c r="K87" s="94">
        <f t="shared" si="15"/>
        <v>0</v>
      </c>
      <c r="L87" s="93">
        <f t="shared" si="16"/>
        <v>0</v>
      </c>
      <c r="M87" s="91">
        <f t="shared" si="17"/>
        <v>0</v>
      </c>
      <c r="N87" s="87">
        <f t="shared" si="18"/>
        <v>0</v>
      </c>
      <c r="O87" s="87">
        <f>IF(OR($C87=1,$F87=1),Inputs!$E$3*(1/4),0)</f>
        <v>0</v>
      </c>
      <c r="P87" s="89">
        <f>IF(OR($C87=1,$F87=1),Inputs!$E$25,0)</f>
        <v>0</v>
      </c>
      <c r="Q87" s="88">
        <f>IF(OR($C87=1,$F87=1),Inputs!$E$31,0)</f>
        <v>0</v>
      </c>
      <c r="R87" s="89">
        <f>IF(OR($C87=1,$F87=1),Inputs!$E$32,0)</f>
        <v>0</v>
      </c>
      <c r="S87" s="88">
        <f>IF(OR($C87=1,$F87=1),Inputs!$E$33,0)</f>
        <v>0</v>
      </c>
      <c r="T87" s="88">
        <f>IF(OR($C87=1,$F87=1),Inputs!$E$34,0)</f>
        <v>0</v>
      </c>
      <c r="U87" s="90">
        <f t="shared" si="19"/>
        <v>0</v>
      </c>
      <c r="V87" s="184">
        <v>0</v>
      </c>
      <c r="W87" s="184">
        <v>0</v>
      </c>
      <c r="X87" s="197"/>
    </row>
    <row r="88" spans="1:24" ht="11.25">
      <c r="A88" s="272"/>
      <c r="B88" s="8"/>
      <c r="C88" s="107">
        <v>0</v>
      </c>
      <c r="D88" s="9" t="s">
        <v>82</v>
      </c>
      <c r="E88" s="15">
        <v>0</v>
      </c>
      <c r="F88" s="104">
        <f t="shared" si="11"/>
        <v>0</v>
      </c>
      <c r="G88" s="13"/>
      <c r="H88" s="91">
        <f t="shared" si="12"/>
        <v>0</v>
      </c>
      <c r="I88" s="92">
        <f t="shared" si="13"/>
        <v>0</v>
      </c>
      <c r="J88" s="93">
        <f t="shared" si="14"/>
        <v>0</v>
      </c>
      <c r="K88" s="94">
        <f t="shared" si="15"/>
        <v>0</v>
      </c>
      <c r="L88" s="93">
        <f t="shared" si="16"/>
        <v>0</v>
      </c>
      <c r="M88" s="91">
        <f t="shared" si="17"/>
        <v>0</v>
      </c>
      <c r="N88" s="87">
        <f t="shared" si="18"/>
        <v>0</v>
      </c>
      <c r="O88" s="87">
        <f>IF(OR($C88=1,$F88=1),Inputs!$E$3*(1/4),0)</f>
        <v>0</v>
      </c>
      <c r="P88" s="89">
        <f>IF(OR($C88=1,$F88=1),Inputs!$E$25,0)</f>
        <v>0</v>
      </c>
      <c r="Q88" s="88">
        <f>IF(OR($C88=1,$F88=1),Inputs!$E$31,0)</f>
        <v>0</v>
      </c>
      <c r="R88" s="89">
        <f>IF(OR($C88=1,$F88=1),Inputs!$E$32,0)</f>
        <v>0</v>
      </c>
      <c r="S88" s="88">
        <f>IF(OR($C88=1,$F88=1),Inputs!$E$33,0)</f>
        <v>0</v>
      </c>
      <c r="T88" s="88">
        <f>IF(OR($C88=1,$F88=1),Inputs!$E$34,0)</f>
        <v>0</v>
      </c>
      <c r="U88" s="90">
        <f t="shared" si="19"/>
        <v>0</v>
      </c>
      <c r="V88" s="184">
        <v>0</v>
      </c>
      <c r="W88" s="184">
        <v>0</v>
      </c>
      <c r="X88" s="197"/>
    </row>
    <row r="89" spans="1:24" ht="12" thickBot="1">
      <c r="A89" s="273"/>
      <c r="B89" s="11"/>
      <c r="C89" s="108">
        <v>0</v>
      </c>
      <c r="D89" s="12" t="s">
        <v>82</v>
      </c>
      <c r="E89" s="16">
        <v>0</v>
      </c>
      <c r="F89" s="105">
        <f t="shared" si="11"/>
        <v>0</v>
      </c>
      <c r="G89" s="13"/>
      <c r="H89" s="95">
        <f t="shared" si="12"/>
        <v>0</v>
      </c>
      <c r="I89" s="96">
        <f t="shared" si="13"/>
        <v>0</v>
      </c>
      <c r="J89" s="97">
        <f t="shared" si="14"/>
        <v>0</v>
      </c>
      <c r="K89" s="98">
        <f t="shared" si="15"/>
        <v>0</v>
      </c>
      <c r="L89" s="97">
        <f t="shared" si="16"/>
        <v>0</v>
      </c>
      <c r="M89" s="95">
        <f t="shared" si="17"/>
        <v>0</v>
      </c>
      <c r="N89" s="99">
        <f t="shared" si="18"/>
        <v>0</v>
      </c>
      <c r="O89" s="99">
        <f>IF(OR($C89=1,$F89=1),Inputs!$E$3*(1/4),0)</f>
        <v>0</v>
      </c>
      <c r="P89" s="100">
        <f>IF(OR($C89=1,$F89=1),Inputs!$E$25,0)</f>
        <v>0</v>
      </c>
      <c r="Q89" s="101">
        <f>IF(OR($C89=1,$F89=1),Inputs!$E$31,0)</f>
        <v>0</v>
      </c>
      <c r="R89" s="100">
        <f>IF(OR($C89=1,$F89=1),Inputs!$E$32,0)</f>
        <v>0</v>
      </c>
      <c r="S89" s="101">
        <f>IF(OR($C89=1,$F89=1),Inputs!$E$33,0)</f>
        <v>0</v>
      </c>
      <c r="T89" s="101">
        <f>IF(OR($C89=1,$F89=1),Inputs!$E$34,0)</f>
        <v>0</v>
      </c>
      <c r="U89" s="102">
        <f t="shared" si="19"/>
        <v>0</v>
      </c>
      <c r="V89" s="185">
        <v>0</v>
      </c>
      <c r="W89" s="185">
        <v>0</v>
      </c>
      <c r="X89" s="198"/>
    </row>
    <row r="90" spans="1:24" ht="11.25">
      <c r="A90" s="271" t="s">
        <v>129</v>
      </c>
      <c r="B90" s="8" t="s">
        <v>103</v>
      </c>
      <c r="C90" s="109">
        <v>0</v>
      </c>
      <c r="D90" s="9" t="s">
        <v>82</v>
      </c>
      <c r="E90" s="15">
        <v>0</v>
      </c>
      <c r="F90" s="104">
        <f t="shared" si="11"/>
        <v>0</v>
      </c>
      <c r="G90" s="13"/>
      <c r="H90" s="91">
        <f t="shared" si="12"/>
        <v>0</v>
      </c>
      <c r="I90" s="92">
        <f t="shared" si="13"/>
        <v>0</v>
      </c>
      <c r="J90" s="93">
        <f t="shared" si="14"/>
        <v>0</v>
      </c>
      <c r="K90" s="94">
        <f t="shared" si="15"/>
        <v>0</v>
      </c>
      <c r="L90" s="85">
        <f t="shared" si="16"/>
        <v>0</v>
      </c>
      <c r="M90" s="91">
        <f t="shared" si="17"/>
        <v>0</v>
      </c>
      <c r="N90" s="87">
        <f t="shared" si="18"/>
        <v>0</v>
      </c>
      <c r="O90" s="87">
        <f>IF(OR($C90=1,$F90=1),Inputs!$E$3*(1/4),0)</f>
        <v>0</v>
      </c>
      <c r="P90" s="89">
        <f>IF(OR($C90=1,$F90=1),Inputs!$E$25,0)</f>
        <v>0</v>
      </c>
      <c r="Q90" s="88">
        <f>IF(OR($C90=1,$F90=1),Inputs!$E$31,0)</f>
        <v>0</v>
      </c>
      <c r="R90" s="89">
        <f>IF(OR($C90=1,$F90=1),Inputs!$E$32,0)</f>
        <v>0</v>
      </c>
      <c r="S90" s="88">
        <f>IF(OR($C90=1,$F90=1),Inputs!$E$33,0)</f>
        <v>0</v>
      </c>
      <c r="T90" s="88">
        <f>IF(OR($C90=1,$F90=1),Inputs!$E$34,0)</f>
        <v>0</v>
      </c>
      <c r="U90" s="90">
        <f t="shared" si="19"/>
        <v>0</v>
      </c>
      <c r="V90" s="183">
        <v>0</v>
      </c>
      <c r="W90" s="183">
        <v>0</v>
      </c>
      <c r="X90" s="197"/>
    </row>
    <row r="91" spans="1:24" ht="11.25">
      <c r="A91" s="272"/>
      <c r="B91" s="8"/>
      <c r="C91" s="107">
        <v>0</v>
      </c>
      <c r="D91" s="9" t="s">
        <v>82</v>
      </c>
      <c r="E91" s="15">
        <v>0</v>
      </c>
      <c r="F91" s="104">
        <f t="shared" si="11"/>
        <v>0</v>
      </c>
      <c r="G91" s="13"/>
      <c r="H91" s="91">
        <f t="shared" si="12"/>
        <v>0</v>
      </c>
      <c r="I91" s="92">
        <f t="shared" si="13"/>
        <v>0</v>
      </c>
      <c r="J91" s="93">
        <f t="shared" si="14"/>
        <v>0</v>
      </c>
      <c r="K91" s="94">
        <f t="shared" si="15"/>
        <v>0</v>
      </c>
      <c r="L91" s="93">
        <f t="shared" si="16"/>
        <v>0</v>
      </c>
      <c r="M91" s="91">
        <f t="shared" si="17"/>
        <v>0</v>
      </c>
      <c r="N91" s="87">
        <f t="shared" si="18"/>
        <v>0</v>
      </c>
      <c r="O91" s="87">
        <f>IF(OR($C91=1,$F91=1),Inputs!$E$3*(1/4),0)</f>
        <v>0</v>
      </c>
      <c r="P91" s="89">
        <f>IF(OR($C91=1,$F91=1),Inputs!$E$25,0)</f>
        <v>0</v>
      </c>
      <c r="Q91" s="88">
        <f>IF(OR($C91=1,$F91=1),Inputs!$E$31,0)</f>
        <v>0</v>
      </c>
      <c r="R91" s="89">
        <f>IF(OR($C91=1,$F91=1),Inputs!$E$32,0)</f>
        <v>0</v>
      </c>
      <c r="S91" s="88">
        <f>IF(OR($C91=1,$F91=1),Inputs!$E$33,0)</f>
        <v>0</v>
      </c>
      <c r="T91" s="88">
        <f>IF(OR($C91=1,$F91=1),Inputs!$E$34,0)</f>
        <v>0</v>
      </c>
      <c r="U91" s="90">
        <f t="shared" si="19"/>
        <v>0</v>
      </c>
      <c r="V91" s="184">
        <v>0</v>
      </c>
      <c r="W91" s="184">
        <v>0</v>
      </c>
      <c r="X91" s="197"/>
    </row>
    <row r="92" spans="1:24" ht="11.25">
      <c r="A92" s="272"/>
      <c r="B92" s="8"/>
      <c r="C92" s="107">
        <v>0</v>
      </c>
      <c r="D92" s="9" t="s">
        <v>82</v>
      </c>
      <c r="E92" s="15">
        <v>0</v>
      </c>
      <c r="F92" s="104">
        <f t="shared" si="11"/>
        <v>0</v>
      </c>
      <c r="G92" s="13"/>
      <c r="H92" s="91">
        <f t="shared" si="12"/>
        <v>0</v>
      </c>
      <c r="I92" s="92">
        <f t="shared" si="13"/>
        <v>0</v>
      </c>
      <c r="J92" s="93">
        <f t="shared" si="14"/>
        <v>0</v>
      </c>
      <c r="K92" s="94">
        <f t="shared" si="15"/>
        <v>0</v>
      </c>
      <c r="L92" s="93">
        <f t="shared" si="16"/>
        <v>0</v>
      </c>
      <c r="M92" s="91">
        <f t="shared" si="17"/>
        <v>0</v>
      </c>
      <c r="N92" s="87">
        <f t="shared" si="18"/>
        <v>0</v>
      </c>
      <c r="O92" s="87">
        <f>IF(OR($C92=1,$F92=1),Inputs!$E$3*(1/4),0)</f>
        <v>0</v>
      </c>
      <c r="P92" s="89">
        <f>IF(OR($C92=1,$F92=1),Inputs!$E$25,0)</f>
        <v>0</v>
      </c>
      <c r="Q92" s="88">
        <f>IF(OR($C92=1,$F92=1),Inputs!$E$31,0)</f>
        <v>0</v>
      </c>
      <c r="R92" s="89">
        <f>IF(OR($C92=1,$F92=1),Inputs!$E$32,0)</f>
        <v>0</v>
      </c>
      <c r="S92" s="88">
        <f>IF(OR($C92=1,$F92=1),Inputs!$E$33,0)</f>
        <v>0</v>
      </c>
      <c r="T92" s="88">
        <f>IF(OR($C92=1,$F92=1),Inputs!$E$34,0)</f>
        <v>0</v>
      </c>
      <c r="U92" s="90">
        <f t="shared" si="19"/>
        <v>0</v>
      </c>
      <c r="V92" s="184">
        <v>0</v>
      </c>
      <c r="W92" s="184">
        <v>0</v>
      </c>
      <c r="X92" s="197"/>
    </row>
    <row r="93" spans="1:24" ht="12" thickBot="1">
      <c r="A93" s="273"/>
      <c r="B93" s="11"/>
      <c r="C93" s="108">
        <v>0</v>
      </c>
      <c r="D93" s="12" t="s">
        <v>82</v>
      </c>
      <c r="E93" s="16">
        <v>0</v>
      </c>
      <c r="F93" s="105">
        <f t="shared" si="11"/>
        <v>0</v>
      </c>
      <c r="G93" s="14"/>
      <c r="H93" s="95">
        <f t="shared" si="12"/>
        <v>0</v>
      </c>
      <c r="I93" s="96">
        <f t="shared" si="13"/>
        <v>0</v>
      </c>
      <c r="J93" s="97">
        <f t="shared" si="14"/>
        <v>0</v>
      </c>
      <c r="K93" s="98">
        <f t="shared" si="15"/>
        <v>0</v>
      </c>
      <c r="L93" s="97">
        <f t="shared" si="16"/>
        <v>0</v>
      </c>
      <c r="M93" s="95">
        <f t="shared" si="17"/>
        <v>0</v>
      </c>
      <c r="N93" s="99">
        <f t="shared" si="18"/>
        <v>0</v>
      </c>
      <c r="O93" s="99">
        <f>IF(OR($C93=1,$F93=1),Inputs!$E$3*(1/4),0)</f>
        <v>0</v>
      </c>
      <c r="P93" s="100">
        <f>IF(OR($C93=1,$F93=1),Inputs!$E$25,0)</f>
        <v>0</v>
      </c>
      <c r="Q93" s="101">
        <f>IF(OR($C93=1,$F93=1),Inputs!$E$31,0)</f>
        <v>0</v>
      </c>
      <c r="R93" s="100">
        <f>IF(OR($C93=1,$F93=1),Inputs!$E$32,0)</f>
        <v>0</v>
      </c>
      <c r="S93" s="101">
        <f>IF(OR($C93=1,$F93=1),Inputs!$E$33,0)</f>
        <v>0</v>
      </c>
      <c r="T93" s="101">
        <f>IF(OR($C93=1,$F93=1),Inputs!$E$34,0)</f>
        <v>0</v>
      </c>
      <c r="U93" s="102">
        <f t="shared" si="19"/>
        <v>0</v>
      </c>
      <c r="V93" s="185">
        <v>0</v>
      </c>
      <c r="W93" s="185">
        <v>0</v>
      </c>
      <c r="X93" s="198"/>
    </row>
    <row r="94" spans="1:24" ht="11.25">
      <c r="A94" s="271" t="s">
        <v>130</v>
      </c>
      <c r="B94" s="8" t="s">
        <v>106</v>
      </c>
      <c r="C94" s="109">
        <v>0</v>
      </c>
      <c r="D94" s="9" t="s">
        <v>82</v>
      </c>
      <c r="E94" s="15">
        <v>0</v>
      </c>
      <c r="F94" s="104">
        <f t="shared" si="11"/>
        <v>0</v>
      </c>
      <c r="G94" s="13"/>
      <c r="H94" s="91">
        <f t="shared" si="12"/>
        <v>0</v>
      </c>
      <c r="I94" s="92">
        <f t="shared" si="13"/>
        <v>0</v>
      </c>
      <c r="J94" s="93">
        <f t="shared" si="14"/>
        <v>0</v>
      </c>
      <c r="K94" s="94">
        <f t="shared" si="15"/>
        <v>0</v>
      </c>
      <c r="L94" s="85">
        <f t="shared" si="16"/>
        <v>0</v>
      </c>
      <c r="M94" s="91">
        <f t="shared" si="17"/>
        <v>0</v>
      </c>
      <c r="N94" s="87">
        <f t="shared" si="18"/>
        <v>0</v>
      </c>
      <c r="O94" s="87">
        <f>IF(OR($C94=1,$F94=1),Inputs!$E$3*(1/4),0)</f>
        <v>0</v>
      </c>
      <c r="P94" s="89">
        <f>IF(OR($C94=1,$F94=1),Inputs!$E$25,0)</f>
        <v>0</v>
      </c>
      <c r="Q94" s="88">
        <f>IF(OR($C94=1,$F94=1),Inputs!$E$31,0)</f>
        <v>0</v>
      </c>
      <c r="R94" s="89">
        <f>IF(OR($C94=1,$F94=1),Inputs!$E$32,0)</f>
        <v>0</v>
      </c>
      <c r="S94" s="88">
        <f>IF(OR($C94=1,$F94=1),Inputs!$E$33,0)</f>
        <v>0</v>
      </c>
      <c r="T94" s="88">
        <f>IF(OR($C94=1,$F94=1),Inputs!$E$34,0)</f>
        <v>0</v>
      </c>
      <c r="U94" s="90">
        <f t="shared" si="19"/>
        <v>0</v>
      </c>
      <c r="V94" s="183">
        <v>0</v>
      </c>
      <c r="W94" s="183">
        <v>0</v>
      </c>
      <c r="X94" s="197"/>
    </row>
    <row r="95" spans="1:24" ht="11.25">
      <c r="A95" s="272"/>
      <c r="B95" s="8"/>
      <c r="C95" s="107">
        <v>0</v>
      </c>
      <c r="D95" s="9" t="s">
        <v>82</v>
      </c>
      <c r="E95" s="15">
        <v>0</v>
      </c>
      <c r="F95" s="104">
        <f t="shared" si="11"/>
        <v>0</v>
      </c>
      <c r="G95" s="13"/>
      <c r="H95" s="91">
        <f t="shared" si="12"/>
        <v>0</v>
      </c>
      <c r="I95" s="92">
        <f t="shared" si="13"/>
        <v>0</v>
      </c>
      <c r="J95" s="93">
        <f t="shared" si="14"/>
        <v>0</v>
      </c>
      <c r="K95" s="94">
        <f t="shared" si="15"/>
        <v>0</v>
      </c>
      <c r="L95" s="93">
        <f t="shared" si="16"/>
        <v>0</v>
      </c>
      <c r="M95" s="91">
        <f t="shared" si="17"/>
        <v>0</v>
      </c>
      <c r="N95" s="87">
        <f t="shared" si="18"/>
        <v>0</v>
      </c>
      <c r="O95" s="87">
        <f>IF(OR($C95=1,$F95=1),Inputs!$E$3*(1/4),0)</f>
        <v>0</v>
      </c>
      <c r="P95" s="89">
        <f>IF(OR($C95=1,$F95=1),Inputs!$E$25,0)</f>
        <v>0</v>
      </c>
      <c r="Q95" s="88">
        <f>IF(OR($C95=1,$F95=1),Inputs!$E$31,0)</f>
        <v>0</v>
      </c>
      <c r="R95" s="89">
        <f>IF(OR($C95=1,$F95=1),Inputs!$E$32,0)</f>
        <v>0</v>
      </c>
      <c r="S95" s="88">
        <f>IF(OR($C95=1,$F95=1),Inputs!$E$33,0)</f>
        <v>0</v>
      </c>
      <c r="T95" s="88">
        <f>IF(OR($C95=1,$F95=1),Inputs!$E$34,0)</f>
        <v>0</v>
      </c>
      <c r="U95" s="90">
        <f t="shared" si="19"/>
        <v>0</v>
      </c>
      <c r="V95" s="184">
        <v>0</v>
      </c>
      <c r="W95" s="184">
        <v>0</v>
      </c>
      <c r="X95" s="197"/>
    </row>
    <row r="96" spans="1:24" ht="11.25">
      <c r="A96" s="272"/>
      <c r="B96" s="8"/>
      <c r="C96" s="107">
        <v>0</v>
      </c>
      <c r="D96" s="9" t="s">
        <v>82</v>
      </c>
      <c r="E96" s="15">
        <v>0</v>
      </c>
      <c r="F96" s="104">
        <f t="shared" si="11"/>
        <v>0</v>
      </c>
      <c r="G96" s="13"/>
      <c r="H96" s="91">
        <f t="shared" si="12"/>
        <v>0</v>
      </c>
      <c r="I96" s="92">
        <f t="shared" si="13"/>
        <v>0</v>
      </c>
      <c r="J96" s="93">
        <f t="shared" si="14"/>
        <v>0</v>
      </c>
      <c r="K96" s="94">
        <f t="shared" si="15"/>
        <v>0</v>
      </c>
      <c r="L96" s="93">
        <f t="shared" si="16"/>
        <v>0</v>
      </c>
      <c r="M96" s="91">
        <f t="shared" si="17"/>
        <v>0</v>
      </c>
      <c r="N96" s="87">
        <f t="shared" si="18"/>
        <v>0</v>
      </c>
      <c r="O96" s="87">
        <f>IF(OR($C96=1,$F96=1),Inputs!$E$3*(1/4),0)</f>
        <v>0</v>
      </c>
      <c r="P96" s="89">
        <f>IF(OR($C96=1,$F96=1),Inputs!$E$25,0)</f>
        <v>0</v>
      </c>
      <c r="Q96" s="88">
        <f>IF(OR($C96=1,$F96=1),Inputs!$E$31,0)</f>
        <v>0</v>
      </c>
      <c r="R96" s="89">
        <f>IF(OR($C96=1,$F96=1),Inputs!$E$32,0)</f>
        <v>0</v>
      </c>
      <c r="S96" s="88">
        <f>IF(OR($C96=1,$F96=1),Inputs!$E$33,0)</f>
        <v>0</v>
      </c>
      <c r="T96" s="88">
        <f>IF(OR($C96=1,$F96=1),Inputs!$E$34,0)</f>
        <v>0</v>
      </c>
      <c r="U96" s="90">
        <f t="shared" si="19"/>
        <v>0</v>
      </c>
      <c r="V96" s="184">
        <v>0</v>
      </c>
      <c r="W96" s="184">
        <v>0</v>
      </c>
      <c r="X96" s="197"/>
    </row>
    <row r="97" spans="1:24" ht="12" thickBot="1">
      <c r="A97" s="273"/>
      <c r="B97" s="11"/>
      <c r="C97" s="108">
        <v>0</v>
      </c>
      <c r="D97" s="12" t="s">
        <v>82</v>
      </c>
      <c r="E97" s="16">
        <v>0</v>
      </c>
      <c r="F97" s="105">
        <f t="shared" si="11"/>
        <v>0</v>
      </c>
      <c r="G97" s="13"/>
      <c r="H97" s="95">
        <f t="shared" si="12"/>
        <v>0</v>
      </c>
      <c r="I97" s="96">
        <f t="shared" si="13"/>
        <v>0</v>
      </c>
      <c r="J97" s="97">
        <f t="shared" si="14"/>
        <v>0</v>
      </c>
      <c r="K97" s="98">
        <f t="shared" si="15"/>
        <v>0</v>
      </c>
      <c r="L97" s="97">
        <f t="shared" si="16"/>
        <v>0</v>
      </c>
      <c r="M97" s="95">
        <f t="shared" si="17"/>
        <v>0</v>
      </c>
      <c r="N97" s="99">
        <f t="shared" si="18"/>
        <v>0</v>
      </c>
      <c r="O97" s="99">
        <f>IF(OR($C97=1,$F97=1),Inputs!$E$3*(1/4),0)</f>
        <v>0</v>
      </c>
      <c r="P97" s="100">
        <f>IF(OR($C97=1,$F97=1),Inputs!$E$25,0)</f>
        <v>0</v>
      </c>
      <c r="Q97" s="101">
        <f>IF(OR($C97=1,$F97=1),Inputs!$E$31,0)</f>
        <v>0</v>
      </c>
      <c r="R97" s="100">
        <f>IF(OR($C97=1,$F97=1),Inputs!$E$32,0)</f>
        <v>0</v>
      </c>
      <c r="S97" s="101">
        <f>IF(OR($C97=1,$F97=1),Inputs!$E$33,0)</f>
        <v>0</v>
      </c>
      <c r="T97" s="101">
        <f>IF(OR($C97=1,$F97=1),Inputs!$E$34,0)</f>
        <v>0</v>
      </c>
      <c r="U97" s="102">
        <f t="shared" si="19"/>
        <v>0</v>
      </c>
      <c r="V97" s="185">
        <v>0</v>
      </c>
      <c r="W97" s="185">
        <v>0</v>
      </c>
      <c r="X97" s="198"/>
    </row>
    <row r="98" spans="1:24" ht="11.25">
      <c r="A98" s="271" t="s">
        <v>131</v>
      </c>
      <c r="B98" s="8" t="s">
        <v>107</v>
      </c>
      <c r="C98" s="109">
        <v>0</v>
      </c>
      <c r="D98" s="9" t="s">
        <v>82</v>
      </c>
      <c r="E98" s="15">
        <v>0</v>
      </c>
      <c r="F98" s="104">
        <f t="shared" si="11"/>
        <v>0</v>
      </c>
      <c r="G98" s="13"/>
      <c r="H98" s="91">
        <f t="shared" si="12"/>
        <v>0</v>
      </c>
      <c r="I98" s="92">
        <f t="shared" si="13"/>
        <v>0</v>
      </c>
      <c r="J98" s="93">
        <f t="shared" si="14"/>
        <v>0</v>
      </c>
      <c r="K98" s="94">
        <f t="shared" si="15"/>
        <v>0</v>
      </c>
      <c r="L98" s="85">
        <f t="shared" si="16"/>
        <v>0</v>
      </c>
      <c r="M98" s="91">
        <f t="shared" si="17"/>
        <v>0</v>
      </c>
      <c r="N98" s="87">
        <f t="shared" si="18"/>
        <v>0</v>
      </c>
      <c r="O98" s="87">
        <f>IF(OR($C98=1,$F98=1),Inputs!$E$3*(1/4),0)</f>
        <v>0</v>
      </c>
      <c r="P98" s="89">
        <f>IF(OR($C98=1,$F98=1),Inputs!$E$25,0)</f>
        <v>0</v>
      </c>
      <c r="Q98" s="88">
        <f>IF(OR($C98=1,$F98=1),Inputs!$E$31,0)</f>
        <v>0</v>
      </c>
      <c r="R98" s="89">
        <f>IF(OR($C98=1,$F98=1),Inputs!$E$32,0)</f>
        <v>0</v>
      </c>
      <c r="S98" s="88">
        <f>IF(OR($C98=1,$F98=1),Inputs!$E$33,0)</f>
        <v>0</v>
      </c>
      <c r="T98" s="88">
        <f>IF(OR($C98=1,$F98=1),Inputs!$E$34,0)</f>
        <v>0</v>
      </c>
      <c r="U98" s="90">
        <f t="shared" si="19"/>
        <v>0</v>
      </c>
      <c r="V98" s="183">
        <v>0</v>
      </c>
      <c r="W98" s="183">
        <v>0</v>
      </c>
      <c r="X98" s="197"/>
    </row>
    <row r="99" spans="1:24" ht="11.25">
      <c r="A99" s="272"/>
      <c r="B99" s="8"/>
      <c r="C99" s="107">
        <v>0</v>
      </c>
      <c r="D99" s="9" t="s">
        <v>82</v>
      </c>
      <c r="E99" s="15">
        <v>0</v>
      </c>
      <c r="F99" s="104">
        <f t="shared" si="11"/>
        <v>0</v>
      </c>
      <c r="G99" s="13"/>
      <c r="H99" s="91">
        <f t="shared" si="12"/>
        <v>0</v>
      </c>
      <c r="I99" s="92">
        <f t="shared" si="13"/>
        <v>0</v>
      </c>
      <c r="J99" s="93">
        <f t="shared" si="14"/>
        <v>0</v>
      </c>
      <c r="K99" s="94">
        <f t="shared" si="15"/>
        <v>0</v>
      </c>
      <c r="L99" s="93">
        <f t="shared" si="16"/>
        <v>0</v>
      </c>
      <c r="M99" s="91">
        <f t="shared" si="17"/>
        <v>0</v>
      </c>
      <c r="N99" s="87">
        <f t="shared" si="18"/>
        <v>0</v>
      </c>
      <c r="O99" s="87">
        <f>IF(OR($C99=1,$F99=1),Inputs!$E$3*(1/4),0)</f>
        <v>0</v>
      </c>
      <c r="P99" s="89">
        <f>IF(OR($C99=1,$F99=1),Inputs!$E$25,0)</f>
        <v>0</v>
      </c>
      <c r="Q99" s="88">
        <f>IF(OR($C99=1,$F99=1),Inputs!$E$31,0)</f>
        <v>0</v>
      </c>
      <c r="R99" s="89">
        <f>IF(OR($C99=1,$F99=1),Inputs!$E$32,0)</f>
        <v>0</v>
      </c>
      <c r="S99" s="88">
        <f>IF(OR($C99=1,$F99=1),Inputs!$E$33,0)</f>
        <v>0</v>
      </c>
      <c r="T99" s="88">
        <f>IF(OR($C99=1,$F99=1),Inputs!$E$34,0)</f>
        <v>0</v>
      </c>
      <c r="U99" s="90">
        <f t="shared" si="19"/>
        <v>0</v>
      </c>
      <c r="V99" s="184">
        <v>0</v>
      </c>
      <c r="W99" s="184">
        <v>0</v>
      </c>
      <c r="X99" s="197"/>
    </row>
    <row r="100" spans="1:24" ht="11.25">
      <c r="A100" s="272"/>
      <c r="B100" s="8"/>
      <c r="C100" s="107">
        <v>0</v>
      </c>
      <c r="D100" s="9" t="s">
        <v>82</v>
      </c>
      <c r="E100" s="15">
        <v>0</v>
      </c>
      <c r="F100" s="104">
        <f t="shared" si="11"/>
        <v>0</v>
      </c>
      <c r="G100" s="13"/>
      <c r="H100" s="91">
        <f t="shared" si="12"/>
        <v>0</v>
      </c>
      <c r="I100" s="92">
        <f t="shared" si="13"/>
        <v>0</v>
      </c>
      <c r="J100" s="93">
        <f t="shared" si="14"/>
        <v>0</v>
      </c>
      <c r="K100" s="94">
        <f t="shared" si="15"/>
        <v>0</v>
      </c>
      <c r="L100" s="93">
        <f t="shared" si="16"/>
        <v>0</v>
      </c>
      <c r="M100" s="91">
        <f t="shared" si="17"/>
        <v>0</v>
      </c>
      <c r="N100" s="87">
        <f t="shared" si="18"/>
        <v>0</v>
      </c>
      <c r="O100" s="87">
        <f>IF(OR($C100=1,$F100=1),Inputs!$E$3*(1/4),0)</f>
        <v>0</v>
      </c>
      <c r="P100" s="89">
        <f>IF(OR($C100=1,$F100=1),Inputs!$E$25,0)</f>
        <v>0</v>
      </c>
      <c r="Q100" s="88">
        <f>IF(OR($C100=1,$F100=1),Inputs!$E$31,0)</f>
        <v>0</v>
      </c>
      <c r="R100" s="89">
        <f>IF(OR($C100=1,$F100=1),Inputs!$E$32,0)</f>
        <v>0</v>
      </c>
      <c r="S100" s="88">
        <f>IF(OR($C100=1,$F100=1),Inputs!$E$33,0)</f>
        <v>0</v>
      </c>
      <c r="T100" s="88">
        <f>IF(OR($C100=1,$F100=1),Inputs!$E$34,0)</f>
        <v>0</v>
      </c>
      <c r="U100" s="90">
        <f t="shared" si="19"/>
        <v>0</v>
      </c>
      <c r="V100" s="184">
        <v>0</v>
      </c>
      <c r="W100" s="184">
        <v>0</v>
      </c>
      <c r="X100" s="197"/>
    </row>
    <row r="101" spans="1:24" ht="12" thickBot="1">
      <c r="A101" s="273"/>
      <c r="B101" s="11"/>
      <c r="C101" s="108">
        <v>0</v>
      </c>
      <c r="D101" s="12" t="s">
        <v>82</v>
      </c>
      <c r="E101" s="16">
        <v>0</v>
      </c>
      <c r="F101" s="105">
        <f t="shared" si="11"/>
        <v>0</v>
      </c>
      <c r="G101" s="13"/>
      <c r="H101" s="95">
        <f t="shared" si="12"/>
        <v>0</v>
      </c>
      <c r="I101" s="96">
        <f t="shared" si="13"/>
        <v>0</v>
      </c>
      <c r="J101" s="97">
        <f t="shared" si="14"/>
        <v>0</v>
      </c>
      <c r="K101" s="98">
        <f t="shared" si="15"/>
        <v>0</v>
      </c>
      <c r="L101" s="97">
        <f t="shared" si="16"/>
        <v>0</v>
      </c>
      <c r="M101" s="95">
        <f t="shared" si="17"/>
        <v>0</v>
      </c>
      <c r="N101" s="99">
        <f t="shared" si="18"/>
        <v>0</v>
      </c>
      <c r="O101" s="99">
        <f>IF(OR($C101=1,$F101=1),Inputs!$E$3*(1/4),0)</f>
        <v>0</v>
      </c>
      <c r="P101" s="100">
        <f>IF(OR($C101=1,$F101=1),Inputs!$E$25,0)</f>
        <v>0</v>
      </c>
      <c r="Q101" s="101">
        <f>IF(OR($C101=1,$F101=1),Inputs!$E$31,0)</f>
        <v>0</v>
      </c>
      <c r="R101" s="100">
        <f>IF(OR($C101=1,$F101=1),Inputs!$E$32,0)</f>
        <v>0</v>
      </c>
      <c r="S101" s="101">
        <f>IF(OR($C101=1,$F101=1),Inputs!$E$33,0)</f>
        <v>0</v>
      </c>
      <c r="T101" s="101">
        <f>IF(OR($C101=1,$F101=1),Inputs!$E$34,0)</f>
        <v>0</v>
      </c>
      <c r="U101" s="102">
        <f t="shared" si="19"/>
        <v>0</v>
      </c>
      <c r="V101" s="185">
        <v>0</v>
      </c>
      <c r="W101" s="185">
        <v>0</v>
      </c>
      <c r="X101" s="198"/>
    </row>
  </sheetData>
  <sheetProtection/>
  <mergeCells count="34">
    <mergeCell ref="G2:H2"/>
    <mergeCell ref="J2:K2"/>
    <mergeCell ref="L2:M2"/>
    <mergeCell ref="A14:A17"/>
    <mergeCell ref="G3:H3"/>
    <mergeCell ref="J3:K3"/>
    <mergeCell ref="L3:M3"/>
    <mergeCell ref="A10:A13"/>
    <mergeCell ref="C4:E4"/>
    <mergeCell ref="N4:T4"/>
    <mergeCell ref="A6:A9"/>
    <mergeCell ref="A18:A21"/>
    <mergeCell ref="A46:A49"/>
    <mergeCell ref="A50:A53"/>
    <mergeCell ref="A22:A25"/>
    <mergeCell ref="A26:A29"/>
    <mergeCell ref="A30:A33"/>
    <mergeCell ref="A34:A37"/>
    <mergeCell ref="A94:A97"/>
    <mergeCell ref="A98:A101"/>
    <mergeCell ref="A70:A73"/>
    <mergeCell ref="A74:A77"/>
    <mergeCell ref="A78:A81"/>
    <mergeCell ref="A82:A85"/>
    <mergeCell ref="V2:X2"/>
    <mergeCell ref="V3:X3"/>
    <mergeCell ref="A86:A89"/>
    <mergeCell ref="A90:A93"/>
    <mergeCell ref="A54:A57"/>
    <mergeCell ref="A58:A61"/>
    <mergeCell ref="A62:A65"/>
    <mergeCell ref="A66:A69"/>
    <mergeCell ref="A38:A41"/>
    <mergeCell ref="A42:A45"/>
  </mergeCells>
  <conditionalFormatting sqref="G6:G101 E6:E101">
    <cfRule type="cellIs" priority="1" dxfId="4" operator="notEqual" stopIfTrue="1">
      <formula>0</formula>
    </cfRule>
  </conditionalFormatting>
  <conditionalFormatting sqref="D6:D9 D46:D49">
    <cfRule type="cellIs" priority="2" dxfId="5" operator="equal" stopIfTrue="1">
      <formula>"Yes"</formula>
    </cfRule>
  </conditionalFormatting>
  <conditionalFormatting sqref="D50:D101 D10:D45">
    <cfRule type="cellIs" priority="3" dxfId="4" operator="equal" stopIfTrue="1">
      <formula>"Closed"</formula>
    </cfRule>
  </conditionalFormatting>
  <conditionalFormatting sqref="F6:F101">
    <cfRule type="cellIs" priority="4" dxfId="3" operator="notEqual" stopIfTrue="1">
      <formula>0</formula>
    </cfRule>
  </conditionalFormatting>
  <conditionalFormatting sqref="C6:C101">
    <cfRule type="cellIs" priority="5" dxfId="2" operator="notEqual" stopIfTrue="1">
      <formula>0</formula>
    </cfRule>
  </conditionalFormatting>
  <conditionalFormatting sqref="H6:X101">
    <cfRule type="cellIs" priority="6" dxfId="1" operator="equal" stopIfTrue="1">
      <formula>0</formula>
    </cfRule>
    <cfRule type="cellIs" priority="7" dxfId="0" operator="lessThan" stopIfTrue="1">
      <formula>0</formula>
    </cfRule>
  </conditionalFormatting>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indexed="10"/>
  </sheetPr>
  <dimension ref="A1:X101"/>
  <sheetViews>
    <sheetView zoomScalePageLayoutView="0" workbookViewId="0" topLeftCell="I7">
      <selection activeCell="V36" sqref="V36"/>
    </sheetView>
  </sheetViews>
  <sheetFormatPr defaultColWidth="9.140625" defaultRowHeight="12.75"/>
  <cols>
    <col min="1" max="1" width="5.00390625" style="1" bestFit="1" customWidth="1"/>
    <col min="2" max="2" width="6.7109375" style="1" bestFit="1" customWidth="1"/>
    <col min="3" max="3" width="4.140625" style="1" bestFit="1" customWidth="1"/>
    <col min="4" max="4" width="7.28125" style="1" bestFit="1" customWidth="1"/>
    <col min="5" max="5" width="5.57421875" style="1" bestFit="1" customWidth="1"/>
    <col min="6" max="6" width="6.8515625" style="1" bestFit="1" customWidth="1"/>
    <col min="7" max="7" width="6.7109375" style="1" bestFit="1" customWidth="1"/>
    <col min="8" max="9" width="9.8515625" style="1" bestFit="1" customWidth="1"/>
    <col min="10" max="11" width="9.421875" style="1" bestFit="1" customWidth="1"/>
    <col min="12" max="13" width="9.421875" style="1" customWidth="1"/>
    <col min="14" max="14" width="5.28125" style="1" bestFit="1" customWidth="1"/>
    <col min="15" max="15" width="4.00390625" style="1" bestFit="1" customWidth="1"/>
    <col min="16" max="16" width="6.00390625" style="1" bestFit="1" customWidth="1"/>
    <col min="17" max="17" width="6.57421875" style="1" bestFit="1" customWidth="1"/>
    <col min="18" max="18" width="11.00390625" style="1" bestFit="1" customWidth="1"/>
    <col min="19" max="19" width="8.57421875" style="1" bestFit="1" customWidth="1"/>
    <col min="20" max="20" width="8.7109375" style="1" bestFit="1" customWidth="1"/>
    <col min="21" max="21" width="9.00390625" style="1" bestFit="1" customWidth="1"/>
    <col min="22" max="22" width="8.57421875" style="1" bestFit="1" customWidth="1"/>
    <col min="23" max="23" width="8.421875" style="1" bestFit="1" customWidth="1"/>
    <col min="24" max="24" width="8.8515625" style="1" bestFit="1" customWidth="1"/>
    <col min="25" max="16384" width="9.140625" style="4" customWidth="1"/>
  </cols>
  <sheetData>
    <row r="1" spans="1:2" ht="12" thickBot="1">
      <c r="A1" s="26" t="s">
        <v>24</v>
      </c>
      <c r="B1" s="5">
        <f>'Verifiable Costs'!I3</f>
        <v>75</v>
      </c>
    </row>
    <row r="2" spans="1:24" ht="13.5" customHeight="1" thickBot="1">
      <c r="A2" s="26" t="s">
        <v>31</v>
      </c>
      <c r="B2" s="5">
        <f>'Verifiable Costs'!I13</f>
        <v>15750</v>
      </c>
      <c r="C2" s="7"/>
      <c r="D2" s="7"/>
      <c r="F2" s="7"/>
      <c r="G2" s="265">
        <f>G4+H4</f>
        <v>24375</v>
      </c>
      <c r="H2" s="266"/>
      <c r="I2" s="74">
        <f>I4</f>
        <v>5750</v>
      </c>
      <c r="J2" s="265">
        <f>MAX(0,J4-K4)</f>
        <v>0</v>
      </c>
      <c r="K2" s="266"/>
      <c r="L2" s="265">
        <f>MAX(0,L4-M4)</f>
        <v>0</v>
      </c>
      <c r="M2" s="266"/>
      <c r="U2" s="74">
        <f>U4</f>
        <v>-5750</v>
      </c>
      <c r="V2" s="253">
        <f>SUM(V4:X4)</f>
        <v>18750</v>
      </c>
      <c r="W2" s="254"/>
      <c r="X2" s="255"/>
    </row>
    <row r="3" spans="3:24" ht="12" thickBot="1">
      <c r="C3" s="7"/>
      <c r="D3" s="7"/>
      <c r="E3" s="7"/>
      <c r="F3" s="7"/>
      <c r="G3" s="267" t="s">
        <v>32</v>
      </c>
      <c r="H3" s="268"/>
      <c r="I3" s="70" t="s">
        <v>33</v>
      </c>
      <c r="J3" s="267" t="s">
        <v>38</v>
      </c>
      <c r="K3" s="268"/>
      <c r="L3" s="269" t="s">
        <v>39</v>
      </c>
      <c r="M3" s="270"/>
      <c r="U3" s="180" t="s">
        <v>170</v>
      </c>
      <c r="V3" s="256" t="s">
        <v>176</v>
      </c>
      <c r="W3" s="257"/>
      <c r="X3" s="258"/>
    </row>
    <row r="4" spans="3:24" ht="13.5" customHeight="1" thickBot="1">
      <c r="C4" s="262" t="s">
        <v>140</v>
      </c>
      <c r="D4" s="263"/>
      <c r="E4" s="264"/>
      <c r="F4" s="7"/>
      <c r="G4" s="75">
        <f>B2</f>
        <v>15750</v>
      </c>
      <c r="H4" s="76">
        <f aca="true" t="shared" si="0" ref="H4:M4">SUM(H6:H101)</f>
        <v>8625</v>
      </c>
      <c r="I4" s="74">
        <f t="shared" si="0"/>
        <v>5750</v>
      </c>
      <c r="J4" s="75">
        <f t="shared" si="0"/>
        <v>0</v>
      </c>
      <c r="K4" s="76">
        <f t="shared" si="0"/>
        <v>0</v>
      </c>
      <c r="L4" s="75">
        <f t="shared" si="0"/>
        <v>0</v>
      </c>
      <c r="M4" s="76">
        <f t="shared" si="0"/>
        <v>0</v>
      </c>
      <c r="N4" s="259" t="s">
        <v>139</v>
      </c>
      <c r="O4" s="260"/>
      <c r="P4" s="260"/>
      <c r="Q4" s="260"/>
      <c r="R4" s="260"/>
      <c r="S4" s="260"/>
      <c r="T4" s="261"/>
      <c r="U4" s="82">
        <f>SUM(U6:U101)</f>
        <v>-5750</v>
      </c>
      <c r="V4" s="140">
        <f>SUM(V6:V101)</f>
        <v>10750</v>
      </c>
      <c r="W4" s="140">
        <f>SUM(W6:W101)</f>
        <v>3000</v>
      </c>
      <c r="X4" s="140">
        <f>'Verifiable Costs'!A13</f>
        <v>5000</v>
      </c>
    </row>
    <row r="5" spans="2:24" ht="23.25" thickBot="1">
      <c r="B5" s="2"/>
      <c r="C5" s="106" t="s">
        <v>26</v>
      </c>
      <c r="D5" s="18" t="s">
        <v>81</v>
      </c>
      <c r="E5" s="19" t="s">
        <v>20</v>
      </c>
      <c r="F5" s="103" t="s">
        <v>42</v>
      </c>
      <c r="G5" s="68" t="s">
        <v>132</v>
      </c>
      <c r="H5" s="71" t="s">
        <v>133</v>
      </c>
      <c r="I5" s="67" t="s">
        <v>134</v>
      </c>
      <c r="J5" s="68" t="s">
        <v>135</v>
      </c>
      <c r="K5" s="71" t="s">
        <v>136</v>
      </c>
      <c r="L5" s="72" t="s">
        <v>137</v>
      </c>
      <c r="M5" s="73" t="s">
        <v>138</v>
      </c>
      <c r="N5" s="77" t="s">
        <v>24</v>
      </c>
      <c r="O5" s="77" t="s">
        <v>0</v>
      </c>
      <c r="P5" s="78" t="s">
        <v>25</v>
      </c>
      <c r="Q5" s="81" t="s">
        <v>37</v>
      </c>
      <c r="R5" s="79" t="s">
        <v>34</v>
      </c>
      <c r="S5" s="80" t="s">
        <v>35</v>
      </c>
      <c r="T5" s="80" t="s">
        <v>36</v>
      </c>
      <c r="U5" s="179" t="s">
        <v>179</v>
      </c>
      <c r="V5" s="203" t="s">
        <v>180</v>
      </c>
      <c r="W5" s="203" t="s">
        <v>181</v>
      </c>
      <c r="X5" s="188" t="s">
        <v>182</v>
      </c>
    </row>
    <row r="6" spans="1:24" ht="11.25">
      <c r="A6" s="271" t="s">
        <v>108</v>
      </c>
      <c r="B6" s="8" t="s">
        <v>84</v>
      </c>
      <c r="C6" s="107">
        <v>0</v>
      </c>
      <c r="D6" s="10" t="s">
        <v>82</v>
      </c>
      <c r="E6" s="15">
        <v>0</v>
      </c>
      <c r="F6" s="104">
        <f aca="true" t="shared" si="1" ref="F6:F37">IF(AND(C6=0,D6="Closed"),1,0)</f>
        <v>0</v>
      </c>
      <c r="G6" s="13"/>
      <c r="H6" s="83">
        <f>IF(AND($C6=1,$F6=0),$B$1*MIN($E6,$O6),0)</f>
        <v>0</v>
      </c>
      <c r="I6" s="84">
        <f>IF(AND($C6=1,$F6=0),$P6*MIN($E6,$O6),0)</f>
        <v>0</v>
      </c>
      <c r="J6" s="85">
        <f>IF(AND($C6=1,$F6=0),($P6*MAX(0,$E6-$O6))+((-1)*($R6+$S6+$T6)),0)</f>
        <v>0</v>
      </c>
      <c r="K6" s="86">
        <f>IF(AND($C6=1,$F6=0),($Q6*MAX(0,$E6-$O6)),0)</f>
        <v>0</v>
      </c>
      <c r="L6" s="85">
        <f>IF(AND($C6=0,$F6=1),($P6*$E6)+((-1)*($R6+$S6+$T6)),0)</f>
        <v>0</v>
      </c>
      <c r="M6" s="83">
        <f>IF(AND($C6=0,$F6=1),($B$1*MIN($E6,$O6))-($Q6*MAX(0,$E6-$O6)),0)</f>
        <v>0</v>
      </c>
      <c r="N6" s="87">
        <f>IF(OR($C6=1,$F6=1),B$1,0)</f>
        <v>0</v>
      </c>
      <c r="O6" s="87">
        <f>IF(OR($C6=1,$F6=1),Inputs!$E$3*(1/4),0)</f>
        <v>0</v>
      </c>
      <c r="P6" s="87">
        <f>IF(OR($C6=1,$F6=1),Inputs!$E$25,0)</f>
        <v>0</v>
      </c>
      <c r="Q6" s="88">
        <f>IF(OR($C6=1,$F6=1),Inputs!$E$31,0)</f>
        <v>0</v>
      </c>
      <c r="R6" s="89">
        <f>IF(OR($C6=1,$F6=1),Inputs!$E$32,0)</f>
        <v>0</v>
      </c>
      <c r="S6" s="88">
        <f>IF(OR($C6=1,$F6=1),Inputs!$E$33,0)</f>
        <v>0</v>
      </c>
      <c r="T6" s="88">
        <f>IF(OR($C6=1,$F6=1),Inputs!$E$34,0)</f>
        <v>0</v>
      </c>
      <c r="U6" s="200">
        <f>(-1)*($P6*$E6)</f>
        <v>0</v>
      </c>
      <c r="V6" s="183">
        <v>0</v>
      </c>
      <c r="W6" s="183">
        <v>0</v>
      </c>
      <c r="X6" s="201"/>
    </row>
    <row r="7" spans="1:24" ht="11.25">
      <c r="A7" s="272"/>
      <c r="B7" s="8"/>
      <c r="C7" s="107">
        <v>0</v>
      </c>
      <c r="D7" s="9" t="s">
        <v>82</v>
      </c>
      <c r="E7" s="15">
        <v>0</v>
      </c>
      <c r="F7" s="104">
        <f t="shared" si="1"/>
        <v>0</v>
      </c>
      <c r="G7" s="13"/>
      <c r="H7" s="91">
        <f aca="true" t="shared" si="2" ref="H7:H70">IF(AND($C7=1,$F7=0),$B$1*MIN($E7,$O7),0)</f>
        <v>0</v>
      </c>
      <c r="I7" s="92">
        <f aca="true" t="shared" si="3" ref="I7:I70">IF(AND($C7=1,$F7=0),$P7*MIN($E7,$O7),0)</f>
        <v>0</v>
      </c>
      <c r="J7" s="93">
        <f aca="true" t="shared" si="4" ref="J7:J70">IF(AND($C7=1,$F7=0),($P7*MAX(0,$E7-$O7))+((-1)*($R7+$S7+$T7)),0)</f>
        <v>0</v>
      </c>
      <c r="K7" s="94">
        <f aca="true" t="shared" si="5" ref="K7:K70">IF(AND($C7=1,$F7=0),($Q7*MAX(0,$E7-$O7)),0)</f>
        <v>0</v>
      </c>
      <c r="L7" s="93">
        <f aca="true" t="shared" si="6" ref="L7:L70">IF(AND($C7=0,$F7=1),($P7*$E7)+((-1)*($R7+$S7+$T7)),0)</f>
        <v>0</v>
      </c>
      <c r="M7" s="91">
        <f aca="true" t="shared" si="7" ref="M7:M70">IF(AND($C7=0,$F7=1),($B$1*MIN($E7,$O7))-($Q7*MAX(0,$E7-$O7)),0)</f>
        <v>0</v>
      </c>
      <c r="N7" s="87">
        <f aca="true" t="shared" si="8" ref="N7:N70">IF(OR($C7=1,$F7=1),B$1,0)</f>
        <v>0</v>
      </c>
      <c r="O7" s="87">
        <f>IF(OR($C7=1,$F7=1),Inputs!$E$3*(1/4),0)</f>
        <v>0</v>
      </c>
      <c r="P7" s="89">
        <f>IF(OR($C7=1,$F7=1),Inputs!$E$25,0)</f>
        <v>0</v>
      </c>
      <c r="Q7" s="88">
        <f>IF(OR($C7=1,$F7=1),Inputs!$E$31,0)</f>
        <v>0</v>
      </c>
      <c r="R7" s="89">
        <f>IF(OR($C7=1,$F7=1),Inputs!$E$32,0)</f>
        <v>0</v>
      </c>
      <c r="S7" s="88">
        <f>IF(OR($C7=1,$F7=1),Inputs!$E$33,0)</f>
        <v>0</v>
      </c>
      <c r="T7" s="88">
        <f>IF(OR($C7=1,$F7=1),Inputs!$E$34,0)</f>
        <v>0</v>
      </c>
      <c r="U7" s="90">
        <f aca="true" t="shared" si="9" ref="U7:U70">(-1)*($P7*$E7)</f>
        <v>0</v>
      </c>
      <c r="V7" s="184">
        <v>0</v>
      </c>
      <c r="W7" s="184">
        <v>0</v>
      </c>
      <c r="X7" s="201"/>
    </row>
    <row r="8" spans="1:24" ht="11.25">
      <c r="A8" s="272"/>
      <c r="B8" s="8"/>
      <c r="C8" s="107">
        <v>0</v>
      </c>
      <c r="D8" s="9" t="s">
        <v>82</v>
      </c>
      <c r="E8" s="15">
        <v>0</v>
      </c>
      <c r="F8" s="104">
        <f t="shared" si="1"/>
        <v>0</v>
      </c>
      <c r="G8" s="13"/>
      <c r="H8" s="91">
        <f t="shared" si="2"/>
        <v>0</v>
      </c>
      <c r="I8" s="92">
        <f t="shared" si="3"/>
        <v>0</v>
      </c>
      <c r="J8" s="93">
        <f t="shared" si="4"/>
        <v>0</v>
      </c>
      <c r="K8" s="94">
        <f t="shared" si="5"/>
        <v>0</v>
      </c>
      <c r="L8" s="93">
        <f t="shared" si="6"/>
        <v>0</v>
      </c>
      <c r="M8" s="91">
        <f t="shared" si="7"/>
        <v>0</v>
      </c>
      <c r="N8" s="87">
        <f t="shared" si="8"/>
        <v>0</v>
      </c>
      <c r="O8" s="87">
        <f>IF(OR($C8=1,$F8=1),Inputs!$E$3*(1/4),0)</f>
        <v>0</v>
      </c>
      <c r="P8" s="89">
        <f>IF(OR($C8=1,$F8=1),Inputs!$E$25,0)</f>
        <v>0</v>
      </c>
      <c r="Q8" s="88">
        <f>IF(OR($C8=1,$F8=1),Inputs!$E$31,0)</f>
        <v>0</v>
      </c>
      <c r="R8" s="89">
        <f>IF(OR($C8=1,$F8=1),Inputs!$E$32,0)</f>
        <v>0</v>
      </c>
      <c r="S8" s="88">
        <f>IF(OR($C8=1,$F8=1),Inputs!$E$33,0)</f>
        <v>0</v>
      </c>
      <c r="T8" s="88">
        <f>IF(OR($C8=1,$F8=1),Inputs!$E$34,0)</f>
        <v>0</v>
      </c>
      <c r="U8" s="90">
        <f t="shared" si="9"/>
        <v>0</v>
      </c>
      <c r="V8" s="184">
        <v>0</v>
      </c>
      <c r="W8" s="184">
        <v>0</v>
      </c>
      <c r="X8" s="201"/>
    </row>
    <row r="9" spans="1:24" ht="12" thickBot="1">
      <c r="A9" s="273"/>
      <c r="B9" s="11"/>
      <c r="C9" s="108">
        <v>0</v>
      </c>
      <c r="D9" s="12" t="s">
        <v>82</v>
      </c>
      <c r="E9" s="16">
        <v>0</v>
      </c>
      <c r="F9" s="105">
        <f t="shared" si="1"/>
        <v>0</v>
      </c>
      <c r="G9" s="13"/>
      <c r="H9" s="95">
        <f t="shared" si="2"/>
        <v>0</v>
      </c>
      <c r="I9" s="96">
        <f t="shared" si="3"/>
        <v>0</v>
      </c>
      <c r="J9" s="97">
        <f t="shared" si="4"/>
        <v>0</v>
      </c>
      <c r="K9" s="98">
        <f t="shared" si="5"/>
        <v>0</v>
      </c>
      <c r="L9" s="97">
        <f t="shared" si="6"/>
        <v>0</v>
      </c>
      <c r="M9" s="95">
        <f t="shared" si="7"/>
        <v>0</v>
      </c>
      <c r="N9" s="99">
        <f t="shared" si="8"/>
        <v>0</v>
      </c>
      <c r="O9" s="99">
        <f>IF(OR($C9=1,$F9=1),Inputs!$E$3*(1/4),0)</f>
        <v>0</v>
      </c>
      <c r="P9" s="100">
        <f>IF(OR($C9=1,$F9=1),Inputs!$E$25,0)</f>
        <v>0</v>
      </c>
      <c r="Q9" s="101">
        <f>IF(OR($C9=1,$F9=1),Inputs!$E$31,0)</f>
        <v>0</v>
      </c>
      <c r="R9" s="100">
        <f>IF(OR($C9=1,$F9=1),Inputs!$E$32,0)</f>
        <v>0</v>
      </c>
      <c r="S9" s="101">
        <f>IF(OR($C9=1,$F9=1),Inputs!$E$33,0)</f>
        <v>0</v>
      </c>
      <c r="T9" s="101">
        <f>IF(OR($C9=1,$F9=1),Inputs!$E$34,0)</f>
        <v>0</v>
      </c>
      <c r="U9" s="102">
        <f t="shared" si="9"/>
        <v>0</v>
      </c>
      <c r="V9" s="185">
        <v>0</v>
      </c>
      <c r="W9" s="185">
        <v>0</v>
      </c>
      <c r="X9" s="202"/>
    </row>
    <row r="10" spans="1:24" ht="11.25">
      <c r="A10" s="271" t="s">
        <v>109</v>
      </c>
      <c r="B10" s="8" t="s">
        <v>85</v>
      </c>
      <c r="C10" s="107">
        <v>0</v>
      </c>
      <c r="D10" s="9" t="s">
        <v>82</v>
      </c>
      <c r="E10" s="15">
        <v>0</v>
      </c>
      <c r="F10" s="104">
        <f t="shared" si="1"/>
        <v>0</v>
      </c>
      <c r="G10" s="13"/>
      <c r="H10" s="91">
        <f t="shared" si="2"/>
        <v>0</v>
      </c>
      <c r="I10" s="92">
        <f t="shared" si="3"/>
        <v>0</v>
      </c>
      <c r="J10" s="93">
        <f t="shared" si="4"/>
        <v>0</v>
      </c>
      <c r="K10" s="94">
        <f t="shared" si="5"/>
        <v>0</v>
      </c>
      <c r="L10" s="85">
        <f t="shared" si="6"/>
        <v>0</v>
      </c>
      <c r="M10" s="91">
        <f t="shared" si="7"/>
        <v>0</v>
      </c>
      <c r="N10" s="87">
        <f t="shared" si="8"/>
        <v>0</v>
      </c>
      <c r="O10" s="87">
        <f>IF(OR($C10=1,$F10=1),Inputs!$E$3*(1/4),0)</f>
        <v>0</v>
      </c>
      <c r="P10" s="89">
        <f>IF(OR($C10=1,$F10=1),Inputs!$E$25,0)</f>
        <v>0</v>
      </c>
      <c r="Q10" s="88">
        <f>IF(OR($C10=1,$F10=1),Inputs!$E$31,0)</f>
        <v>0</v>
      </c>
      <c r="R10" s="89">
        <f>IF(OR($C10=1,$F10=1),Inputs!$E$32,0)</f>
        <v>0</v>
      </c>
      <c r="S10" s="88">
        <f>IF(OR($C10=1,$F10=1),Inputs!$E$33,0)</f>
        <v>0</v>
      </c>
      <c r="T10" s="88">
        <f>IF(OR($C10=1,$F10=1),Inputs!$E$34,0)</f>
        <v>0</v>
      </c>
      <c r="U10" s="90">
        <f t="shared" si="9"/>
        <v>0</v>
      </c>
      <c r="V10" s="183">
        <v>0</v>
      </c>
      <c r="W10" s="183">
        <v>0</v>
      </c>
      <c r="X10" s="197"/>
    </row>
    <row r="11" spans="1:24" ht="11.25">
      <c r="A11" s="272"/>
      <c r="B11" s="8"/>
      <c r="C11" s="107">
        <v>0</v>
      </c>
      <c r="D11" s="9" t="s">
        <v>82</v>
      </c>
      <c r="E11" s="15">
        <v>0</v>
      </c>
      <c r="F11" s="104">
        <f t="shared" si="1"/>
        <v>0</v>
      </c>
      <c r="G11" s="13"/>
      <c r="H11" s="91">
        <f t="shared" si="2"/>
        <v>0</v>
      </c>
      <c r="I11" s="92">
        <f t="shared" si="3"/>
        <v>0</v>
      </c>
      <c r="J11" s="93">
        <f t="shared" si="4"/>
        <v>0</v>
      </c>
      <c r="K11" s="94">
        <f t="shared" si="5"/>
        <v>0</v>
      </c>
      <c r="L11" s="93">
        <f t="shared" si="6"/>
        <v>0</v>
      </c>
      <c r="M11" s="91">
        <f t="shared" si="7"/>
        <v>0</v>
      </c>
      <c r="N11" s="87">
        <f t="shared" si="8"/>
        <v>0</v>
      </c>
      <c r="O11" s="87">
        <f>IF(OR($C11=1,$F11=1),Inputs!$E$3*(1/4),0)</f>
        <v>0</v>
      </c>
      <c r="P11" s="89">
        <f>IF(OR($C11=1,$F11=1),Inputs!$E$25,0)</f>
        <v>0</v>
      </c>
      <c r="Q11" s="88">
        <f>IF(OR($C11=1,$F11=1),Inputs!$E$31,0)</f>
        <v>0</v>
      </c>
      <c r="R11" s="89">
        <f>IF(OR($C11=1,$F11=1),Inputs!$E$32,0)</f>
        <v>0</v>
      </c>
      <c r="S11" s="88">
        <f>IF(OR($C11=1,$F11=1),Inputs!$E$33,0)</f>
        <v>0</v>
      </c>
      <c r="T11" s="88">
        <f>IF(OR($C11=1,$F11=1),Inputs!$E$34,0)</f>
        <v>0</v>
      </c>
      <c r="U11" s="90">
        <f t="shared" si="9"/>
        <v>0</v>
      </c>
      <c r="V11" s="184">
        <v>0</v>
      </c>
      <c r="W11" s="184">
        <v>0</v>
      </c>
      <c r="X11" s="197"/>
    </row>
    <row r="12" spans="1:24" ht="11.25">
      <c r="A12" s="272"/>
      <c r="B12" s="8"/>
      <c r="C12" s="107">
        <v>0</v>
      </c>
      <c r="D12" s="9" t="s">
        <v>82</v>
      </c>
      <c r="E12" s="15">
        <v>0</v>
      </c>
      <c r="F12" s="104">
        <f t="shared" si="1"/>
        <v>0</v>
      </c>
      <c r="G12" s="13"/>
      <c r="H12" s="91">
        <f t="shared" si="2"/>
        <v>0</v>
      </c>
      <c r="I12" s="92">
        <f t="shared" si="3"/>
        <v>0</v>
      </c>
      <c r="J12" s="93">
        <f t="shared" si="4"/>
        <v>0</v>
      </c>
      <c r="K12" s="94">
        <f t="shared" si="5"/>
        <v>0</v>
      </c>
      <c r="L12" s="93">
        <f t="shared" si="6"/>
        <v>0</v>
      </c>
      <c r="M12" s="91">
        <f t="shared" si="7"/>
        <v>0</v>
      </c>
      <c r="N12" s="87">
        <f t="shared" si="8"/>
        <v>0</v>
      </c>
      <c r="O12" s="87">
        <f>IF(OR($C12=1,$F12=1),Inputs!$E$3*(1/4),0)</f>
        <v>0</v>
      </c>
      <c r="P12" s="89">
        <f>IF(OR($C12=1,$F12=1),Inputs!$E$25,0)</f>
        <v>0</v>
      </c>
      <c r="Q12" s="88">
        <f>IF(OR($C12=1,$F12=1),Inputs!$E$31,0)</f>
        <v>0</v>
      </c>
      <c r="R12" s="89">
        <f>IF(OR($C12=1,$F12=1),Inputs!$E$32,0)</f>
        <v>0</v>
      </c>
      <c r="S12" s="88">
        <f>IF(OR($C12=1,$F12=1),Inputs!$E$33,0)</f>
        <v>0</v>
      </c>
      <c r="T12" s="88">
        <f>IF(OR($C12=1,$F12=1),Inputs!$E$34,0)</f>
        <v>0</v>
      </c>
      <c r="U12" s="90">
        <f t="shared" si="9"/>
        <v>0</v>
      </c>
      <c r="V12" s="184">
        <v>0</v>
      </c>
      <c r="W12" s="184">
        <v>0</v>
      </c>
      <c r="X12" s="197"/>
    </row>
    <row r="13" spans="1:24" ht="12" thickBot="1">
      <c r="A13" s="273"/>
      <c r="B13" s="11"/>
      <c r="C13" s="108">
        <v>0</v>
      </c>
      <c r="D13" s="12" t="s">
        <v>82</v>
      </c>
      <c r="E13" s="16">
        <v>0</v>
      </c>
      <c r="F13" s="105">
        <f t="shared" si="1"/>
        <v>0</v>
      </c>
      <c r="G13" s="13"/>
      <c r="H13" s="95">
        <f t="shared" si="2"/>
        <v>0</v>
      </c>
      <c r="I13" s="96">
        <f t="shared" si="3"/>
        <v>0</v>
      </c>
      <c r="J13" s="97">
        <f t="shared" si="4"/>
        <v>0</v>
      </c>
      <c r="K13" s="98">
        <f t="shared" si="5"/>
        <v>0</v>
      </c>
      <c r="L13" s="97">
        <f t="shared" si="6"/>
        <v>0</v>
      </c>
      <c r="M13" s="95">
        <f t="shared" si="7"/>
        <v>0</v>
      </c>
      <c r="N13" s="99">
        <f t="shared" si="8"/>
        <v>0</v>
      </c>
      <c r="O13" s="99">
        <f>IF(OR($C13=1,$F13=1),Inputs!$E$3*(1/4),0)</f>
        <v>0</v>
      </c>
      <c r="P13" s="100">
        <f>IF(OR($C13=1,$F13=1),Inputs!$E$25,0)</f>
        <v>0</v>
      </c>
      <c r="Q13" s="101">
        <f>IF(OR($C13=1,$F13=1),Inputs!$E$31,0)</f>
        <v>0</v>
      </c>
      <c r="R13" s="100">
        <f>IF(OR($C13=1,$F13=1),Inputs!$E$32,0)</f>
        <v>0</v>
      </c>
      <c r="S13" s="101">
        <f>IF(OR($C13=1,$F13=1),Inputs!$E$33,0)</f>
        <v>0</v>
      </c>
      <c r="T13" s="101">
        <f>IF(OR($C13=1,$F13=1),Inputs!$E$34,0)</f>
        <v>0</v>
      </c>
      <c r="U13" s="102">
        <f t="shared" si="9"/>
        <v>0</v>
      </c>
      <c r="V13" s="185">
        <v>0</v>
      </c>
      <c r="W13" s="185">
        <v>0</v>
      </c>
      <c r="X13" s="198"/>
    </row>
    <row r="14" spans="1:24" ht="11.25">
      <c r="A14" s="271" t="s">
        <v>110</v>
      </c>
      <c r="B14" s="8" t="s">
        <v>86</v>
      </c>
      <c r="C14" s="107">
        <v>0</v>
      </c>
      <c r="D14" s="9" t="s">
        <v>82</v>
      </c>
      <c r="E14" s="15">
        <v>0</v>
      </c>
      <c r="F14" s="104">
        <f t="shared" si="1"/>
        <v>0</v>
      </c>
      <c r="G14" s="13"/>
      <c r="H14" s="91">
        <f t="shared" si="2"/>
        <v>0</v>
      </c>
      <c r="I14" s="92">
        <f t="shared" si="3"/>
        <v>0</v>
      </c>
      <c r="J14" s="93">
        <f t="shared" si="4"/>
        <v>0</v>
      </c>
      <c r="K14" s="94">
        <f t="shared" si="5"/>
        <v>0</v>
      </c>
      <c r="L14" s="85">
        <f t="shared" si="6"/>
        <v>0</v>
      </c>
      <c r="M14" s="91">
        <f t="shared" si="7"/>
        <v>0</v>
      </c>
      <c r="N14" s="87">
        <f t="shared" si="8"/>
        <v>0</v>
      </c>
      <c r="O14" s="87">
        <f>IF(OR($C14=1,$F14=1),Inputs!$E$3*(1/4),0)</f>
        <v>0</v>
      </c>
      <c r="P14" s="89">
        <f>IF(OR($C14=1,$F14=1),Inputs!$E$25,0)</f>
        <v>0</v>
      </c>
      <c r="Q14" s="88">
        <f>IF(OR($C14=1,$F14=1),Inputs!$E$31,0)</f>
        <v>0</v>
      </c>
      <c r="R14" s="89">
        <f>IF(OR($C14=1,$F14=1),Inputs!$E$32,0)</f>
        <v>0</v>
      </c>
      <c r="S14" s="88">
        <f>IF(OR($C14=1,$F14=1),Inputs!$E$33,0)</f>
        <v>0</v>
      </c>
      <c r="T14" s="88">
        <f>IF(OR($C14=1,$F14=1),Inputs!$E$34,0)</f>
        <v>0</v>
      </c>
      <c r="U14" s="90">
        <f t="shared" si="9"/>
        <v>0</v>
      </c>
      <c r="V14" s="183">
        <v>0</v>
      </c>
      <c r="W14" s="183">
        <v>0</v>
      </c>
      <c r="X14" s="197"/>
    </row>
    <row r="15" spans="1:24" ht="11.25">
      <c r="A15" s="272"/>
      <c r="B15" s="8"/>
      <c r="C15" s="107">
        <v>0</v>
      </c>
      <c r="D15" s="9" t="s">
        <v>82</v>
      </c>
      <c r="E15" s="15">
        <v>0</v>
      </c>
      <c r="F15" s="104">
        <f t="shared" si="1"/>
        <v>0</v>
      </c>
      <c r="G15" s="13"/>
      <c r="H15" s="91">
        <f t="shared" si="2"/>
        <v>0</v>
      </c>
      <c r="I15" s="92">
        <f t="shared" si="3"/>
        <v>0</v>
      </c>
      <c r="J15" s="93">
        <f t="shared" si="4"/>
        <v>0</v>
      </c>
      <c r="K15" s="94">
        <f t="shared" si="5"/>
        <v>0</v>
      </c>
      <c r="L15" s="93">
        <f t="shared" si="6"/>
        <v>0</v>
      </c>
      <c r="M15" s="91">
        <f t="shared" si="7"/>
        <v>0</v>
      </c>
      <c r="N15" s="87">
        <f t="shared" si="8"/>
        <v>0</v>
      </c>
      <c r="O15" s="87">
        <f>IF(OR($C15=1,$F15=1),Inputs!$E$3*(1/4),0)</f>
        <v>0</v>
      </c>
      <c r="P15" s="89">
        <f>IF(OR($C15=1,$F15=1),Inputs!$E$25,0)</f>
        <v>0</v>
      </c>
      <c r="Q15" s="88">
        <f>IF(OR($C15=1,$F15=1),Inputs!$E$31,0)</f>
        <v>0</v>
      </c>
      <c r="R15" s="89">
        <f>IF(OR($C15=1,$F15=1),Inputs!$E$32,0)</f>
        <v>0</v>
      </c>
      <c r="S15" s="88">
        <f>IF(OR($C15=1,$F15=1),Inputs!$E$33,0)</f>
        <v>0</v>
      </c>
      <c r="T15" s="88">
        <f>IF(OR($C15=1,$F15=1),Inputs!$E$34,0)</f>
        <v>0</v>
      </c>
      <c r="U15" s="90">
        <f t="shared" si="9"/>
        <v>0</v>
      </c>
      <c r="V15" s="184">
        <v>0</v>
      </c>
      <c r="W15" s="184">
        <v>0</v>
      </c>
      <c r="X15" s="197"/>
    </row>
    <row r="16" spans="1:24" ht="11.25">
      <c r="A16" s="272"/>
      <c r="B16" s="8"/>
      <c r="C16" s="107">
        <v>0</v>
      </c>
      <c r="D16" s="9" t="s">
        <v>82</v>
      </c>
      <c r="E16" s="15">
        <v>0</v>
      </c>
      <c r="F16" s="104">
        <f t="shared" si="1"/>
        <v>0</v>
      </c>
      <c r="G16" s="13"/>
      <c r="H16" s="91">
        <f t="shared" si="2"/>
        <v>0</v>
      </c>
      <c r="I16" s="92">
        <f t="shared" si="3"/>
        <v>0</v>
      </c>
      <c r="J16" s="93">
        <f t="shared" si="4"/>
        <v>0</v>
      </c>
      <c r="K16" s="94">
        <f t="shared" si="5"/>
        <v>0</v>
      </c>
      <c r="L16" s="93">
        <f t="shared" si="6"/>
        <v>0</v>
      </c>
      <c r="M16" s="91">
        <f t="shared" si="7"/>
        <v>0</v>
      </c>
      <c r="N16" s="87">
        <f t="shared" si="8"/>
        <v>0</v>
      </c>
      <c r="O16" s="87">
        <f>IF(OR($C16=1,$F16=1),Inputs!$E$3*(1/4),0)</f>
        <v>0</v>
      </c>
      <c r="P16" s="89">
        <f>IF(OR($C16=1,$F16=1),Inputs!$E$25,0)</f>
        <v>0</v>
      </c>
      <c r="Q16" s="88">
        <f>IF(OR($C16=1,$F16=1),Inputs!$E$31,0)</f>
        <v>0</v>
      </c>
      <c r="R16" s="89">
        <f>IF(OR($C16=1,$F16=1),Inputs!$E$32,0)</f>
        <v>0</v>
      </c>
      <c r="S16" s="88">
        <f>IF(OR($C16=1,$F16=1),Inputs!$E$33,0)</f>
        <v>0</v>
      </c>
      <c r="T16" s="88">
        <f>IF(OR($C16=1,$F16=1),Inputs!$E$34,0)</f>
        <v>0</v>
      </c>
      <c r="U16" s="90">
        <f t="shared" si="9"/>
        <v>0</v>
      </c>
      <c r="V16" s="184">
        <v>0</v>
      </c>
      <c r="W16" s="184">
        <v>0</v>
      </c>
      <c r="X16" s="197"/>
    </row>
    <row r="17" spans="1:24" ht="12" thickBot="1">
      <c r="A17" s="273"/>
      <c r="B17" s="11"/>
      <c r="C17" s="108">
        <v>0</v>
      </c>
      <c r="D17" s="12" t="s">
        <v>82</v>
      </c>
      <c r="E17" s="16">
        <v>0</v>
      </c>
      <c r="F17" s="105">
        <f t="shared" si="1"/>
        <v>0</v>
      </c>
      <c r="G17" s="13"/>
      <c r="H17" s="95">
        <f t="shared" si="2"/>
        <v>0</v>
      </c>
      <c r="I17" s="96">
        <f t="shared" si="3"/>
        <v>0</v>
      </c>
      <c r="J17" s="97">
        <f t="shared" si="4"/>
        <v>0</v>
      </c>
      <c r="K17" s="98">
        <f t="shared" si="5"/>
        <v>0</v>
      </c>
      <c r="L17" s="97">
        <f t="shared" si="6"/>
        <v>0</v>
      </c>
      <c r="M17" s="95">
        <f t="shared" si="7"/>
        <v>0</v>
      </c>
      <c r="N17" s="99">
        <f t="shared" si="8"/>
        <v>0</v>
      </c>
      <c r="O17" s="99">
        <f>IF(OR($C17=1,$F17=1),Inputs!$E$3*(1/4),0)</f>
        <v>0</v>
      </c>
      <c r="P17" s="100">
        <f>IF(OR($C17=1,$F17=1),Inputs!$E$25,0)</f>
        <v>0</v>
      </c>
      <c r="Q17" s="101">
        <f>IF(OR($C17=1,$F17=1),Inputs!$E$31,0)</f>
        <v>0</v>
      </c>
      <c r="R17" s="100">
        <f>IF(OR($C17=1,$F17=1),Inputs!$E$32,0)</f>
        <v>0</v>
      </c>
      <c r="S17" s="101">
        <f>IF(OR($C17=1,$F17=1),Inputs!$E$33,0)</f>
        <v>0</v>
      </c>
      <c r="T17" s="101">
        <f>IF(OR($C17=1,$F17=1),Inputs!$E$34,0)</f>
        <v>0</v>
      </c>
      <c r="U17" s="102">
        <f t="shared" si="9"/>
        <v>0</v>
      </c>
      <c r="V17" s="185">
        <v>0</v>
      </c>
      <c r="W17" s="185">
        <v>0</v>
      </c>
      <c r="X17" s="198"/>
    </row>
    <row r="18" spans="1:24" ht="11.25">
      <c r="A18" s="271" t="s">
        <v>111</v>
      </c>
      <c r="B18" s="8" t="s">
        <v>87</v>
      </c>
      <c r="C18" s="107">
        <v>0</v>
      </c>
      <c r="D18" s="9" t="s">
        <v>82</v>
      </c>
      <c r="E18" s="15">
        <v>0</v>
      </c>
      <c r="F18" s="104">
        <f t="shared" si="1"/>
        <v>0</v>
      </c>
      <c r="G18" s="13"/>
      <c r="H18" s="91">
        <f t="shared" si="2"/>
        <v>0</v>
      </c>
      <c r="I18" s="92">
        <f t="shared" si="3"/>
        <v>0</v>
      </c>
      <c r="J18" s="93">
        <f t="shared" si="4"/>
        <v>0</v>
      </c>
      <c r="K18" s="94">
        <f t="shared" si="5"/>
        <v>0</v>
      </c>
      <c r="L18" s="85">
        <f t="shared" si="6"/>
        <v>0</v>
      </c>
      <c r="M18" s="91">
        <f t="shared" si="7"/>
        <v>0</v>
      </c>
      <c r="N18" s="87">
        <f t="shared" si="8"/>
        <v>0</v>
      </c>
      <c r="O18" s="87">
        <f>IF(OR($C18=1,$F18=1),Inputs!$E$3*(1/4),0)</f>
        <v>0</v>
      </c>
      <c r="P18" s="89">
        <f>IF(OR($C18=1,$F18=1),Inputs!$E$25,0)</f>
        <v>0</v>
      </c>
      <c r="Q18" s="88">
        <f>IF(OR($C18=1,$F18=1),Inputs!$E$31,0)</f>
        <v>0</v>
      </c>
      <c r="R18" s="89">
        <f>IF(OR($C18=1,$F18=1),Inputs!$E$32,0)</f>
        <v>0</v>
      </c>
      <c r="S18" s="88">
        <f>IF(OR($C18=1,$F18=1),Inputs!$E$33,0)</f>
        <v>0</v>
      </c>
      <c r="T18" s="88">
        <f>IF(OR($C18=1,$F18=1),Inputs!$E$34,0)</f>
        <v>0</v>
      </c>
      <c r="U18" s="90">
        <f t="shared" si="9"/>
        <v>0</v>
      </c>
      <c r="V18" s="183">
        <v>0</v>
      </c>
      <c r="W18" s="183">
        <v>0</v>
      </c>
      <c r="X18" s="197"/>
    </row>
    <row r="19" spans="1:24" ht="11.25">
      <c r="A19" s="272"/>
      <c r="B19" s="8"/>
      <c r="C19" s="107">
        <v>0</v>
      </c>
      <c r="D19" s="9" t="s">
        <v>82</v>
      </c>
      <c r="E19" s="15">
        <v>0</v>
      </c>
      <c r="F19" s="104">
        <f t="shared" si="1"/>
        <v>0</v>
      </c>
      <c r="G19" s="13"/>
      <c r="H19" s="91">
        <f t="shared" si="2"/>
        <v>0</v>
      </c>
      <c r="I19" s="92">
        <f t="shared" si="3"/>
        <v>0</v>
      </c>
      <c r="J19" s="93">
        <f t="shared" si="4"/>
        <v>0</v>
      </c>
      <c r="K19" s="94">
        <f t="shared" si="5"/>
        <v>0</v>
      </c>
      <c r="L19" s="93">
        <f t="shared" si="6"/>
        <v>0</v>
      </c>
      <c r="M19" s="91">
        <f t="shared" si="7"/>
        <v>0</v>
      </c>
      <c r="N19" s="87">
        <f t="shared" si="8"/>
        <v>0</v>
      </c>
      <c r="O19" s="87">
        <f>IF(OR($C19=1,$F19=1),Inputs!$E$3*(1/4),0)</f>
        <v>0</v>
      </c>
      <c r="P19" s="89">
        <f>IF(OR($C19=1,$F19=1),Inputs!$E$25,0)</f>
        <v>0</v>
      </c>
      <c r="Q19" s="88">
        <f>IF(OR($C19=1,$F19=1),Inputs!$E$31,0)</f>
        <v>0</v>
      </c>
      <c r="R19" s="89">
        <f>IF(OR($C19=1,$F19=1),Inputs!$E$32,0)</f>
        <v>0</v>
      </c>
      <c r="S19" s="88">
        <f>IF(OR($C19=1,$F19=1),Inputs!$E$33,0)</f>
        <v>0</v>
      </c>
      <c r="T19" s="88">
        <f>IF(OR($C19=1,$F19=1),Inputs!$E$34,0)</f>
        <v>0</v>
      </c>
      <c r="U19" s="90">
        <f t="shared" si="9"/>
        <v>0</v>
      </c>
      <c r="V19" s="184">
        <v>0</v>
      </c>
      <c r="W19" s="184">
        <v>0</v>
      </c>
      <c r="X19" s="197"/>
    </row>
    <row r="20" spans="1:24" ht="11.25">
      <c r="A20" s="272"/>
      <c r="B20" s="8"/>
      <c r="C20" s="107">
        <v>0</v>
      </c>
      <c r="D20" s="9" t="s">
        <v>82</v>
      </c>
      <c r="E20" s="15">
        <v>0</v>
      </c>
      <c r="F20" s="104">
        <f t="shared" si="1"/>
        <v>0</v>
      </c>
      <c r="G20" s="13"/>
      <c r="H20" s="91">
        <f t="shared" si="2"/>
        <v>0</v>
      </c>
      <c r="I20" s="92">
        <f t="shared" si="3"/>
        <v>0</v>
      </c>
      <c r="J20" s="93">
        <f t="shared" si="4"/>
        <v>0</v>
      </c>
      <c r="K20" s="94">
        <f t="shared" si="5"/>
        <v>0</v>
      </c>
      <c r="L20" s="93">
        <f t="shared" si="6"/>
        <v>0</v>
      </c>
      <c r="M20" s="91">
        <f t="shared" si="7"/>
        <v>0</v>
      </c>
      <c r="N20" s="87">
        <f t="shared" si="8"/>
        <v>0</v>
      </c>
      <c r="O20" s="87">
        <f>IF(OR($C20=1,$F20=1),Inputs!$E$3*(1/4),0)</f>
        <v>0</v>
      </c>
      <c r="P20" s="89">
        <f>IF(OR($C20=1,$F20=1),Inputs!$E$25,0)</f>
        <v>0</v>
      </c>
      <c r="Q20" s="88">
        <f>IF(OR($C20=1,$F20=1),Inputs!$E$31,0)</f>
        <v>0</v>
      </c>
      <c r="R20" s="89">
        <f>IF(OR($C20=1,$F20=1),Inputs!$E$32,0)</f>
        <v>0</v>
      </c>
      <c r="S20" s="88">
        <f>IF(OR($C20=1,$F20=1),Inputs!$E$33,0)</f>
        <v>0</v>
      </c>
      <c r="T20" s="88">
        <f>IF(OR($C20=1,$F20=1),Inputs!$E$34,0)</f>
        <v>0</v>
      </c>
      <c r="U20" s="90">
        <f t="shared" si="9"/>
        <v>0</v>
      </c>
      <c r="V20" s="184">
        <v>0</v>
      </c>
      <c r="W20" s="184">
        <v>0</v>
      </c>
      <c r="X20" s="197"/>
    </row>
    <row r="21" spans="1:24" ht="12" thickBot="1">
      <c r="A21" s="273"/>
      <c r="B21" s="11"/>
      <c r="C21" s="108">
        <v>0</v>
      </c>
      <c r="D21" s="12" t="s">
        <v>82</v>
      </c>
      <c r="E21" s="16">
        <v>0</v>
      </c>
      <c r="F21" s="105">
        <f t="shared" si="1"/>
        <v>0</v>
      </c>
      <c r="G21" s="13"/>
      <c r="H21" s="95">
        <f t="shared" si="2"/>
        <v>0</v>
      </c>
      <c r="I21" s="96">
        <f t="shared" si="3"/>
        <v>0</v>
      </c>
      <c r="J21" s="97">
        <f t="shared" si="4"/>
        <v>0</v>
      </c>
      <c r="K21" s="98">
        <f t="shared" si="5"/>
        <v>0</v>
      </c>
      <c r="L21" s="97">
        <f t="shared" si="6"/>
        <v>0</v>
      </c>
      <c r="M21" s="95">
        <f t="shared" si="7"/>
        <v>0</v>
      </c>
      <c r="N21" s="99">
        <f t="shared" si="8"/>
        <v>0</v>
      </c>
      <c r="O21" s="99">
        <f>IF(OR($C21=1,$F21=1),Inputs!$E$3*(1/4),0)</f>
        <v>0</v>
      </c>
      <c r="P21" s="100">
        <f>IF(OR($C21=1,$F21=1),Inputs!$E$25,0)</f>
        <v>0</v>
      </c>
      <c r="Q21" s="101">
        <f>IF(OR($C21=1,$F21=1),Inputs!$E$31,0)</f>
        <v>0</v>
      </c>
      <c r="R21" s="100">
        <f>IF(OR($C21=1,$F21=1),Inputs!$E$32,0)</f>
        <v>0</v>
      </c>
      <c r="S21" s="101">
        <f>IF(OR($C21=1,$F21=1),Inputs!$E$33,0)</f>
        <v>0</v>
      </c>
      <c r="T21" s="101">
        <f>IF(OR($C21=1,$F21=1),Inputs!$E$34,0)</f>
        <v>0</v>
      </c>
      <c r="U21" s="102">
        <f t="shared" si="9"/>
        <v>0</v>
      </c>
      <c r="V21" s="185">
        <v>0</v>
      </c>
      <c r="W21" s="185">
        <v>0</v>
      </c>
      <c r="X21" s="198"/>
    </row>
    <row r="22" spans="1:24" ht="11.25">
      <c r="A22" s="271" t="s">
        <v>112</v>
      </c>
      <c r="B22" s="8" t="s">
        <v>88</v>
      </c>
      <c r="C22" s="107">
        <v>0</v>
      </c>
      <c r="D22" s="9" t="s">
        <v>82</v>
      </c>
      <c r="E22" s="15">
        <v>0</v>
      </c>
      <c r="F22" s="104">
        <f t="shared" si="1"/>
        <v>0</v>
      </c>
      <c r="G22" s="13"/>
      <c r="H22" s="91">
        <f t="shared" si="2"/>
        <v>0</v>
      </c>
      <c r="I22" s="92">
        <f t="shared" si="3"/>
        <v>0</v>
      </c>
      <c r="J22" s="93">
        <f t="shared" si="4"/>
        <v>0</v>
      </c>
      <c r="K22" s="94">
        <f t="shared" si="5"/>
        <v>0</v>
      </c>
      <c r="L22" s="85">
        <f t="shared" si="6"/>
        <v>0</v>
      </c>
      <c r="M22" s="91">
        <f t="shared" si="7"/>
        <v>0</v>
      </c>
      <c r="N22" s="87">
        <f t="shared" si="8"/>
        <v>0</v>
      </c>
      <c r="O22" s="87">
        <f>IF(OR($C22=1,$F22=1),Inputs!$E$3*(1/4),0)</f>
        <v>0</v>
      </c>
      <c r="P22" s="89">
        <f>IF(OR($C22=1,$F22=1),Inputs!$E$25,0)</f>
        <v>0</v>
      </c>
      <c r="Q22" s="88">
        <f>IF(OR($C22=1,$F22=1),Inputs!$E$31,0)</f>
        <v>0</v>
      </c>
      <c r="R22" s="89">
        <f>IF(OR($C22=1,$F22=1),Inputs!$E$32,0)</f>
        <v>0</v>
      </c>
      <c r="S22" s="88">
        <f>IF(OR($C22=1,$F22=1),Inputs!$E$33,0)</f>
        <v>0</v>
      </c>
      <c r="T22" s="88">
        <f>IF(OR($C22=1,$F22=1),Inputs!$E$34,0)</f>
        <v>0</v>
      </c>
      <c r="U22" s="90">
        <f t="shared" si="9"/>
        <v>0</v>
      </c>
      <c r="V22" s="183">
        <v>0</v>
      </c>
      <c r="W22" s="183">
        <v>0</v>
      </c>
      <c r="X22" s="197"/>
    </row>
    <row r="23" spans="1:24" ht="11.25">
      <c r="A23" s="272"/>
      <c r="B23" s="8"/>
      <c r="C23" s="107">
        <v>0</v>
      </c>
      <c r="D23" s="9" t="s">
        <v>82</v>
      </c>
      <c r="E23" s="15">
        <v>0</v>
      </c>
      <c r="F23" s="104">
        <f t="shared" si="1"/>
        <v>0</v>
      </c>
      <c r="G23" s="13"/>
      <c r="H23" s="91">
        <f t="shared" si="2"/>
        <v>0</v>
      </c>
      <c r="I23" s="92">
        <f t="shared" si="3"/>
        <v>0</v>
      </c>
      <c r="J23" s="93">
        <f t="shared" si="4"/>
        <v>0</v>
      </c>
      <c r="K23" s="94">
        <f t="shared" si="5"/>
        <v>0</v>
      </c>
      <c r="L23" s="93">
        <f t="shared" si="6"/>
        <v>0</v>
      </c>
      <c r="M23" s="91">
        <f t="shared" si="7"/>
        <v>0</v>
      </c>
      <c r="N23" s="87">
        <f t="shared" si="8"/>
        <v>0</v>
      </c>
      <c r="O23" s="87">
        <f>IF(OR($C23=1,$F23=1),Inputs!$E$3*(1/4),0)</f>
        <v>0</v>
      </c>
      <c r="P23" s="89">
        <f>IF(OR($C23=1,$F23=1),Inputs!$E$25,0)</f>
        <v>0</v>
      </c>
      <c r="Q23" s="88">
        <f>IF(OR($C23=1,$F23=1),Inputs!$E$31,0)</f>
        <v>0</v>
      </c>
      <c r="R23" s="89">
        <f>IF(OR($C23=1,$F23=1),Inputs!$E$32,0)</f>
        <v>0</v>
      </c>
      <c r="S23" s="88">
        <f>IF(OR($C23=1,$F23=1),Inputs!$E$33,0)</f>
        <v>0</v>
      </c>
      <c r="T23" s="88">
        <f>IF(OR($C23=1,$F23=1),Inputs!$E$34,0)</f>
        <v>0</v>
      </c>
      <c r="U23" s="90">
        <f t="shared" si="9"/>
        <v>0</v>
      </c>
      <c r="V23" s="184">
        <v>0</v>
      </c>
      <c r="W23" s="184">
        <v>0</v>
      </c>
      <c r="X23" s="197"/>
    </row>
    <row r="24" spans="1:24" ht="11.25">
      <c r="A24" s="272"/>
      <c r="B24" s="8"/>
      <c r="C24" s="107">
        <v>0</v>
      </c>
      <c r="D24" s="9" t="s">
        <v>82</v>
      </c>
      <c r="E24" s="15">
        <v>0</v>
      </c>
      <c r="F24" s="104">
        <f t="shared" si="1"/>
        <v>0</v>
      </c>
      <c r="G24" s="13"/>
      <c r="H24" s="91">
        <f t="shared" si="2"/>
        <v>0</v>
      </c>
      <c r="I24" s="92">
        <f t="shared" si="3"/>
        <v>0</v>
      </c>
      <c r="J24" s="93">
        <f t="shared" si="4"/>
        <v>0</v>
      </c>
      <c r="K24" s="94">
        <f t="shared" si="5"/>
        <v>0</v>
      </c>
      <c r="L24" s="93">
        <f t="shared" si="6"/>
        <v>0</v>
      </c>
      <c r="M24" s="91">
        <f t="shared" si="7"/>
        <v>0</v>
      </c>
      <c r="N24" s="87">
        <f t="shared" si="8"/>
        <v>0</v>
      </c>
      <c r="O24" s="87">
        <f>IF(OR($C24=1,$F24=1),Inputs!$E$3*(1/4),0)</f>
        <v>0</v>
      </c>
      <c r="P24" s="89">
        <f>IF(OR($C24=1,$F24=1),Inputs!$E$25,0)</f>
        <v>0</v>
      </c>
      <c r="Q24" s="88">
        <f>IF(OR($C24=1,$F24=1),Inputs!$E$31,0)</f>
        <v>0</v>
      </c>
      <c r="R24" s="89">
        <f>IF(OR($C24=1,$F24=1),Inputs!$E$32,0)</f>
        <v>0</v>
      </c>
      <c r="S24" s="88">
        <f>IF(OR($C24=1,$F24=1),Inputs!$E$33,0)</f>
        <v>0</v>
      </c>
      <c r="T24" s="88">
        <f>IF(OR($C24=1,$F24=1),Inputs!$E$34,0)</f>
        <v>0</v>
      </c>
      <c r="U24" s="90">
        <f t="shared" si="9"/>
        <v>0</v>
      </c>
      <c r="V24" s="184">
        <v>0</v>
      </c>
      <c r="W24" s="184">
        <v>0</v>
      </c>
      <c r="X24" s="197"/>
    </row>
    <row r="25" spans="1:24" ht="12" thickBot="1">
      <c r="A25" s="273"/>
      <c r="B25" s="11"/>
      <c r="C25" s="108">
        <v>0</v>
      </c>
      <c r="D25" s="12" t="s">
        <v>82</v>
      </c>
      <c r="E25" s="16">
        <v>0</v>
      </c>
      <c r="F25" s="105">
        <f t="shared" si="1"/>
        <v>0</v>
      </c>
      <c r="G25" s="13"/>
      <c r="H25" s="95">
        <f t="shared" si="2"/>
        <v>0</v>
      </c>
      <c r="I25" s="96">
        <f t="shared" si="3"/>
        <v>0</v>
      </c>
      <c r="J25" s="97">
        <f t="shared" si="4"/>
        <v>0</v>
      </c>
      <c r="K25" s="98">
        <f t="shared" si="5"/>
        <v>0</v>
      </c>
      <c r="L25" s="97">
        <f t="shared" si="6"/>
        <v>0</v>
      </c>
      <c r="M25" s="95">
        <f t="shared" si="7"/>
        <v>0</v>
      </c>
      <c r="N25" s="99">
        <f t="shared" si="8"/>
        <v>0</v>
      </c>
      <c r="O25" s="99">
        <f>IF(OR($C25=1,$F25=1),Inputs!$E$3*(1/4),0)</f>
        <v>0</v>
      </c>
      <c r="P25" s="100">
        <f>IF(OR($C25=1,$F25=1),Inputs!$E$25,0)</f>
        <v>0</v>
      </c>
      <c r="Q25" s="101">
        <f>IF(OR($C25=1,$F25=1),Inputs!$E$31,0)</f>
        <v>0</v>
      </c>
      <c r="R25" s="100">
        <f>IF(OR($C25=1,$F25=1),Inputs!$E$32,0)</f>
        <v>0</v>
      </c>
      <c r="S25" s="101">
        <f>IF(OR($C25=1,$F25=1),Inputs!$E$33,0)</f>
        <v>0</v>
      </c>
      <c r="T25" s="101">
        <f>IF(OR($C25=1,$F25=1),Inputs!$E$34,0)</f>
        <v>0</v>
      </c>
      <c r="U25" s="102">
        <f t="shared" si="9"/>
        <v>0</v>
      </c>
      <c r="V25" s="185">
        <v>0</v>
      </c>
      <c r="W25" s="185">
        <v>0</v>
      </c>
      <c r="X25" s="198"/>
    </row>
    <row r="26" spans="1:24" ht="11.25">
      <c r="A26" s="271" t="s">
        <v>113</v>
      </c>
      <c r="B26" s="8" t="s">
        <v>89</v>
      </c>
      <c r="C26" s="107">
        <v>0</v>
      </c>
      <c r="D26" s="9" t="s">
        <v>82</v>
      </c>
      <c r="E26" s="15">
        <v>0</v>
      </c>
      <c r="F26" s="104">
        <f t="shared" si="1"/>
        <v>0</v>
      </c>
      <c r="G26" s="13"/>
      <c r="H26" s="91">
        <f t="shared" si="2"/>
        <v>0</v>
      </c>
      <c r="I26" s="92">
        <f t="shared" si="3"/>
        <v>0</v>
      </c>
      <c r="J26" s="93">
        <f t="shared" si="4"/>
        <v>0</v>
      </c>
      <c r="K26" s="94">
        <f t="shared" si="5"/>
        <v>0</v>
      </c>
      <c r="L26" s="85">
        <f t="shared" si="6"/>
        <v>0</v>
      </c>
      <c r="M26" s="91">
        <f t="shared" si="7"/>
        <v>0</v>
      </c>
      <c r="N26" s="87">
        <f t="shared" si="8"/>
        <v>0</v>
      </c>
      <c r="O26" s="87">
        <f>IF(OR($C26=1,$F26=1),Inputs!$E$3*(1/4),0)</f>
        <v>0</v>
      </c>
      <c r="P26" s="89">
        <f>IF(OR($C26=1,$F26=1),Inputs!$E$25,0)</f>
        <v>0</v>
      </c>
      <c r="Q26" s="88">
        <f>IF(OR($C26=1,$F26=1),Inputs!$E$31,0)</f>
        <v>0</v>
      </c>
      <c r="R26" s="89">
        <f>IF(OR($C26=1,$F26=1),Inputs!$E$32,0)</f>
        <v>0</v>
      </c>
      <c r="S26" s="88">
        <f>IF(OR($C26=1,$F26=1),Inputs!$E$33,0)</f>
        <v>0</v>
      </c>
      <c r="T26" s="88">
        <f>IF(OR($C26=1,$F26=1),Inputs!$E$34,0)</f>
        <v>0</v>
      </c>
      <c r="U26" s="90">
        <f t="shared" si="9"/>
        <v>0</v>
      </c>
      <c r="V26" s="183">
        <v>0</v>
      </c>
      <c r="W26" s="183">
        <v>0</v>
      </c>
      <c r="X26" s="197"/>
    </row>
    <row r="27" spans="1:24" ht="11.25">
      <c r="A27" s="272"/>
      <c r="B27" s="8"/>
      <c r="C27" s="107">
        <v>0</v>
      </c>
      <c r="D27" s="9" t="s">
        <v>82</v>
      </c>
      <c r="E27" s="15">
        <v>0</v>
      </c>
      <c r="F27" s="104">
        <f t="shared" si="1"/>
        <v>0</v>
      </c>
      <c r="G27" s="13"/>
      <c r="H27" s="91">
        <f t="shared" si="2"/>
        <v>0</v>
      </c>
      <c r="I27" s="92">
        <f t="shared" si="3"/>
        <v>0</v>
      </c>
      <c r="J27" s="93">
        <f t="shared" si="4"/>
        <v>0</v>
      </c>
      <c r="K27" s="94">
        <f t="shared" si="5"/>
        <v>0</v>
      </c>
      <c r="L27" s="93">
        <f t="shared" si="6"/>
        <v>0</v>
      </c>
      <c r="M27" s="91">
        <f t="shared" si="7"/>
        <v>0</v>
      </c>
      <c r="N27" s="87">
        <f t="shared" si="8"/>
        <v>0</v>
      </c>
      <c r="O27" s="87">
        <f>IF(OR($C27=1,$F27=1),Inputs!$E$3*(1/4),0)</f>
        <v>0</v>
      </c>
      <c r="P27" s="89">
        <f>IF(OR($C27=1,$F27=1),Inputs!$E$25,0)</f>
        <v>0</v>
      </c>
      <c r="Q27" s="88">
        <f>IF(OR($C27=1,$F27=1),Inputs!$E$31,0)</f>
        <v>0</v>
      </c>
      <c r="R27" s="89">
        <f>IF(OR($C27=1,$F27=1),Inputs!$E$32,0)</f>
        <v>0</v>
      </c>
      <c r="S27" s="88">
        <f>IF(OR($C27=1,$F27=1),Inputs!$E$33,0)</f>
        <v>0</v>
      </c>
      <c r="T27" s="88">
        <f>IF(OR($C27=1,$F27=1),Inputs!$E$34,0)</f>
        <v>0</v>
      </c>
      <c r="U27" s="90">
        <f t="shared" si="9"/>
        <v>0</v>
      </c>
      <c r="V27" s="184">
        <v>0</v>
      </c>
      <c r="W27" s="184">
        <v>0</v>
      </c>
      <c r="X27" s="197"/>
    </row>
    <row r="28" spans="1:24" ht="11.25">
      <c r="A28" s="272"/>
      <c r="B28" s="8"/>
      <c r="C28" s="107">
        <v>0</v>
      </c>
      <c r="D28" s="9" t="s">
        <v>82</v>
      </c>
      <c r="E28" s="15">
        <v>0</v>
      </c>
      <c r="F28" s="104">
        <f t="shared" si="1"/>
        <v>0</v>
      </c>
      <c r="G28" s="13"/>
      <c r="H28" s="91">
        <f t="shared" si="2"/>
        <v>0</v>
      </c>
      <c r="I28" s="92">
        <f t="shared" si="3"/>
        <v>0</v>
      </c>
      <c r="J28" s="93">
        <f t="shared" si="4"/>
        <v>0</v>
      </c>
      <c r="K28" s="94">
        <f t="shared" si="5"/>
        <v>0</v>
      </c>
      <c r="L28" s="93">
        <f t="shared" si="6"/>
        <v>0</v>
      </c>
      <c r="M28" s="91">
        <f t="shared" si="7"/>
        <v>0</v>
      </c>
      <c r="N28" s="87">
        <f t="shared" si="8"/>
        <v>0</v>
      </c>
      <c r="O28" s="87">
        <f>IF(OR($C28=1,$F28=1),Inputs!$E$3*(1/4),0)</f>
        <v>0</v>
      </c>
      <c r="P28" s="89">
        <f>IF(OR($C28=1,$F28=1),Inputs!$E$25,0)</f>
        <v>0</v>
      </c>
      <c r="Q28" s="88">
        <f>IF(OR($C28=1,$F28=1),Inputs!$E$31,0)</f>
        <v>0</v>
      </c>
      <c r="R28" s="89">
        <f>IF(OR($C28=1,$F28=1),Inputs!$E$32,0)</f>
        <v>0</v>
      </c>
      <c r="S28" s="88">
        <f>IF(OR($C28=1,$F28=1),Inputs!$E$33,0)</f>
        <v>0</v>
      </c>
      <c r="T28" s="88">
        <f>IF(OR($C28=1,$F28=1),Inputs!$E$34,0)</f>
        <v>0</v>
      </c>
      <c r="U28" s="90">
        <f t="shared" si="9"/>
        <v>0</v>
      </c>
      <c r="V28" s="184">
        <v>0</v>
      </c>
      <c r="W28" s="184">
        <v>0</v>
      </c>
      <c r="X28" s="197"/>
    </row>
    <row r="29" spans="1:24" ht="12" thickBot="1">
      <c r="A29" s="273"/>
      <c r="B29" s="11"/>
      <c r="C29" s="108">
        <v>0</v>
      </c>
      <c r="D29" s="12" t="s">
        <v>82</v>
      </c>
      <c r="E29" s="16">
        <v>0</v>
      </c>
      <c r="F29" s="105">
        <f t="shared" si="1"/>
        <v>0</v>
      </c>
      <c r="G29" s="13"/>
      <c r="H29" s="95">
        <f t="shared" si="2"/>
        <v>0</v>
      </c>
      <c r="I29" s="96">
        <f t="shared" si="3"/>
        <v>0</v>
      </c>
      <c r="J29" s="97">
        <f t="shared" si="4"/>
        <v>0</v>
      </c>
      <c r="K29" s="98">
        <f t="shared" si="5"/>
        <v>0</v>
      </c>
      <c r="L29" s="97">
        <f t="shared" si="6"/>
        <v>0</v>
      </c>
      <c r="M29" s="95">
        <f t="shared" si="7"/>
        <v>0</v>
      </c>
      <c r="N29" s="99">
        <f t="shared" si="8"/>
        <v>0</v>
      </c>
      <c r="O29" s="99">
        <f>IF(OR($C29=1,$F29=1),Inputs!$E$3*(1/4),0)</f>
        <v>0</v>
      </c>
      <c r="P29" s="100">
        <f>IF(OR($C29=1,$F29=1),Inputs!$E$25,0)</f>
        <v>0</v>
      </c>
      <c r="Q29" s="101">
        <f>IF(OR($C29=1,$F29=1),Inputs!$E$31,0)</f>
        <v>0</v>
      </c>
      <c r="R29" s="100">
        <f>IF(OR($C29=1,$F29=1),Inputs!$E$32,0)</f>
        <v>0</v>
      </c>
      <c r="S29" s="101">
        <f>IF(OR($C29=1,$F29=1),Inputs!$E$33,0)</f>
        <v>0</v>
      </c>
      <c r="T29" s="101">
        <f>IF(OR($C29=1,$F29=1),Inputs!$E$34,0)</f>
        <v>0</v>
      </c>
      <c r="U29" s="102">
        <f t="shared" si="9"/>
        <v>0</v>
      </c>
      <c r="V29" s="185">
        <v>0</v>
      </c>
      <c r="W29" s="185">
        <v>0</v>
      </c>
      <c r="X29" s="198"/>
    </row>
    <row r="30" spans="1:24" ht="11.25">
      <c r="A30" s="271" t="s">
        <v>114</v>
      </c>
      <c r="B30" s="8" t="s">
        <v>90</v>
      </c>
      <c r="C30" s="107">
        <v>1</v>
      </c>
      <c r="D30" s="9" t="s">
        <v>83</v>
      </c>
      <c r="E30" s="15">
        <f>Inputs!$E$4</f>
        <v>5</v>
      </c>
      <c r="F30" s="104">
        <f t="shared" si="1"/>
        <v>0</v>
      </c>
      <c r="G30" s="13"/>
      <c r="H30" s="91">
        <f t="shared" si="2"/>
        <v>375</v>
      </c>
      <c r="I30" s="92">
        <f t="shared" si="3"/>
        <v>250</v>
      </c>
      <c r="J30" s="93">
        <f t="shared" si="4"/>
        <v>0</v>
      </c>
      <c r="K30" s="94">
        <f t="shared" si="5"/>
        <v>0</v>
      </c>
      <c r="L30" s="85">
        <f t="shared" si="6"/>
        <v>0</v>
      </c>
      <c r="M30" s="91">
        <f t="shared" si="7"/>
        <v>0</v>
      </c>
      <c r="N30" s="87">
        <f t="shared" si="8"/>
        <v>75</v>
      </c>
      <c r="O30" s="87">
        <f>IF(OR($C30=1,$F30=1),Inputs!$E$3*(1/4),0)</f>
        <v>10</v>
      </c>
      <c r="P30" s="89">
        <f>IF(OR($C30=1,$F30=1),Inputs!$E$25,0)</f>
        <v>50</v>
      </c>
      <c r="Q30" s="88">
        <f>IF(OR($C30=1,$F30=1),Inputs!$E$31,0)</f>
        <v>0</v>
      </c>
      <c r="R30" s="89">
        <f>IF(OR($C30=1,$F30=1),Inputs!$E$32,0)</f>
        <v>0</v>
      </c>
      <c r="S30" s="88">
        <f>IF(OR($C30=1,$F30=1),Inputs!$E$33,0)</f>
        <v>0</v>
      </c>
      <c r="T30" s="88">
        <f>IF(OR($C30=1,$F30=1),Inputs!$E$34,0)</f>
        <v>0</v>
      </c>
      <c r="U30" s="90">
        <f t="shared" si="9"/>
        <v>-250</v>
      </c>
      <c r="V30" s="186">
        <f>E30*Inputs!E$26*Summary!$B$31</f>
        <v>1000</v>
      </c>
      <c r="W30" s="183">
        <v>0</v>
      </c>
      <c r="X30" s="197"/>
    </row>
    <row r="31" spans="1:24" ht="11.25">
      <c r="A31" s="272"/>
      <c r="B31" s="8"/>
      <c r="C31" s="107">
        <v>1</v>
      </c>
      <c r="D31" s="9" t="s">
        <v>83</v>
      </c>
      <c r="E31" s="15">
        <f>Inputs!$E$4</f>
        <v>5</v>
      </c>
      <c r="F31" s="104">
        <f t="shared" si="1"/>
        <v>0</v>
      </c>
      <c r="G31" s="13"/>
      <c r="H31" s="91">
        <f t="shared" si="2"/>
        <v>375</v>
      </c>
      <c r="I31" s="92">
        <f t="shared" si="3"/>
        <v>250</v>
      </c>
      <c r="J31" s="93">
        <f t="shared" si="4"/>
        <v>0</v>
      </c>
      <c r="K31" s="94">
        <f t="shared" si="5"/>
        <v>0</v>
      </c>
      <c r="L31" s="93">
        <f t="shared" si="6"/>
        <v>0</v>
      </c>
      <c r="M31" s="91">
        <f t="shared" si="7"/>
        <v>0</v>
      </c>
      <c r="N31" s="87">
        <f t="shared" si="8"/>
        <v>75</v>
      </c>
      <c r="O31" s="87">
        <f>IF(OR($C31=1,$F31=1),Inputs!$E$3*(1/4),0)</f>
        <v>10</v>
      </c>
      <c r="P31" s="89">
        <f>IF(OR($C31=1,$F31=1),Inputs!$E$25,0)</f>
        <v>50</v>
      </c>
      <c r="Q31" s="88">
        <f>IF(OR($C31=1,$F31=1),Inputs!$E$31,0)</f>
        <v>0</v>
      </c>
      <c r="R31" s="89">
        <f>IF(OR($C31=1,$F31=1),Inputs!$E$32,0)</f>
        <v>0</v>
      </c>
      <c r="S31" s="88">
        <f>IF(OR($C31=1,$F31=1),Inputs!$E$33,0)</f>
        <v>0</v>
      </c>
      <c r="T31" s="88">
        <f>IF(OR($C31=1,$F31=1),Inputs!$E$34,0)</f>
        <v>0</v>
      </c>
      <c r="U31" s="90">
        <f t="shared" si="9"/>
        <v>-250</v>
      </c>
      <c r="V31" s="186">
        <f>E31*Inputs!E$26*Summary!$B$31</f>
        <v>1000</v>
      </c>
      <c r="W31" s="184">
        <v>0</v>
      </c>
      <c r="X31" s="197"/>
    </row>
    <row r="32" spans="1:24" ht="11.25">
      <c r="A32" s="272"/>
      <c r="B32" s="8"/>
      <c r="C32" s="107">
        <v>1</v>
      </c>
      <c r="D32" s="9" t="s">
        <v>83</v>
      </c>
      <c r="E32" s="15">
        <f>Inputs!$E$4</f>
        <v>5</v>
      </c>
      <c r="F32" s="104">
        <f t="shared" si="1"/>
        <v>0</v>
      </c>
      <c r="G32" s="13"/>
      <c r="H32" s="91">
        <f t="shared" si="2"/>
        <v>375</v>
      </c>
      <c r="I32" s="92">
        <f t="shared" si="3"/>
        <v>250</v>
      </c>
      <c r="J32" s="93">
        <f t="shared" si="4"/>
        <v>0</v>
      </c>
      <c r="K32" s="94">
        <f t="shared" si="5"/>
        <v>0</v>
      </c>
      <c r="L32" s="93">
        <f t="shared" si="6"/>
        <v>0</v>
      </c>
      <c r="M32" s="91">
        <f t="shared" si="7"/>
        <v>0</v>
      </c>
      <c r="N32" s="87">
        <f t="shared" si="8"/>
        <v>75</v>
      </c>
      <c r="O32" s="87">
        <f>IF(OR($C32=1,$F32=1),Inputs!$E$3*(1/4),0)</f>
        <v>10</v>
      </c>
      <c r="P32" s="89">
        <f>IF(OR($C32=1,$F32=1),Inputs!$E$25,0)</f>
        <v>50</v>
      </c>
      <c r="Q32" s="88">
        <f>IF(OR($C32=1,$F32=1),Inputs!$E$31,0)</f>
        <v>0</v>
      </c>
      <c r="R32" s="89">
        <f>IF(OR($C32=1,$F32=1),Inputs!$E$32,0)</f>
        <v>0</v>
      </c>
      <c r="S32" s="88">
        <f>IF(OR($C32=1,$F32=1),Inputs!$E$33,0)</f>
        <v>0</v>
      </c>
      <c r="T32" s="88">
        <f>IF(OR($C32=1,$F32=1),Inputs!$E$34,0)</f>
        <v>0</v>
      </c>
      <c r="U32" s="90">
        <f t="shared" si="9"/>
        <v>-250</v>
      </c>
      <c r="V32" s="186">
        <f>E32*Inputs!E$26*Summary!$B$31</f>
        <v>1000</v>
      </c>
      <c r="W32" s="184">
        <v>0</v>
      </c>
      <c r="X32" s="197"/>
    </row>
    <row r="33" spans="1:24" ht="12" thickBot="1">
      <c r="A33" s="273"/>
      <c r="B33" s="11"/>
      <c r="C33" s="108">
        <v>1</v>
      </c>
      <c r="D33" s="12" t="s">
        <v>83</v>
      </c>
      <c r="E33" s="15">
        <f>Inputs!$E$4</f>
        <v>5</v>
      </c>
      <c r="F33" s="105">
        <f t="shared" si="1"/>
        <v>0</v>
      </c>
      <c r="G33" s="14"/>
      <c r="H33" s="95">
        <f t="shared" si="2"/>
        <v>375</v>
      </c>
      <c r="I33" s="96">
        <f t="shared" si="3"/>
        <v>250</v>
      </c>
      <c r="J33" s="97">
        <f t="shared" si="4"/>
        <v>0</v>
      </c>
      <c r="K33" s="98">
        <f t="shared" si="5"/>
        <v>0</v>
      </c>
      <c r="L33" s="97">
        <f t="shared" si="6"/>
        <v>0</v>
      </c>
      <c r="M33" s="95">
        <f t="shared" si="7"/>
        <v>0</v>
      </c>
      <c r="N33" s="99">
        <f t="shared" si="8"/>
        <v>75</v>
      </c>
      <c r="O33" s="99">
        <f>IF(OR($C33=1,$F33=1),Inputs!$E$3*(1/4),0)</f>
        <v>10</v>
      </c>
      <c r="P33" s="100">
        <f>IF(OR($C33=1,$F33=1),Inputs!$E$25,0)</f>
        <v>50</v>
      </c>
      <c r="Q33" s="101">
        <f>IF(OR($C33=1,$F33=1),Inputs!$E$31,0)</f>
        <v>0</v>
      </c>
      <c r="R33" s="100">
        <f>IF(OR($C33=1,$F33=1),Inputs!$E$32,0)</f>
        <v>0</v>
      </c>
      <c r="S33" s="101">
        <f>IF(OR($C33=1,$F33=1),Inputs!$E$33,0)</f>
        <v>0</v>
      </c>
      <c r="T33" s="101">
        <f>IF(OR($C33=1,$F33=1),Inputs!$E$34,0)</f>
        <v>0</v>
      </c>
      <c r="U33" s="102">
        <f t="shared" si="9"/>
        <v>-250</v>
      </c>
      <c r="V33" s="186">
        <f>E33*Inputs!E$26*Summary!$B$31</f>
        <v>1000</v>
      </c>
      <c r="W33" s="185">
        <v>0</v>
      </c>
      <c r="X33" s="198"/>
    </row>
    <row r="34" spans="1:24" ht="11.25">
      <c r="A34" s="271" t="s">
        <v>115</v>
      </c>
      <c r="B34" s="8" t="s">
        <v>91</v>
      </c>
      <c r="C34" s="107">
        <v>1</v>
      </c>
      <c r="D34" s="9" t="s">
        <v>83</v>
      </c>
      <c r="E34" s="15">
        <f>Inputs!$E$5</f>
        <v>6.25</v>
      </c>
      <c r="F34" s="104">
        <f t="shared" si="1"/>
        <v>0</v>
      </c>
      <c r="G34" s="13"/>
      <c r="H34" s="91">
        <f t="shared" si="2"/>
        <v>468.75</v>
      </c>
      <c r="I34" s="92">
        <f t="shared" si="3"/>
        <v>312.5</v>
      </c>
      <c r="J34" s="93">
        <f t="shared" si="4"/>
        <v>0</v>
      </c>
      <c r="K34" s="94">
        <f t="shared" si="5"/>
        <v>0</v>
      </c>
      <c r="L34" s="85">
        <f t="shared" si="6"/>
        <v>0</v>
      </c>
      <c r="M34" s="91">
        <f t="shared" si="7"/>
        <v>0</v>
      </c>
      <c r="N34" s="87">
        <f t="shared" si="8"/>
        <v>75</v>
      </c>
      <c r="O34" s="87">
        <f>IF(OR($C34=1,$F34=1),Inputs!$E$3*(1/4),0)</f>
        <v>10</v>
      </c>
      <c r="P34" s="89">
        <f>IF(OR($C34=1,$F34=1),Inputs!$E$25,0)</f>
        <v>50</v>
      </c>
      <c r="Q34" s="88">
        <f>IF(OR($C34=1,$F34=1),Inputs!$E$31,0)</f>
        <v>0</v>
      </c>
      <c r="R34" s="89">
        <f>IF(OR($C34=1,$F34=1),Inputs!$E$32,0)</f>
        <v>0</v>
      </c>
      <c r="S34" s="88">
        <f>IF(OR($C34=1,$F34=1),Inputs!$E$33,0)</f>
        <v>0</v>
      </c>
      <c r="T34" s="88">
        <f>IF(OR($C34=1,$F34=1),Inputs!$E$34,0)</f>
        <v>0</v>
      </c>
      <c r="U34" s="90">
        <f t="shared" si="9"/>
        <v>-312.5</v>
      </c>
      <c r="V34" s="186">
        <f>E34*Inputs!E$26*Summary!$B$32</f>
        <v>937.5</v>
      </c>
      <c r="W34" s="183">
        <v>0</v>
      </c>
      <c r="X34" s="197"/>
    </row>
    <row r="35" spans="1:24" ht="11.25">
      <c r="A35" s="272"/>
      <c r="B35" s="8"/>
      <c r="C35" s="107">
        <v>1</v>
      </c>
      <c r="D35" s="9" t="s">
        <v>83</v>
      </c>
      <c r="E35" s="15">
        <f>Inputs!$E$5</f>
        <v>6.25</v>
      </c>
      <c r="F35" s="104">
        <f t="shared" si="1"/>
        <v>0</v>
      </c>
      <c r="G35" s="13"/>
      <c r="H35" s="91">
        <f t="shared" si="2"/>
        <v>468.75</v>
      </c>
      <c r="I35" s="92">
        <f t="shared" si="3"/>
        <v>312.5</v>
      </c>
      <c r="J35" s="93">
        <f t="shared" si="4"/>
        <v>0</v>
      </c>
      <c r="K35" s="94">
        <f t="shared" si="5"/>
        <v>0</v>
      </c>
      <c r="L35" s="93">
        <f t="shared" si="6"/>
        <v>0</v>
      </c>
      <c r="M35" s="91">
        <f t="shared" si="7"/>
        <v>0</v>
      </c>
      <c r="N35" s="87">
        <f t="shared" si="8"/>
        <v>75</v>
      </c>
      <c r="O35" s="87">
        <f>IF(OR($C35=1,$F35=1),Inputs!$E$3*(1/4),0)</f>
        <v>10</v>
      </c>
      <c r="P35" s="89">
        <f>IF(OR($C35=1,$F35=1),Inputs!$E$25,0)</f>
        <v>50</v>
      </c>
      <c r="Q35" s="88">
        <f>IF(OR($C35=1,$F35=1),Inputs!$E$31,0)</f>
        <v>0</v>
      </c>
      <c r="R35" s="89">
        <f>IF(OR($C35=1,$F35=1),Inputs!$E$32,0)</f>
        <v>0</v>
      </c>
      <c r="S35" s="88">
        <f>IF(OR($C35=1,$F35=1),Inputs!$E$33,0)</f>
        <v>0</v>
      </c>
      <c r="T35" s="88">
        <f>IF(OR($C35=1,$F35=1),Inputs!$E$34,0)</f>
        <v>0</v>
      </c>
      <c r="U35" s="90">
        <f t="shared" si="9"/>
        <v>-312.5</v>
      </c>
      <c r="V35" s="186">
        <f>E35*Inputs!E$26*Summary!$B$32</f>
        <v>937.5</v>
      </c>
      <c r="W35" s="184">
        <v>0</v>
      </c>
      <c r="X35" s="197"/>
    </row>
    <row r="36" spans="1:24" ht="11.25">
      <c r="A36" s="272"/>
      <c r="B36" s="8"/>
      <c r="C36" s="107">
        <v>1</v>
      </c>
      <c r="D36" s="9" t="s">
        <v>83</v>
      </c>
      <c r="E36" s="15">
        <f>Inputs!$E$5</f>
        <v>6.25</v>
      </c>
      <c r="F36" s="104">
        <f t="shared" si="1"/>
        <v>0</v>
      </c>
      <c r="G36" s="13"/>
      <c r="H36" s="91">
        <f t="shared" si="2"/>
        <v>468.75</v>
      </c>
      <c r="I36" s="92">
        <f t="shared" si="3"/>
        <v>312.5</v>
      </c>
      <c r="J36" s="93">
        <f t="shared" si="4"/>
        <v>0</v>
      </c>
      <c r="K36" s="94">
        <f t="shared" si="5"/>
        <v>0</v>
      </c>
      <c r="L36" s="93">
        <f t="shared" si="6"/>
        <v>0</v>
      </c>
      <c r="M36" s="91">
        <f t="shared" si="7"/>
        <v>0</v>
      </c>
      <c r="N36" s="87">
        <f t="shared" si="8"/>
        <v>75</v>
      </c>
      <c r="O36" s="87">
        <f>IF(OR($C36=1,$F36=1),Inputs!$E$3*(1/4),0)</f>
        <v>10</v>
      </c>
      <c r="P36" s="89">
        <f>IF(OR($C36=1,$F36=1),Inputs!$E$25,0)</f>
        <v>50</v>
      </c>
      <c r="Q36" s="88">
        <f>IF(OR($C36=1,$F36=1),Inputs!$E$31,0)</f>
        <v>0</v>
      </c>
      <c r="R36" s="89">
        <f>IF(OR($C36=1,$F36=1),Inputs!$E$32,0)</f>
        <v>0</v>
      </c>
      <c r="S36" s="88">
        <f>IF(OR($C36=1,$F36=1),Inputs!$E$33,0)</f>
        <v>0</v>
      </c>
      <c r="T36" s="88">
        <f>IF(OR($C36=1,$F36=1),Inputs!$E$34,0)</f>
        <v>0</v>
      </c>
      <c r="U36" s="90">
        <f t="shared" si="9"/>
        <v>-312.5</v>
      </c>
      <c r="V36" s="186">
        <f>E36*Inputs!E$26*Summary!$B$32</f>
        <v>937.5</v>
      </c>
      <c r="W36" s="184">
        <v>0</v>
      </c>
      <c r="X36" s="197"/>
    </row>
    <row r="37" spans="1:24" ht="12" thickBot="1">
      <c r="A37" s="273"/>
      <c r="B37" s="11"/>
      <c r="C37" s="108">
        <v>1</v>
      </c>
      <c r="D37" s="12" t="s">
        <v>83</v>
      </c>
      <c r="E37" s="15">
        <f>Inputs!$E$5</f>
        <v>6.25</v>
      </c>
      <c r="F37" s="105">
        <f t="shared" si="1"/>
        <v>0</v>
      </c>
      <c r="G37" s="13"/>
      <c r="H37" s="95">
        <f t="shared" si="2"/>
        <v>468.75</v>
      </c>
      <c r="I37" s="96">
        <f t="shared" si="3"/>
        <v>312.5</v>
      </c>
      <c r="J37" s="97">
        <f t="shared" si="4"/>
        <v>0</v>
      </c>
      <c r="K37" s="98">
        <f t="shared" si="5"/>
        <v>0</v>
      </c>
      <c r="L37" s="97">
        <f t="shared" si="6"/>
        <v>0</v>
      </c>
      <c r="M37" s="95">
        <f t="shared" si="7"/>
        <v>0</v>
      </c>
      <c r="N37" s="99">
        <f t="shared" si="8"/>
        <v>75</v>
      </c>
      <c r="O37" s="99">
        <f>IF(OR($C37=1,$F37=1),Inputs!$E$3*(1/4),0)</f>
        <v>10</v>
      </c>
      <c r="P37" s="100">
        <f>IF(OR($C37=1,$F37=1),Inputs!$E$25,0)</f>
        <v>50</v>
      </c>
      <c r="Q37" s="101">
        <f>IF(OR($C37=1,$F37=1),Inputs!$E$31,0)</f>
        <v>0</v>
      </c>
      <c r="R37" s="100">
        <f>IF(OR($C37=1,$F37=1),Inputs!$E$32,0)</f>
        <v>0</v>
      </c>
      <c r="S37" s="101">
        <f>IF(OR($C37=1,$F37=1),Inputs!$E$33,0)</f>
        <v>0</v>
      </c>
      <c r="T37" s="101">
        <f>IF(OR($C37=1,$F37=1),Inputs!$E$34,0)</f>
        <v>0</v>
      </c>
      <c r="U37" s="102">
        <f t="shared" si="9"/>
        <v>-312.5</v>
      </c>
      <c r="V37" s="186">
        <f>E37*Inputs!E$26*Summary!$B$32</f>
        <v>937.5</v>
      </c>
      <c r="W37" s="185">
        <v>0</v>
      </c>
      <c r="X37" s="198"/>
    </row>
    <row r="38" spans="1:24" ht="11.25">
      <c r="A38" s="271" t="s">
        <v>116</v>
      </c>
      <c r="B38" s="8" t="s">
        <v>92</v>
      </c>
      <c r="C38" s="107">
        <v>1</v>
      </c>
      <c r="D38" s="9" t="s">
        <v>83</v>
      </c>
      <c r="E38" s="15">
        <f>Inputs!$E$6</f>
        <v>7.5</v>
      </c>
      <c r="F38" s="104">
        <f aca="true" t="shared" si="10" ref="F38:F69">IF(AND(C38=0,D38="Closed"),1,0)</f>
        <v>0</v>
      </c>
      <c r="G38" s="13"/>
      <c r="H38" s="91">
        <f t="shared" si="2"/>
        <v>562.5</v>
      </c>
      <c r="I38" s="92">
        <f t="shared" si="3"/>
        <v>375</v>
      </c>
      <c r="J38" s="93">
        <f t="shared" si="4"/>
        <v>0</v>
      </c>
      <c r="K38" s="94">
        <f t="shared" si="5"/>
        <v>0</v>
      </c>
      <c r="L38" s="85">
        <f t="shared" si="6"/>
        <v>0</v>
      </c>
      <c r="M38" s="91">
        <f t="shared" si="7"/>
        <v>0</v>
      </c>
      <c r="N38" s="87">
        <f t="shared" si="8"/>
        <v>75</v>
      </c>
      <c r="O38" s="87">
        <f>IF(OR($C38=1,$F38=1),Inputs!$E$3*(1/4),0)</f>
        <v>10</v>
      </c>
      <c r="P38" s="89">
        <f>IF(OR($C38=1,$F38=1),Inputs!$E$25,0)</f>
        <v>50</v>
      </c>
      <c r="Q38" s="88">
        <f>IF(OR($C38=1,$F38=1),Inputs!$E$31,0)</f>
        <v>0</v>
      </c>
      <c r="R38" s="89">
        <f>IF(OR($C38=1,$F38=1),Inputs!$E$32,0)</f>
        <v>0</v>
      </c>
      <c r="S38" s="88">
        <f>IF(OR($C38=1,$F38=1),Inputs!$E$33,0)</f>
        <v>0</v>
      </c>
      <c r="T38" s="88">
        <f>IF(OR($C38=1,$F38=1),Inputs!$E$34,0)</f>
        <v>0</v>
      </c>
      <c r="U38" s="90">
        <f t="shared" si="9"/>
        <v>-375</v>
      </c>
      <c r="V38" s="186">
        <f>E38*Inputs!E$26*Summary!$B$33</f>
        <v>750</v>
      </c>
      <c r="W38" s="183">
        <v>0</v>
      </c>
      <c r="X38" s="197"/>
    </row>
    <row r="39" spans="1:24" ht="11.25">
      <c r="A39" s="272"/>
      <c r="B39" s="8"/>
      <c r="C39" s="107">
        <v>1</v>
      </c>
      <c r="D39" s="9" t="s">
        <v>83</v>
      </c>
      <c r="E39" s="15">
        <f>Inputs!$E$6</f>
        <v>7.5</v>
      </c>
      <c r="F39" s="104">
        <f t="shared" si="10"/>
        <v>0</v>
      </c>
      <c r="G39" s="13"/>
      <c r="H39" s="91">
        <f t="shared" si="2"/>
        <v>562.5</v>
      </c>
      <c r="I39" s="92">
        <f t="shared" si="3"/>
        <v>375</v>
      </c>
      <c r="J39" s="93">
        <f t="shared" si="4"/>
        <v>0</v>
      </c>
      <c r="K39" s="94">
        <f t="shared" si="5"/>
        <v>0</v>
      </c>
      <c r="L39" s="93">
        <f t="shared" si="6"/>
        <v>0</v>
      </c>
      <c r="M39" s="91">
        <f t="shared" si="7"/>
        <v>0</v>
      </c>
      <c r="N39" s="87">
        <f t="shared" si="8"/>
        <v>75</v>
      </c>
      <c r="O39" s="87">
        <f>IF(OR($C39=1,$F39=1),Inputs!$E$3*(1/4),0)</f>
        <v>10</v>
      </c>
      <c r="P39" s="89">
        <f>IF(OR($C39=1,$F39=1),Inputs!$E$25,0)</f>
        <v>50</v>
      </c>
      <c r="Q39" s="88">
        <f>IF(OR($C39=1,$F39=1),Inputs!$E$31,0)</f>
        <v>0</v>
      </c>
      <c r="R39" s="89">
        <f>IF(OR($C39=1,$F39=1),Inputs!$E$32,0)</f>
        <v>0</v>
      </c>
      <c r="S39" s="88">
        <f>IF(OR($C39=1,$F39=1),Inputs!$E$33,0)</f>
        <v>0</v>
      </c>
      <c r="T39" s="88">
        <f>IF(OR($C39=1,$F39=1),Inputs!$E$34,0)</f>
        <v>0</v>
      </c>
      <c r="U39" s="90">
        <f t="shared" si="9"/>
        <v>-375</v>
      </c>
      <c r="V39" s="186">
        <f>E39*Inputs!E$26*Summary!$B$33</f>
        <v>750</v>
      </c>
      <c r="W39" s="184">
        <v>0</v>
      </c>
      <c r="X39" s="197"/>
    </row>
    <row r="40" spans="1:24" ht="11.25">
      <c r="A40" s="272"/>
      <c r="B40" s="8"/>
      <c r="C40" s="107">
        <v>1</v>
      </c>
      <c r="D40" s="9" t="s">
        <v>83</v>
      </c>
      <c r="E40" s="15">
        <f>Inputs!$E$6</f>
        <v>7.5</v>
      </c>
      <c r="F40" s="104">
        <f t="shared" si="10"/>
        <v>0</v>
      </c>
      <c r="G40" s="13"/>
      <c r="H40" s="91">
        <f t="shared" si="2"/>
        <v>562.5</v>
      </c>
      <c r="I40" s="92">
        <f t="shared" si="3"/>
        <v>375</v>
      </c>
      <c r="J40" s="93">
        <f t="shared" si="4"/>
        <v>0</v>
      </c>
      <c r="K40" s="94">
        <f t="shared" si="5"/>
        <v>0</v>
      </c>
      <c r="L40" s="93">
        <f t="shared" si="6"/>
        <v>0</v>
      </c>
      <c r="M40" s="91">
        <f t="shared" si="7"/>
        <v>0</v>
      </c>
      <c r="N40" s="87">
        <f t="shared" si="8"/>
        <v>75</v>
      </c>
      <c r="O40" s="87">
        <f>IF(OR($C40=1,$F40=1),Inputs!$E$3*(1/4),0)</f>
        <v>10</v>
      </c>
      <c r="P40" s="89">
        <f>IF(OR($C40=1,$F40=1),Inputs!$E$25,0)</f>
        <v>50</v>
      </c>
      <c r="Q40" s="88">
        <f>IF(OR($C40=1,$F40=1),Inputs!$E$31,0)</f>
        <v>0</v>
      </c>
      <c r="R40" s="89">
        <f>IF(OR($C40=1,$F40=1),Inputs!$E$32,0)</f>
        <v>0</v>
      </c>
      <c r="S40" s="88">
        <f>IF(OR($C40=1,$F40=1),Inputs!$E$33,0)</f>
        <v>0</v>
      </c>
      <c r="T40" s="88">
        <f>IF(OR($C40=1,$F40=1),Inputs!$E$34,0)</f>
        <v>0</v>
      </c>
      <c r="U40" s="90">
        <f t="shared" si="9"/>
        <v>-375</v>
      </c>
      <c r="V40" s="186">
        <f>E40*Inputs!E$26*Summary!$B$33</f>
        <v>750</v>
      </c>
      <c r="W40" s="184">
        <v>0</v>
      </c>
      <c r="X40" s="197"/>
    </row>
    <row r="41" spans="1:24" ht="12" thickBot="1">
      <c r="A41" s="273"/>
      <c r="B41" s="11"/>
      <c r="C41" s="108">
        <v>1</v>
      </c>
      <c r="D41" s="12" t="s">
        <v>83</v>
      </c>
      <c r="E41" s="16">
        <f>Inputs!$E$6</f>
        <v>7.5</v>
      </c>
      <c r="F41" s="105">
        <f t="shared" si="10"/>
        <v>0</v>
      </c>
      <c r="G41" s="13"/>
      <c r="H41" s="95">
        <f t="shared" si="2"/>
        <v>562.5</v>
      </c>
      <c r="I41" s="96">
        <f t="shared" si="3"/>
        <v>375</v>
      </c>
      <c r="J41" s="97">
        <f t="shared" si="4"/>
        <v>0</v>
      </c>
      <c r="K41" s="98">
        <f t="shared" si="5"/>
        <v>0</v>
      </c>
      <c r="L41" s="97">
        <f t="shared" si="6"/>
        <v>0</v>
      </c>
      <c r="M41" s="95">
        <f t="shared" si="7"/>
        <v>0</v>
      </c>
      <c r="N41" s="99">
        <f t="shared" si="8"/>
        <v>75</v>
      </c>
      <c r="O41" s="99">
        <f>IF(OR($C41=1,$F41=1),Inputs!$E$3*(1/4),0)</f>
        <v>10</v>
      </c>
      <c r="P41" s="100">
        <f>IF(OR($C41=1,$F41=1),Inputs!$E$25,0)</f>
        <v>50</v>
      </c>
      <c r="Q41" s="101">
        <f>IF(OR($C41=1,$F41=1),Inputs!$E$31,0)</f>
        <v>0</v>
      </c>
      <c r="R41" s="100">
        <f>IF(OR($C41=1,$F41=1),Inputs!$E$32,0)</f>
        <v>0</v>
      </c>
      <c r="S41" s="101">
        <f>IF(OR($C41=1,$F41=1),Inputs!$E$33,0)</f>
        <v>0</v>
      </c>
      <c r="T41" s="101">
        <f>IF(OR($C41=1,$F41=1),Inputs!$E$34,0)</f>
        <v>0</v>
      </c>
      <c r="U41" s="102">
        <f t="shared" si="9"/>
        <v>-375</v>
      </c>
      <c r="V41" s="186">
        <f>E41*Inputs!E$26*Summary!$B$33</f>
        <v>750</v>
      </c>
      <c r="W41" s="185">
        <v>0</v>
      </c>
      <c r="X41" s="198"/>
    </row>
    <row r="42" spans="1:24" ht="11.25">
      <c r="A42" s="271" t="s">
        <v>117</v>
      </c>
      <c r="B42" s="8" t="s">
        <v>93</v>
      </c>
      <c r="C42" s="107">
        <v>1</v>
      </c>
      <c r="D42" s="9" t="s">
        <v>83</v>
      </c>
      <c r="E42" s="15">
        <f>Inputs!$E$3/4</f>
        <v>10</v>
      </c>
      <c r="F42" s="104">
        <f t="shared" si="10"/>
        <v>0</v>
      </c>
      <c r="G42" s="13"/>
      <c r="H42" s="91">
        <f t="shared" si="2"/>
        <v>750</v>
      </c>
      <c r="I42" s="92">
        <f t="shared" si="3"/>
        <v>500</v>
      </c>
      <c r="J42" s="93">
        <f t="shared" si="4"/>
        <v>0</v>
      </c>
      <c r="K42" s="94">
        <f t="shared" si="5"/>
        <v>0</v>
      </c>
      <c r="L42" s="85">
        <f t="shared" si="6"/>
        <v>0</v>
      </c>
      <c r="M42" s="91">
        <f t="shared" si="7"/>
        <v>0</v>
      </c>
      <c r="N42" s="87">
        <f t="shared" si="8"/>
        <v>75</v>
      </c>
      <c r="O42" s="87">
        <f>IF(OR($C42=1,$F42=1),Inputs!$E$3*(1/4),0)</f>
        <v>10</v>
      </c>
      <c r="P42" s="89">
        <f>IF(OR($C42=1,$F42=1),Inputs!$E$25,0)</f>
        <v>50</v>
      </c>
      <c r="Q42" s="88">
        <f>IF(OR($C42=1,$F42=1),Inputs!$E$31,0)</f>
        <v>0</v>
      </c>
      <c r="R42" s="89">
        <f>IF(OR($C42=1,$F42=1),Inputs!$E$32,0)</f>
        <v>0</v>
      </c>
      <c r="S42" s="88">
        <f>IF(OR($C42=1,$F42=1),Inputs!$E$33,0)</f>
        <v>0</v>
      </c>
      <c r="T42" s="88">
        <f>IF(OR($C42=1,$F42=1),Inputs!$E$34,0)</f>
        <v>0</v>
      </c>
      <c r="U42" s="90">
        <f t="shared" si="9"/>
        <v>-500</v>
      </c>
      <c r="V42" s="183">
        <v>0</v>
      </c>
      <c r="W42" s="183">
        <f>MIN(O42,E42)*Inputs!E$13*Inputs!E$26</f>
        <v>750</v>
      </c>
      <c r="X42" s="197"/>
    </row>
    <row r="43" spans="1:24" ht="11.25">
      <c r="A43" s="272"/>
      <c r="B43" s="8"/>
      <c r="C43" s="107">
        <v>1</v>
      </c>
      <c r="D43" s="9" t="s">
        <v>83</v>
      </c>
      <c r="E43" s="15">
        <f>Inputs!$E$3/4</f>
        <v>10</v>
      </c>
      <c r="F43" s="104">
        <f t="shared" si="10"/>
        <v>0</v>
      </c>
      <c r="G43" s="13"/>
      <c r="H43" s="91">
        <f t="shared" si="2"/>
        <v>750</v>
      </c>
      <c r="I43" s="92">
        <f t="shared" si="3"/>
        <v>500</v>
      </c>
      <c r="J43" s="93">
        <f t="shared" si="4"/>
        <v>0</v>
      </c>
      <c r="K43" s="94">
        <f t="shared" si="5"/>
        <v>0</v>
      </c>
      <c r="L43" s="93">
        <f t="shared" si="6"/>
        <v>0</v>
      </c>
      <c r="M43" s="91">
        <f t="shared" si="7"/>
        <v>0</v>
      </c>
      <c r="N43" s="87">
        <f t="shared" si="8"/>
        <v>75</v>
      </c>
      <c r="O43" s="87">
        <f>IF(OR($C43=1,$F43=1),Inputs!$E$3*(1/4),0)</f>
        <v>10</v>
      </c>
      <c r="P43" s="89">
        <f>IF(OR($C43=1,$F43=1),Inputs!$E$25,0)</f>
        <v>50</v>
      </c>
      <c r="Q43" s="88">
        <f>IF(OR($C43=1,$F43=1),Inputs!$E$31,0)</f>
        <v>0</v>
      </c>
      <c r="R43" s="89">
        <f>IF(OR($C43=1,$F43=1),Inputs!$E$32,0)</f>
        <v>0</v>
      </c>
      <c r="S43" s="88">
        <f>IF(OR($C43=1,$F43=1),Inputs!$E$33,0)</f>
        <v>0</v>
      </c>
      <c r="T43" s="88">
        <f>IF(OR($C43=1,$F43=1),Inputs!$E$34,0)</f>
        <v>0</v>
      </c>
      <c r="U43" s="90">
        <f t="shared" si="9"/>
        <v>-500</v>
      </c>
      <c r="V43" s="184">
        <v>0</v>
      </c>
      <c r="W43" s="184">
        <f>MIN(O43,E43)*Inputs!E$13*Inputs!E$26</f>
        <v>750</v>
      </c>
      <c r="X43" s="197"/>
    </row>
    <row r="44" spans="1:24" ht="11.25">
      <c r="A44" s="272"/>
      <c r="B44" s="8"/>
      <c r="C44" s="107">
        <v>1</v>
      </c>
      <c r="D44" s="9" t="s">
        <v>83</v>
      </c>
      <c r="E44" s="15">
        <f>Inputs!$E$3/4</f>
        <v>10</v>
      </c>
      <c r="F44" s="104">
        <f t="shared" si="10"/>
        <v>0</v>
      </c>
      <c r="G44" s="13"/>
      <c r="H44" s="91">
        <f t="shared" si="2"/>
        <v>750</v>
      </c>
      <c r="I44" s="92">
        <f t="shared" si="3"/>
        <v>500</v>
      </c>
      <c r="J44" s="93">
        <f t="shared" si="4"/>
        <v>0</v>
      </c>
      <c r="K44" s="94">
        <f t="shared" si="5"/>
        <v>0</v>
      </c>
      <c r="L44" s="93">
        <f t="shared" si="6"/>
        <v>0</v>
      </c>
      <c r="M44" s="91">
        <f t="shared" si="7"/>
        <v>0</v>
      </c>
      <c r="N44" s="87">
        <f t="shared" si="8"/>
        <v>75</v>
      </c>
      <c r="O44" s="87">
        <f>IF(OR($C44=1,$F44=1),Inputs!$E$3*(1/4),0)</f>
        <v>10</v>
      </c>
      <c r="P44" s="89">
        <f>IF(OR($C44=1,$F44=1),Inputs!$E$25,0)</f>
        <v>50</v>
      </c>
      <c r="Q44" s="88">
        <f>IF(OR($C44=1,$F44=1),Inputs!$E$31,0)</f>
        <v>0</v>
      </c>
      <c r="R44" s="89">
        <f>IF(OR($C44=1,$F44=1),Inputs!$E$32,0)</f>
        <v>0</v>
      </c>
      <c r="S44" s="88">
        <f>IF(OR($C44=1,$F44=1),Inputs!$E$33,0)</f>
        <v>0</v>
      </c>
      <c r="T44" s="88">
        <f>IF(OR($C44=1,$F44=1),Inputs!$E$34,0)</f>
        <v>0</v>
      </c>
      <c r="U44" s="90">
        <f t="shared" si="9"/>
        <v>-500</v>
      </c>
      <c r="V44" s="184">
        <v>0</v>
      </c>
      <c r="W44" s="184">
        <f>MIN(O44,E44)*Inputs!E$13*Inputs!E$26</f>
        <v>750</v>
      </c>
      <c r="X44" s="197"/>
    </row>
    <row r="45" spans="1:24" ht="12" thickBot="1">
      <c r="A45" s="273"/>
      <c r="B45" s="11"/>
      <c r="C45" s="108">
        <v>1</v>
      </c>
      <c r="D45" s="12" t="s">
        <v>83</v>
      </c>
      <c r="E45" s="15">
        <f>Inputs!$E$3/4</f>
        <v>10</v>
      </c>
      <c r="F45" s="105">
        <f t="shared" si="10"/>
        <v>0</v>
      </c>
      <c r="G45" s="14"/>
      <c r="H45" s="95">
        <f t="shared" si="2"/>
        <v>750</v>
      </c>
      <c r="I45" s="96">
        <f t="shared" si="3"/>
        <v>500</v>
      </c>
      <c r="J45" s="97">
        <f t="shared" si="4"/>
        <v>0</v>
      </c>
      <c r="K45" s="98">
        <f t="shared" si="5"/>
        <v>0</v>
      </c>
      <c r="L45" s="97">
        <f t="shared" si="6"/>
        <v>0</v>
      </c>
      <c r="M45" s="95">
        <f t="shared" si="7"/>
        <v>0</v>
      </c>
      <c r="N45" s="99">
        <f t="shared" si="8"/>
        <v>75</v>
      </c>
      <c r="O45" s="99">
        <f>IF(OR($C45=1,$F45=1),Inputs!$E$3*(1/4),0)</f>
        <v>10</v>
      </c>
      <c r="P45" s="100">
        <f>IF(OR($C45=1,$F45=1),Inputs!$E$25,0)</f>
        <v>50</v>
      </c>
      <c r="Q45" s="101">
        <f>IF(OR($C45=1,$F45=1),Inputs!$E$31,0)</f>
        <v>0</v>
      </c>
      <c r="R45" s="100">
        <f>IF(OR($C45=1,$F45=1),Inputs!$E$32,0)</f>
        <v>0</v>
      </c>
      <c r="S45" s="101">
        <f>IF(OR($C45=1,$F45=1),Inputs!$E$33,0)</f>
        <v>0</v>
      </c>
      <c r="T45" s="101">
        <f>IF(OR($C45=1,$F45=1),Inputs!$E$34,0)</f>
        <v>0</v>
      </c>
      <c r="U45" s="102">
        <f t="shared" si="9"/>
        <v>-500</v>
      </c>
      <c r="V45" s="185">
        <v>0</v>
      </c>
      <c r="W45" s="185">
        <f>MIN(O45,E45)*Inputs!E$13*Inputs!E$26</f>
        <v>750</v>
      </c>
      <c r="X45" s="198"/>
    </row>
    <row r="46" spans="1:24" ht="11.25">
      <c r="A46" s="271" t="s">
        <v>118</v>
      </c>
      <c r="B46" s="8" t="s">
        <v>94</v>
      </c>
      <c r="C46" s="107">
        <v>0</v>
      </c>
      <c r="D46" s="10" t="s">
        <v>82</v>
      </c>
      <c r="E46" s="15">
        <v>0</v>
      </c>
      <c r="F46" s="104">
        <f t="shared" si="10"/>
        <v>0</v>
      </c>
      <c r="G46" s="13"/>
      <c r="H46" s="83">
        <f t="shared" si="2"/>
        <v>0</v>
      </c>
      <c r="I46" s="92">
        <f t="shared" si="3"/>
        <v>0</v>
      </c>
      <c r="J46" s="93">
        <f t="shared" si="4"/>
        <v>0</v>
      </c>
      <c r="K46" s="94">
        <f t="shared" si="5"/>
        <v>0</v>
      </c>
      <c r="L46" s="93">
        <f t="shared" si="6"/>
        <v>0</v>
      </c>
      <c r="M46" s="91">
        <f t="shared" si="7"/>
        <v>0</v>
      </c>
      <c r="N46" s="87">
        <f t="shared" si="8"/>
        <v>0</v>
      </c>
      <c r="O46" s="87">
        <f>IF(OR($C46=1,$F46=1),Inputs!$E$3*(1/4),0)</f>
        <v>0</v>
      </c>
      <c r="P46" s="89">
        <f>IF(OR($C46=1,$F46=1),Inputs!$E$25,0)</f>
        <v>0</v>
      </c>
      <c r="Q46" s="88">
        <f>IF(OR($C46=1,$F46=1),Inputs!$E$31,0)</f>
        <v>0</v>
      </c>
      <c r="R46" s="89">
        <f>IF(OR($C46=1,$F46=1),Inputs!$E$32,0)</f>
        <v>0</v>
      </c>
      <c r="S46" s="88">
        <f>IF(OR($C46=1,$F46=1),Inputs!$E$33,0)</f>
        <v>0</v>
      </c>
      <c r="T46" s="88">
        <f>IF(OR($C46=1,$F46=1),Inputs!$E$34,0)</f>
        <v>0</v>
      </c>
      <c r="U46" s="90">
        <f t="shared" si="9"/>
        <v>0</v>
      </c>
      <c r="V46" s="183">
        <v>0</v>
      </c>
      <c r="W46" s="183">
        <v>0</v>
      </c>
      <c r="X46" s="197"/>
    </row>
    <row r="47" spans="1:24" ht="11.25">
      <c r="A47" s="272"/>
      <c r="B47" s="8"/>
      <c r="C47" s="107">
        <v>0</v>
      </c>
      <c r="D47" s="9" t="s">
        <v>82</v>
      </c>
      <c r="E47" s="15">
        <v>0</v>
      </c>
      <c r="F47" s="104">
        <f t="shared" si="10"/>
        <v>0</v>
      </c>
      <c r="G47" s="13"/>
      <c r="H47" s="91">
        <f t="shared" si="2"/>
        <v>0</v>
      </c>
      <c r="I47" s="92">
        <f t="shared" si="3"/>
        <v>0</v>
      </c>
      <c r="J47" s="93">
        <f t="shared" si="4"/>
        <v>0</v>
      </c>
      <c r="K47" s="94">
        <f t="shared" si="5"/>
        <v>0</v>
      </c>
      <c r="L47" s="93">
        <f t="shared" si="6"/>
        <v>0</v>
      </c>
      <c r="M47" s="91">
        <f t="shared" si="7"/>
        <v>0</v>
      </c>
      <c r="N47" s="87">
        <f t="shared" si="8"/>
        <v>0</v>
      </c>
      <c r="O47" s="87">
        <f>IF(OR($C47=1,$F47=1),Inputs!$E$3*(1/4),0)</f>
        <v>0</v>
      </c>
      <c r="P47" s="89">
        <f>IF(OR($C47=1,$F47=1),Inputs!$E$25,0)</f>
        <v>0</v>
      </c>
      <c r="Q47" s="88">
        <f>IF(OR($C47=1,$F47=1),Inputs!$E$31,0)</f>
        <v>0</v>
      </c>
      <c r="R47" s="89">
        <f>IF(OR($C47=1,$F47=1),Inputs!$E$32,0)</f>
        <v>0</v>
      </c>
      <c r="S47" s="88">
        <f>IF(OR($C47=1,$F47=1),Inputs!$E$33,0)</f>
        <v>0</v>
      </c>
      <c r="T47" s="88">
        <f>IF(OR($C47=1,$F47=1),Inputs!$E$34,0)</f>
        <v>0</v>
      </c>
      <c r="U47" s="90">
        <f t="shared" si="9"/>
        <v>0</v>
      </c>
      <c r="V47" s="184">
        <v>0</v>
      </c>
      <c r="W47" s="184">
        <v>0</v>
      </c>
      <c r="X47" s="197"/>
    </row>
    <row r="48" spans="1:24" ht="11.25">
      <c r="A48" s="272"/>
      <c r="B48" s="8"/>
      <c r="C48" s="107">
        <v>0</v>
      </c>
      <c r="D48" s="9" t="s">
        <v>82</v>
      </c>
      <c r="E48" s="15">
        <v>0</v>
      </c>
      <c r="F48" s="104">
        <f t="shared" si="10"/>
        <v>0</v>
      </c>
      <c r="G48" s="13"/>
      <c r="H48" s="91">
        <f t="shared" si="2"/>
        <v>0</v>
      </c>
      <c r="I48" s="92">
        <f t="shared" si="3"/>
        <v>0</v>
      </c>
      <c r="J48" s="93">
        <f t="shared" si="4"/>
        <v>0</v>
      </c>
      <c r="K48" s="94">
        <f t="shared" si="5"/>
        <v>0</v>
      </c>
      <c r="L48" s="93">
        <f t="shared" si="6"/>
        <v>0</v>
      </c>
      <c r="M48" s="91">
        <f t="shared" si="7"/>
        <v>0</v>
      </c>
      <c r="N48" s="87">
        <f t="shared" si="8"/>
        <v>0</v>
      </c>
      <c r="O48" s="87">
        <f>IF(OR($C48=1,$F48=1),Inputs!$E$3*(1/4),0)</f>
        <v>0</v>
      </c>
      <c r="P48" s="89">
        <f>IF(OR($C48=1,$F48=1),Inputs!$E$25,0)</f>
        <v>0</v>
      </c>
      <c r="Q48" s="88">
        <f>IF(OR($C48=1,$F48=1),Inputs!$E$31,0)</f>
        <v>0</v>
      </c>
      <c r="R48" s="89">
        <f>IF(OR($C48=1,$F48=1),Inputs!$E$32,0)</f>
        <v>0</v>
      </c>
      <c r="S48" s="88">
        <f>IF(OR($C48=1,$F48=1),Inputs!$E$33,0)</f>
        <v>0</v>
      </c>
      <c r="T48" s="88">
        <f>IF(OR($C48=1,$F48=1),Inputs!$E$34,0)</f>
        <v>0</v>
      </c>
      <c r="U48" s="90">
        <f t="shared" si="9"/>
        <v>0</v>
      </c>
      <c r="V48" s="184">
        <v>0</v>
      </c>
      <c r="W48" s="184">
        <v>0</v>
      </c>
      <c r="X48" s="197"/>
    </row>
    <row r="49" spans="1:24" ht="12" thickBot="1">
      <c r="A49" s="273"/>
      <c r="B49" s="11"/>
      <c r="C49" s="108">
        <v>0</v>
      </c>
      <c r="D49" s="12" t="s">
        <v>82</v>
      </c>
      <c r="E49" s="16">
        <v>0</v>
      </c>
      <c r="F49" s="105">
        <f t="shared" si="10"/>
        <v>0</v>
      </c>
      <c r="G49" s="13"/>
      <c r="H49" s="95">
        <f t="shared" si="2"/>
        <v>0</v>
      </c>
      <c r="I49" s="96">
        <f t="shared" si="3"/>
        <v>0</v>
      </c>
      <c r="J49" s="97">
        <f t="shared" si="4"/>
        <v>0</v>
      </c>
      <c r="K49" s="98">
        <f t="shared" si="5"/>
        <v>0</v>
      </c>
      <c r="L49" s="97">
        <f t="shared" si="6"/>
        <v>0</v>
      </c>
      <c r="M49" s="95">
        <f t="shared" si="7"/>
        <v>0</v>
      </c>
      <c r="N49" s="99">
        <f t="shared" si="8"/>
        <v>0</v>
      </c>
      <c r="O49" s="99">
        <f>IF(OR($C49=1,$F49=1),Inputs!$E$3*(1/4),0)</f>
        <v>0</v>
      </c>
      <c r="P49" s="100">
        <f>IF(OR($C49=1,$F49=1),Inputs!$E$25,0)</f>
        <v>0</v>
      </c>
      <c r="Q49" s="101">
        <f>IF(OR($C49=1,$F49=1),Inputs!$E$31,0)</f>
        <v>0</v>
      </c>
      <c r="R49" s="100">
        <f>IF(OR($C49=1,$F49=1),Inputs!$E$32,0)</f>
        <v>0</v>
      </c>
      <c r="S49" s="101">
        <f>IF(OR($C49=1,$F49=1),Inputs!$E$33,0)</f>
        <v>0</v>
      </c>
      <c r="T49" s="101">
        <f>IF(OR($C49=1,$F49=1),Inputs!$E$34,0)</f>
        <v>0</v>
      </c>
      <c r="U49" s="102">
        <f t="shared" si="9"/>
        <v>0</v>
      </c>
      <c r="V49" s="185">
        <v>0</v>
      </c>
      <c r="W49" s="185">
        <v>0</v>
      </c>
      <c r="X49" s="198"/>
    </row>
    <row r="50" spans="1:24" ht="11.25">
      <c r="A50" s="271" t="s">
        <v>119</v>
      </c>
      <c r="B50" s="8" t="s">
        <v>95</v>
      </c>
      <c r="C50" s="107">
        <v>0</v>
      </c>
      <c r="D50" s="9" t="s">
        <v>82</v>
      </c>
      <c r="E50" s="15">
        <v>0</v>
      </c>
      <c r="F50" s="104">
        <f t="shared" si="10"/>
        <v>0</v>
      </c>
      <c r="G50" s="13"/>
      <c r="H50" s="91">
        <f t="shared" si="2"/>
        <v>0</v>
      </c>
      <c r="I50" s="92">
        <f t="shared" si="3"/>
        <v>0</v>
      </c>
      <c r="J50" s="93">
        <f t="shared" si="4"/>
        <v>0</v>
      </c>
      <c r="K50" s="94">
        <f t="shared" si="5"/>
        <v>0</v>
      </c>
      <c r="L50" s="85">
        <f t="shared" si="6"/>
        <v>0</v>
      </c>
      <c r="M50" s="91">
        <f t="shared" si="7"/>
        <v>0</v>
      </c>
      <c r="N50" s="87">
        <f t="shared" si="8"/>
        <v>0</v>
      </c>
      <c r="O50" s="87">
        <f>IF(OR($C50=1,$F50=1),Inputs!$E$3*(1/4),0)</f>
        <v>0</v>
      </c>
      <c r="P50" s="89">
        <f>IF(OR($C50=1,$F50=1),Inputs!$E$25,0)</f>
        <v>0</v>
      </c>
      <c r="Q50" s="88">
        <f>IF(OR($C50=1,$F50=1),Inputs!$E$31,0)</f>
        <v>0</v>
      </c>
      <c r="R50" s="89">
        <f>IF(OR($C50=1,$F50=1),Inputs!$E$32,0)</f>
        <v>0</v>
      </c>
      <c r="S50" s="88">
        <f>IF(OR($C50=1,$F50=1),Inputs!$E$33,0)</f>
        <v>0</v>
      </c>
      <c r="T50" s="88">
        <f>IF(OR($C50=1,$F50=1),Inputs!$E$34,0)</f>
        <v>0</v>
      </c>
      <c r="U50" s="90">
        <f t="shared" si="9"/>
        <v>0</v>
      </c>
      <c r="V50" s="183">
        <v>0</v>
      </c>
      <c r="W50" s="183">
        <v>0</v>
      </c>
      <c r="X50" s="197"/>
    </row>
    <row r="51" spans="1:24" ht="11.25">
      <c r="A51" s="272"/>
      <c r="B51" s="8"/>
      <c r="C51" s="107">
        <v>0</v>
      </c>
      <c r="D51" s="9" t="s">
        <v>82</v>
      </c>
      <c r="E51" s="15">
        <v>0</v>
      </c>
      <c r="F51" s="104">
        <f t="shared" si="10"/>
        <v>0</v>
      </c>
      <c r="G51" s="13"/>
      <c r="H51" s="91">
        <f t="shared" si="2"/>
        <v>0</v>
      </c>
      <c r="I51" s="92">
        <f t="shared" si="3"/>
        <v>0</v>
      </c>
      <c r="J51" s="93">
        <f t="shared" si="4"/>
        <v>0</v>
      </c>
      <c r="K51" s="94">
        <f t="shared" si="5"/>
        <v>0</v>
      </c>
      <c r="L51" s="93">
        <f t="shared" si="6"/>
        <v>0</v>
      </c>
      <c r="M51" s="91">
        <f t="shared" si="7"/>
        <v>0</v>
      </c>
      <c r="N51" s="87">
        <f t="shared" si="8"/>
        <v>0</v>
      </c>
      <c r="O51" s="87">
        <f>IF(OR($C51=1,$F51=1),Inputs!$E$3*(1/4),0)</f>
        <v>0</v>
      </c>
      <c r="P51" s="89">
        <f>IF(OR($C51=1,$F51=1),Inputs!$E$25,0)</f>
        <v>0</v>
      </c>
      <c r="Q51" s="88">
        <f>IF(OR($C51=1,$F51=1),Inputs!$E$31,0)</f>
        <v>0</v>
      </c>
      <c r="R51" s="89">
        <f>IF(OR($C51=1,$F51=1),Inputs!$E$32,0)</f>
        <v>0</v>
      </c>
      <c r="S51" s="88">
        <f>IF(OR($C51=1,$F51=1),Inputs!$E$33,0)</f>
        <v>0</v>
      </c>
      <c r="T51" s="88">
        <f>IF(OR($C51=1,$F51=1),Inputs!$E$34,0)</f>
        <v>0</v>
      </c>
      <c r="U51" s="90">
        <f t="shared" si="9"/>
        <v>0</v>
      </c>
      <c r="V51" s="184">
        <v>0</v>
      </c>
      <c r="W51" s="184">
        <v>0</v>
      </c>
      <c r="X51" s="197"/>
    </row>
    <row r="52" spans="1:24" ht="11.25">
      <c r="A52" s="272"/>
      <c r="B52" s="8"/>
      <c r="C52" s="107">
        <v>0</v>
      </c>
      <c r="D52" s="9" t="s">
        <v>82</v>
      </c>
      <c r="E52" s="15">
        <v>0</v>
      </c>
      <c r="F52" s="104">
        <f t="shared" si="10"/>
        <v>0</v>
      </c>
      <c r="G52" s="13"/>
      <c r="H52" s="91">
        <f t="shared" si="2"/>
        <v>0</v>
      </c>
      <c r="I52" s="92">
        <f t="shared" si="3"/>
        <v>0</v>
      </c>
      <c r="J52" s="93">
        <f t="shared" si="4"/>
        <v>0</v>
      </c>
      <c r="K52" s="94">
        <f t="shared" si="5"/>
        <v>0</v>
      </c>
      <c r="L52" s="93">
        <f t="shared" si="6"/>
        <v>0</v>
      </c>
      <c r="M52" s="91">
        <f t="shared" si="7"/>
        <v>0</v>
      </c>
      <c r="N52" s="87">
        <f t="shared" si="8"/>
        <v>0</v>
      </c>
      <c r="O52" s="87">
        <f>IF(OR($C52=1,$F52=1),Inputs!$E$3*(1/4),0)</f>
        <v>0</v>
      </c>
      <c r="P52" s="89">
        <f>IF(OR($C52=1,$F52=1),Inputs!$E$25,0)</f>
        <v>0</v>
      </c>
      <c r="Q52" s="88">
        <f>IF(OR($C52=1,$F52=1),Inputs!$E$31,0)</f>
        <v>0</v>
      </c>
      <c r="R52" s="89">
        <f>IF(OR($C52=1,$F52=1),Inputs!$E$32,0)</f>
        <v>0</v>
      </c>
      <c r="S52" s="88">
        <f>IF(OR($C52=1,$F52=1),Inputs!$E$33,0)</f>
        <v>0</v>
      </c>
      <c r="T52" s="88">
        <f>IF(OR($C52=1,$F52=1),Inputs!$E$34,0)</f>
        <v>0</v>
      </c>
      <c r="U52" s="90">
        <f t="shared" si="9"/>
        <v>0</v>
      </c>
      <c r="V52" s="184">
        <v>0</v>
      </c>
      <c r="W52" s="184">
        <v>0</v>
      </c>
      <c r="X52" s="197"/>
    </row>
    <row r="53" spans="1:24" ht="12" thickBot="1">
      <c r="A53" s="273"/>
      <c r="B53" s="11"/>
      <c r="C53" s="108">
        <v>0</v>
      </c>
      <c r="D53" s="12" t="s">
        <v>82</v>
      </c>
      <c r="E53" s="16">
        <v>0</v>
      </c>
      <c r="F53" s="105">
        <f t="shared" si="10"/>
        <v>0</v>
      </c>
      <c r="G53" s="13"/>
      <c r="H53" s="95">
        <f t="shared" si="2"/>
        <v>0</v>
      </c>
      <c r="I53" s="96">
        <f t="shared" si="3"/>
        <v>0</v>
      </c>
      <c r="J53" s="97">
        <f t="shared" si="4"/>
        <v>0</v>
      </c>
      <c r="K53" s="98">
        <f t="shared" si="5"/>
        <v>0</v>
      </c>
      <c r="L53" s="97">
        <f t="shared" si="6"/>
        <v>0</v>
      </c>
      <c r="M53" s="95">
        <f t="shared" si="7"/>
        <v>0</v>
      </c>
      <c r="N53" s="99">
        <f t="shared" si="8"/>
        <v>0</v>
      </c>
      <c r="O53" s="99">
        <f>IF(OR($C53=1,$F53=1),Inputs!$E$3*(1/4),0)</f>
        <v>0</v>
      </c>
      <c r="P53" s="100">
        <f>IF(OR($C53=1,$F53=1),Inputs!$E$25,0)</f>
        <v>0</v>
      </c>
      <c r="Q53" s="101">
        <f>IF(OR($C53=1,$F53=1),Inputs!$E$31,0)</f>
        <v>0</v>
      </c>
      <c r="R53" s="100">
        <f>IF(OR($C53=1,$F53=1),Inputs!$E$32,0)</f>
        <v>0</v>
      </c>
      <c r="S53" s="101">
        <f>IF(OR($C53=1,$F53=1),Inputs!$E$33,0)</f>
        <v>0</v>
      </c>
      <c r="T53" s="101">
        <f>IF(OR($C53=1,$F53=1),Inputs!$E$34,0)</f>
        <v>0</v>
      </c>
      <c r="U53" s="102">
        <f t="shared" si="9"/>
        <v>0</v>
      </c>
      <c r="V53" s="185">
        <v>0</v>
      </c>
      <c r="W53" s="185">
        <v>0</v>
      </c>
      <c r="X53" s="198"/>
    </row>
    <row r="54" spans="1:24" ht="11.25">
      <c r="A54" s="271" t="s">
        <v>120</v>
      </c>
      <c r="B54" s="8" t="s">
        <v>96</v>
      </c>
      <c r="C54" s="107">
        <v>0</v>
      </c>
      <c r="D54" s="9" t="s">
        <v>82</v>
      </c>
      <c r="E54" s="15">
        <v>0</v>
      </c>
      <c r="F54" s="104">
        <f t="shared" si="10"/>
        <v>0</v>
      </c>
      <c r="G54" s="13"/>
      <c r="H54" s="91">
        <f t="shared" si="2"/>
        <v>0</v>
      </c>
      <c r="I54" s="92">
        <f t="shared" si="3"/>
        <v>0</v>
      </c>
      <c r="J54" s="93">
        <f t="shared" si="4"/>
        <v>0</v>
      </c>
      <c r="K54" s="94">
        <f t="shared" si="5"/>
        <v>0</v>
      </c>
      <c r="L54" s="85">
        <f t="shared" si="6"/>
        <v>0</v>
      </c>
      <c r="M54" s="91">
        <f t="shared" si="7"/>
        <v>0</v>
      </c>
      <c r="N54" s="87">
        <f t="shared" si="8"/>
        <v>0</v>
      </c>
      <c r="O54" s="87">
        <f>IF(OR($C54=1,$F54=1),Inputs!$E$3*(1/4),0)</f>
        <v>0</v>
      </c>
      <c r="P54" s="89">
        <f>IF(OR($C54=1,$F54=1),Inputs!$E$25,0)</f>
        <v>0</v>
      </c>
      <c r="Q54" s="88">
        <f>IF(OR($C54=1,$F54=1),Inputs!$E$31,0)</f>
        <v>0</v>
      </c>
      <c r="R54" s="89">
        <f>IF(OR($C54=1,$F54=1),Inputs!$E$32,0)</f>
        <v>0</v>
      </c>
      <c r="S54" s="88">
        <f>IF(OR($C54=1,$F54=1),Inputs!$E$33,0)</f>
        <v>0</v>
      </c>
      <c r="T54" s="88">
        <f>IF(OR($C54=1,$F54=1),Inputs!$E$34,0)</f>
        <v>0</v>
      </c>
      <c r="U54" s="90">
        <f t="shared" si="9"/>
        <v>0</v>
      </c>
      <c r="V54" s="183">
        <v>0</v>
      </c>
      <c r="W54" s="183">
        <v>0</v>
      </c>
      <c r="X54" s="197"/>
    </row>
    <row r="55" spans="1:24" ht="11.25">
      <c r="A55" s="272"/>
      <c r="B55" s="8"/>
      <c r="C55" s="107">
        <v>0</v>
      </c>
      <c r="D55" s="9" t="s">
        <v>82</v>
      </c>
      <c r="E55" s="15">
        <v>0</v>
      </c>
      <c r="F55" s="104">
        <f t="shared" si="10"/>
        <v>0</v>
      </c>
      <c r="G55" s="13"/>
      <c r="H55" s="91">
        <f t="shared" si="2"/>
        <v>0</v>
      </c>
      <c r="I55" s="92">
        <f t="shared" si="3"/>
        <v>0</v>
      </c>
      <c r="J55" s="93">
        <f t="shared" si="4"/>
        <v>0</v>
      </c>
      <c r="K55" s="94">
        <f t="shared" si="5"/>
        <v>0</v>
      </c>
      <c r="L55" s="93">
        <f t="shared" si="6"/>
        <v>0</v>
      </c>
      <c r="M55" s="91">
        <f t="shared" si="7"/>
        <v>0</v>
      </c>
      <c r="N55" s="87">
        <f t="shared" si="8"/>
        <v>0</v>
      </c>
      <c r="O55" s="87">
        <f>IF(OR($C55=1,$F55=1),Inputs!$E$3*(1/4),0)</f>
        <v>0</v>
      </c>
      <c r="P55" s="89">
        <f>IF(OR($C55=1,$F55=1),Inputs!$E$25,0)</f>
        <v>0</v>
      </c>
      <c r="Q55" s="88">
        <f>IF(OR($C55=1,$F55=1),Inputs!$E$31,0)</f>
        <v>0</v>
      </c>
      <c r="R55" s="89">
        <f>IF(OR($C55=1,$F55=1),Inputs!$E$32,0)</f>
        <v>0</v>
      </c>
      <c r="S55" s="88">
        <f>IF(OR($C55=1,$F55=1),Inputs!$E$33,0)</f>
        <v>0</v>
      </c>
      <c r="T55" s="88">
        <f>IF(OR($C55=1,$F55=1),Inputs!$E$34,0)</f>
        <v>0</v>
      </c>
      <c r="U55" s="90">
        <f t="shared" si="9"/>
        <v>0</v>
      </c>
      <c r="V55" s="184">
        <v>0</v>
      </c>
      <c r="W55" s="184">
        <v>0</v>
      </c>
      <c r="X55" s="197"/>
    </row>
    <row r="56" spans="1:24" ht="11.25">
      <c r="A56" s="272"/>
      <c r="B56" s="8"/>
      <c r="C56" s="107">
        <v>0</v>
      </c>
      <c r="D56" s="9" t="s">
        <v>82</v>
      </c>
      <c r="E56" s="15">
        <v>0</v>
      </c>
      <c r="F56" s="104">
        <f t="shared" si="10"/>
        <v>0</v>
      </c>
      <c r="G56" s="13"/>
      <c r="H56" s="91">
        <f t="shared" si="2"/>
        <v>0</v>
      </c>
      <c r="I56" s="92">
        <f t="shared" si="3"/>
        <v>0</v>
      </c>
      <c r="J56" s="93">
        <f t="shared" si="4"/>
        <v>0</v>
      </c>
      <c r="K56" s="94">
        <f t="shared" si="5"/>
        <v>0</v>
      </c>
      <c r="L56" s="93">
        <f t="shared" si="6"/>
        <v>0</v>
      </c>
      <c r="M56" s="91">
        <f t="shared" si="7"/>
        <v>0</v>
      </c>
      <c r="N56" s="87">
        <f t="shared" si="8"/>
        <v>0</v>
      </c>
      <c r="O56" s="87">
        <f>IF(OR($C56=1,$F56=1),Inputs!$E$3*(1/4),0)</f>
        <v>0</v>
      </c>
      <c r="P56" s="89">
        <f>IF(OR($C56=1,$F56=1),Inputs!$E$25,0)</f>
        <v>0</v>
      </c>
      <c r="Q56" s="88">
        <f>IF(OR($C56=1,$F56=1),Inputs!$E$31,0)</f>
        <v>0</v>
      </c>
      <c r="R56" s="89">
        <f>IF(OR($C56=1,$F56=1),Inputs!$E$32,0)</f>
        <v>0</v>
      </c>
      <c r="S56" s="88">
        <f>IF(OR($C56=1,$F56=1),Inputs!$E$33,0)</f>
        <v>0</v>
      </c>
      <c r="T56" s="88">
        <f>IF(OR($C56=1,$F56=1),Inputs!$E$34,0)</f>
        <v>0</v>
      </c>
      <c r="U56" s="90">
        <f t="shared" si="9"/>
        <v>0</v>
      </c>
      <c r="V56" s="184">
        <v>0</v>
      </c>
      <c r="W56" s="184">
        <v>0</v>
      </c>
      <c r="X56" s="197"/>
    </row>
    <row r="57" spans="1:24" ht="12" thickBot="1">
      <c r="A57" s="273"/>
      <c r="B57" s="11"/>
      <c r="C57" s="108">
        <v>0</v>
      </c>
      <c r="D57" s="12" t="s">
        <v>82</v>
      </c>
      <c r="E57" s="16">
        <v>0</v>
      </c>
      <c r="F57" s="105">
        <f t="shared" si="10"/>
        <v>0</v>
      </c>
      <c r="G57" s="13"/>
      <c r="H57" s="95">
        <f t="shared" si="2"/>
        <v>0</v>
      </c>
      <c r="I57" s="96">
        <f t="shared" si="3"/>
        <v>0</v>
      </c>
      <c r="J57" s="97">
        <f t="shared" si="4"/>
        <v>0</v>
      </c>
      <c r="K57" s="98">
        <f t="shared" si="5"/>
        <v>0</v>
      </c>
      <c r="L57" s="97">
        <f t="shared" si="6"/>
        <v>0</v>
      </c>
      <c r="M57" s="95">
        <f t="shared" si="7"/>
        <v>0</v>
      </c>
      <c r="N57" s="99">
        <f t="shared" si="8"/>
        <v>0</v>
      </c>
      <c r="O57" s="99">
        <f>IF(OR($C57=1,$F57=1),Inputs!$E$3*(1/4),0)</f>
        <v>0</v>
      </c>
      <c r="P57" s="100">
        <f>IF(OR($C57=1,$F57=1),Inputs!$E$25,0)</f>
        <v>0</v>
      </c>
      <c r="Q57" s="101">
        <f>IF(OR($C57=1,$F57=1),Inputs!$E$31,0)</f>
        <v>0</v>
      </c>
      <c r="R57" s="100">
        <f>IF(OR($C57=1,$F57=1),Inputs!$E$32,0)</f>
        <v>0</v>
      </c>
      <c r="S57" s="101">
        <f>IF(OR($C57=1,$F57=1),Inputs!$E$33,0)</f>
        <v>0</v>
      </c>
      <c r="T57" s="101">
        <f>IF(OR($C57=1,$F57=1),Inputs!$E$34,0)</f>
        <v>0</v>
      </c>
      <c r="U57" s="102">
        <f t="shared" si="9"/>
        <v>0</v>
      </c>
      <c r="V57" s="185">
        <v>0</v>
      </c>
      <c r="W57" s="185">
        <v>0</v>
      </c>
      <c r="X57" s="198"/>
    </row>
    <row r="58" spans="1:24" ht="11.25">
      <c r="A58" s="271" t="s">
        <v>121</v>
      </c>
      <c r="B58" s="8" t="s">
        <v>97</v>
      </c>
      <c r="C58" s="107">
        <v>0</v>
      </c>
      <c r="D58" s="9" t="s">
        <v>82</v>
      </c>
      <c r="E58" s="15">
        <v>0</v>
      </c>
      <c r="F58" s="104">
        <f t="shared" si="10"/>
        <v>0</v>
      </c>
      <c r="G58" s="13"/>
      <c r="H58" s="91">
        <f t="shared" si="2"/>
        <v>0</v>
      </c>
      <c r="I58" s="92">
        <f t="shared" si="3"/>
        <v>0</v>
      </c>
      <c r="J58" s="93">
        <f t="shared" si="4"/>
        <v>0</v>
      </c>
      <c r="K58" s="94">
        <f t="shared" si="5"/>
        <v>0</v>
      </c>
      <c r="L58" s="85">
        <f t="shared" si="6"/>
        <v>0</v>
      </c>
      <c r="M58" s="91">
        <f t="shared" si="7"/>
        <v>0</v>
      </c>
      <c r="N58" s="87">
        <f t="shared" si="8"/>
        <v>0</v>
      </c>
      <c r="O58" s="87">
        <f>IF(OR($C58=1,$F58=1),Inputs!$E$3*(1/4),0)</f>
        <v>0</v>
      </c>
      <c r="P58" s="89">
        <f>IF(OR($C58=1,$F58=1),Inputs!$E$25,0)</f>
        <v>0</v>
      </c>
      <c r="Q58" s="88">
        <f>IF(OR($C58=1,$F58=1),Inputs!$E$31,0)</f>
        <v>0</v>
      </c>
      <c r="R58" s="89">
        <f>IF(OR($C58=1,$F58=1),Inputs!$E$32,0)</f>
        <v>0</v>
      </c>
      <c r="S58" s="88">
        <f>IF(OR($C58=1,$F58=1),Inputs!$E$33,0)</f>
        <v>0</v>
      </c>
      <c r="T58" s="88">
        <f>IF(OR($C58=1,$F58=1),Inputs!$E$34,0)</f>
        <v>0</v>
      </c>
      <c r="U58" s="90">
        <f t="shared" si="9"/>
        <v>0</v>
      </c>
      <c r="V58" s="183">
        <v>0</v>
      </c>
      <c r="W58" s="183">
        <v>0</v>
      </c>
      <c r="X58" s="197"/>
    </row>
    <row r="59" spans="1:24" ht="11.25">
      <c r="A59" s="272"/>
      <c r="B59" s="8"/>
      <c r="C59" s="107">
        <v>0</v>
      </c>
      <c r="D59" s="9" t="s">
        <v>82</v>
      </c>
      <c r="E59" s="15">
        <v>0</v>
      </c>
      <c r="F59" s="104">
        <f t="shared" si="10"/>
        <v>0</v>
      </c>
      <c r="G59" s="13"/>
      <c r="H59" s="91">
        <f t="shared" si="2"/>
        <v>0</v>
      </c>
      <c r="I59" s="92">
        <f t="shared" si="3"/>
        <v>0</v>
      </c>
      <c r="J59" s="93">
        <f t="shared" si="4"/>
        <v>0</v>
      </c>
      <c r="K59" s="94">
        <f t="shared" si="5"/>
        <v>0</v>
      </c>
      <c r="L59" s="93">
        <f t="shared" si="6"/>
        <v>0</v>
      </c>
      <c r="M59" s="91">
        <f t="shared" si="7"/>
        <v>0</v>
      </c>
      <c r="N59" s="87">
        <f t="shared" si="8"/>
        <v>0</v>
      </c>
      <c r="O59" s="87">
        <f>IF(OR($C59=1,$F59=1),Inputs!$E$3*(1/4),0)</f>
        <v>0</v>
      </c>
      <c r="P59" s="89">
        <f>IF(OR($C59=1,$F59=1),Inputs!$E$25,0)</f>
        <v>0</v>
      </c>
      <c r="Q59" s="88">
        <f>IF(OR($C59=1,$F59=1),Inputs!$E$31,0)</f>
        <v>0</v>
      </c>
      <c r="R59" s="89">
        <f>IF(OR($C59=1,$F59=1),Inputs!$E$32,0)</f>
        <v>0</v>
      </c>
      <c r="S59" s="88">
        <f>IF(OR($C59=1,$F59=1),Inputs!$E$33,0)</f>
        <v>0</v>
      </c>
      <c r="T59" s="88">
        <f>IF(OR($C59=1,$F59=1),Inputs!$E$34,0)</f>
        <v>0</v>
      </c>
      <c r="U59" s="90">
        <f t="shared" si="9"/>
        <v>0</v>
      </c>
      <c r="V59" s="184">
        <v>0</v>
      </c>
      <c r="W59" s="184">
        <v>0</v>
      </c>
      <c r="X59" s="197"/>
    </row>
    <row r="60" spans="1:24" ht="11.25">
      <c r="A60" s="272"/>
      <c r="B60" s="8"/>
      <c r="C60" s="107">
        <v>0</v>
      </c>
      <c r="D60" s="9" t="s">
        <v>82</v>
      </c>
      <c r="E60" s="15">
        <v>0</v>
      </c>
      <c r="F60" s="104">
        <f t="shared" si="10"/>
        <v>0</v>
      </c>
      <c r="G60" s="13"/>
      <c r="H60" s="91">
        <f t="shared" si="2"/>
        <v>0</v>
      </c>
      <c r="I60" s="92">
        <f t="shared" si="3"/>
        <v>0</v>
      </c>
      <c r="J60" s="93">
        <f t="shared" si="4"/>
        <v>0</v>
      </c>
      <c r="K60" s="94">
        <f t="shared" si="5"/>
        <v>0</v>
      </c>
      <c r="L60" s="93">
        <f t="shared" si="6"/>
        <v>0</v>
      </c>
      <c r="M60" s="91">
        <f t="shared" si="7"/>
        <v>0</v>
      </c>
      <c r="N60" s="87">
        <f t="shared" si="8"/>
        <v>0</v>
      </c>
      <c r="O60" s="87">
        <f>IF(OR($C60=1,$F60=1),Inputs!$E$3*(1/4),0)</f>
        <v>0</v>
      </c>
      <c r="P60" s="89">
        <f>IF(OR($C60=1,$F60=1),Inputs!$E$25,0)</f>
        <v>0</v>
      </c>
      <c r="Q60" s="88">
        <f>IF(OR($C60=1,$F60=1),Inputs!$E$31,0)</f>
        <v>0</v>
      </c>
      <c r="R60" s="89">
        <f>IF(OR($C60=1,$F60=1),Inputs!$E$32,0)</f>
        <v>0</v>
      </c>
      <c r="S60" s="88">
        <f>IF(OR($C60=1,$F60=1),Inputs!$E$33,0)</f>
        <v>0</v>
      </c>
      <c r="T60" s="88">
        <f>IF(OR($C60=1,$F60=1),Inputs!$E$34,0)</f>
        <v>0</v>
      </c>
      <c r="U60" s="90">
        <f t="shared" si="9"/>
        <v>0</v>
      </c>
      <c r="V60" s="184">
        <v>0</v>
      </c>
      <c r="W60" s="184">
        <v>0</v>
      </c>
      <c r="X60" s="197"/>
    </row>
    <row r="61" spans="1:24" ht="12" thickBot="1">
      <c r="A61" s="273"/>
      <c r="B61" s="11"/>
      <c r="C61" s="108">
        <v>0</v>
      </c>
      <c r="D61" s="12" t="s">
        <v>82</v>
      </c>
      <c r="E61" s="16">
        <v>0</v>
      </c>
      <c r="F61" s="105">
        <f t="shared" si="10"/>
        <v>0</v>
      </c>
      <c r="G61" s="13"/>
      <c r="H61" s="95">
        <f t="shared" si="2"/>
        <v>0</v>
      </c>
      <c r="I61" s="96">
        <f t="shared" si="3"/>
        <v>0</v>
      </c>
      <c r="J61" s="97">
        <f t="shared" si="4"/>
        <v>0</v>
      </c>
      <c r="K61" s="98">
        <f t="shared" si="5"/>
        <v>0</v>
      </c>
      <c r="L61" s="97">
        <f t="shared" si="6"/>
        <v>0</v>
      </c>
      <c r="M61" s="95">
        <f t="shared" si="7"/>
        <v>0</v>
      </c>
      <c r="N61" s="99">
        <f t="shared" si="8"/>
        <v>0</v>
      </c>
      <c r="O61" s="99">
        <f>IF(OR($C61=1,$F61=1),Inputs!$E$3*(1/4),0)</f>
        <v>0</v>
      </c>
      <c r="P61" s="100">
        <f>IF(OR($C61=1,$F61=1),Inputs!$E$25,0)</f>
        <v>0</v>
      </c>
      <c r="Q61" s="101">
        <f>IF(OR($C61=1,$F61=1),Inputs!$E$31,0)</f>
        <v>0</v>
      </c>
      <c r="R61" s="100">
        <f>IF(OR($C61=1,$F61=1),Inputs!$E$32,0)</f>
        <v>0</v>
      </c>
      <c r="S61" s="101">
        <f>IF(OR($C61=1,$F61=1),Inputs!$E$33,0)</f>
        <v>0</v>
      </c>
      <c r="T61" s="101">
        <f>IF(OR($C61=1,$F61=1),Inputs!$E$34,0)</f>
        <v>0</v>
      </c>
      <c r="U61" s="102">
        <f t="shared" si="9"/>
        <v>0</v>
      </c>
      <c r="V61" s="185">
        <v>0</v>
      </c>
      <c r="W61" s="185">
        <v>0</v>
      </c>
      <c r="X61" s="198"/>
    </row>
    <row r="62" spans="1:24" ht="11.25">
      <c r="A62" s="271" t="s">
        <v>122</v>
      </c>
      <c r="B62" s="8" t="s">
        <v>98</v>
      </c>
      <c r="C62" s="107">
        <v>0</v>
      </c>
      <c r="D62" s="9" t="s">
        <v>82</v>
      </c>
      <c r="E62" s="15">
        <v>0</v>
      </c>
      <c r="F62" s="104">
        <f t="shared" si="10"/>
        <v>0</v>
      </c>
      <c r="G62" s="13"/>
      <c r="H62" s="91">
        <f t="shared" si="2"/>
        <v>0</v>
      </c>
      <c r="I62" s="92">
        <f t="shared" si="3"/>
        <v>0</v>
      </c>
      <c r="J62" s="93">
        <f t="shared" si="4"/>
        <v>0</v>
      </c>
      <c r="K62" s="94">
        <f t="shared" si="5"/>
        <v>0</v>
      </c>
      <c r="L62" s="85">
        <f t="shared" si="6"/>
        <v>0</v>
      </c>
      <c r="M62" s="91">
        <f t="shared" si="7"/>
        <v>0</v>
      </c>
      <c r="N62" s="87">
        <f t="shared" si="8"/>
        <v>0</v>
      </c>
      <c r="O62" s="87">
        <f>IF(OR($C62=1,$F62=1),Inputs!$E$3*(1/4),0)</f>
        <v>0</v>
      </c>
      <c r="P62" s="89">
        <f>IF(OR($C62=1,$F62=1),Inputs!$E$25,0)</f>
        <v>0</v>
      </c>
      <c r="Q62" s="88">
        <f>IF(OR($C62=1,$F62=1),Inputs!$E$31,0)</f>
        <v>0</v>
      </c>
      <c r="R62" s="89">
        <f>IF(OR($C62=1,$F62=1),Inputs!$E$32,0)</f>
        <v>0</v>
      </c>
      <c r="S62" s="88">
        <f>IF(OR($C62=1,$F62=1),Inputs!$E$33,0)</f>
        <v>0</v>
      </c>
      <c r="T62" s="88">
        <f>IF(OR($C62=1,$F62=1),Inputs!$E$34,0)</f>
        <v>0</v>
      </c>
      <c r="U62" s="90">
        <f t="shared" si="9"/>
        <v>0</v>
      </c>
      <c r="V62" s="183">
        <v>0</v>
      </c>
      <c r="W62" s="183">
        <v>0</v>
      </c>
      <c r="X62" s="197"/>
    </row>
    <row r="63" spans="1:24" ht="11.25">
      <c r="A63" s="272"/>
      <c r="B63" s="8"/>
      <c r="C63" s="107">
        <v>0</v>
      </c>
      <c r="D63" s="9" t="s">
        <v>82</v>
      </c>
      <c r="E63" s="15">
        <v>0</v>
      </c>
      <c r="F63" s="104">
        <f t="shared" si="10"/>
        <v>0</v>
      </c>
      <c r="G63" s="13"/>
      <c r="H63" s="91">
        <f t="shared" si="2"/>
        <v>0</v>
      </c>
      <c r="I63" s="92">
        <f t="shared" si="3"/>
        <v>0</v>
      </c>
      <c r="J63" s="93">
        <f t="shared" si="4"/>
        <v>0</v>
      </c>
      <c r="K63" s="94">
        <f t="shared" si="5"/>
        <v>0</v>
      </c>
      <c r="L63" s="93">
        <f t="shared" si="6"/>
        <v>0</v>
      </c>
      <c r="M63" s="91">
        <f t="shared" si="7"/>
        <v>0</v>
      </c>
      <c r="N63" s="87">
        <f t="shared" si="8"/>
        <v>0</v>
      </c>
      <c r="O63" s="87">
        <f>IF(OR($C63=1,$F63=1),Inputs!$E$3*(1/4),0)</f>
        <v>0</v>
      </c>
      <c r="P63" s="89">
        <f>IF(OR($C63=1,$F63=1),Inputs!$E$25,0)</f>
        <v>0</v>
      </c>
      <c r="Q63" s="88">
        <f>IF(OR($C63=1,$F63=1),Inputs!$E$31,0)</f>
        <v>0</v>
      </c>
      <c r="R63" s="89">
        <f>IF(OR($C63=1,$F63=1),Inputs!$E$32,0)</f>
        <v>0</v>
      </c>
      <c r="S63" s="88">
        <f>IF(OR($C63=1,$F63=1),Inputs!$E$33,0)</f>
        <v>0</v>
      </c>
      <c r="T63" s="88">
        <f>IF(OR($C63=1,$F63=1),Inputs!$E$34,0)</f>
        <v>0</v>
      </c>
      <c r="U63" s="90">
        <f t="shared" si="9"/>
        <v>0</v>
      </c>
      <c r="V63" s="184">
        <v>0</v>
      </c>
      <c r="W63" s="184">
        <v>0</v>
      </c>
      <c r="X63" s="197"/>
    </row>
    <row r="64" spans="1:24" ht="11.25">
      <c r="A64" s="272"/>
      <c r="B64" s="8"/>
      <c r="C64" s="107">
        <v>0</v>
      </c>
      <c r="D64" s="9" t="s">
        <v>82</v>
      </c>
      <c r="E64" s="15">
        <v>0</v>
      </c>
      <c r="F64" s="104">
        <f t="shared" si="10"/>
        <v>0</v>
      </c>
      <c r="G64" s="13"/>
      <c r="H64" s="91">
        <f t="shared" si="2"/>
        <v>0</v>
      </c>
      <c r="I64" s="92">
        <f t="shared" si="3"/>
        <v>0</v>
      </c>
      <c r="J64" s="93">
        <f t="shared" si="4"/>
        <v>0</v>
      </c>
      <c r="K64" s="94">
        <f t="shared" si="5"/>
        <v>0</v>
      </c>
      <c r="L64" s="93">
        <f t="shared" si="6"/>
        <v>0</v>
      </c>
      <c r="M64" s="91">
        <f t="shared" si="7"/>
        <v>0</v>
      </c>
      <c r="N64" s="87">
        <f t="shared" si="8"/>
        <v>0</v>
      </c>
      <c r="O64" s="87">
        <f>IF(OR($C64=1,$F64=1),Inputs!$E$3*(1/4),0)</f>
        <v>0</v>
      </c>
      <c r="P64" s="89">
        <f>IF(OR($C64=1,$F64=1),Inputs!$E$25,0)</f>
        <v>0</v>
      </c>
      <c r="Q64" s="88">
        <f>IF(OR($C64=1,$F64=1),Inputs!$E$31,0)</f>
        <v>0</v>
      </c>
      <c r="R64" s="89">
        <f>IF(OR($C64=1,$F64=1),Inputs!$E$32,0)</f>
        <v>0</v>
      </c>
      <c r="S64" s="88">
        <f>IF(OR($C64=1,$F64=1),Inputs!$E$33,0)</f>
        <v>0</v>
      </c>
      <c r="T64" s="88">
        <f>IF(OR($C64=1,$F64=1),Inputs!$E$34,0)</f>
        <v>0</v>
      </c>
      <c r="U64" s="90">
        <f t="shared" si="9"/>
        <v>0</v>
      </c>
      <c r="V64" s="184">
        <v>0</v>
      </c>
      <c r="W64" s="184">
        <v>0</v>
      </c>
      <c r="X64" s="197"/>
    </row>
    <row r="65" spans="1:24" ht="12" thickBot="1">
      <c r="A65" s="273"/>
      <c r="B65" s="11"/>
      <c r="C65" s="108">
        <v>0</v>
      </c>
      <c r="D65" s="12" t="s">
        <v>82</v>
      </c>
      <c r="E65" s="16">
        <v>0</v>
      </c>
      <c r="F65" s="105">
        <f t="shared" si="10"/>
        <v>0</v>
      </c>
      <c r="G65" s="13"/>
      <c r="H65" s="95">
        <f t="shared" si="2"/>
        <v>0</v>
      </c>
      <c r="I65" s="96">
        <f t="shared" si="3"/>
        <v>0</v>
      </c>
      <c r="J65" s="97">
        <f t="shared" si="4"/>
        <v>0</v>
      </c>
      <c r="K65" s="98">
        <f t="shared" si="5"/>
        <v>0</v>
      </c>
      <c r="L65" s="97">
        <f t="shared" si="6"/>
        <v>0</v>
      </c>
      <c r="M65" s="95">
        <f t="shared" si="7"/>
        <v>0</v>
      </c>
      <c r="N65" s="99">
        <f t="shared" si="8"/>
        <v>0</v>
      </c>
      <c r="O65" s="99">
        <f>IF(OR($C65=1,$F65=1),Inputs!$E$3*(1/4),0)</f>
        <v>0</v>
      </c>
      <c r="P65" s="100">
        <f>IF(OR($C65=1,$F65=1),Inputs!$E$25,0)</f>
        <v>0</v>
      </c>
      <c r="Q65" s="101">
        <f>IF(OR($C65=1,$F65=1),Inputs!$E$31,0)</f>
        <v>0</v>
      </c>
      <c r="R65" s="100">
        <f>IF(OR($C65=1,$F65=1),Inputs!$E$32,0)</f>
        <v>0</v>
      </c>
      <c r="S65" s="101">
        <f>IF(OR($C65=1,$F65=1),Inputs!$E$33,0)</f>
        <v>0</v>
      </c>
      <c r="T65" s="101">
        <f>IF(OR($C65=1,$F65=1),Inputs!$E$34,0)</f>
        <v>0</v>
      </c>
      <c r="U65" s="102">
        <f t="shared" si="9"/>
        <v>0</v>
      </c>
      <c r="V65" s="185">
        <v>0</v>
      </c>
      <c r="W65" s="185">
        <v>0</v>
      </c>
      <c r="X65" s="198"/>
    </row>
    <row r="66" spans="1:24" ht="11.25">
      <c r="A66" s="271" t="s">
        <v>123</v>
      </c>
      <c r="B66" s="8" t="s">
        <v>99</v>
      </c>
      <c r="C66" s="107">
        <v>0</v>
      </c>
      <c r="D66" s="9" t="s">
        <v>82</v>
      </c>
      <c r="E66" s="15">
        <v>0</v>
      </c>
      <c r="F66" s="104">
        <f t="shared" si="10"/>
        <v>0</v>
      </c>
      <c r="G66" s="13"/>
      <c r="H66" s="91">
        <f t="shared" si="2"/>
        <v>0</v>
      </c>
      <c r="I66" s="92">
        <f t="shared" si="3"/>
        <v>0</v>
      </c>
      <c r="J66" s="93">
        <f t="shared" si="4"/>
        <v>0</v>
      </c>
      <c r="K66" s="94">
        <f t="shared" si="5"/>
        <v>0</v>
      </c>
      <c r="L66" s="85">
        <f t="shared" si="6"/>
        <v>0</v>
      </c>
      <c r="M66" s="91">
        <f t="shared" si="7"/>
        <v>0</v>
      </c>
      <c r="N66" s="87">
        <f t="shared" si="8"/>
        <v>0</v>
      </c>
      <c r="O66" s="87">
        <f>IF(OR($C66=1,$F66=1),Inputs!$E$3*(1/4),0)</f>
        <v>0</v>
      </c>
      <c r="P66" s="89">
        <f>IF(OR($C66=1,$F66=1),Inputs!$E$25,0)</f>
        <v>0</v>
      </c>
      <c r="Q66" s="88">
        <f>IF(OR($C66=1,$F66=1),Inputs!$E$31,0)</f>
        <v>0</v>
      </c>
      <c r="R66" s="89">
        <f>IF(OR($C66=1,$F66=1),Inputs!$E$32,0)</f>
        <v>0</v>
      </c>
      <c r="S66" s="88">
        <f>IF(OR($C66=1,$F66=1),Inputs!$E$33,0)</f>
        <v>0</v>
      </c>
      <c r="T66" s="88">
        <f>IF(OR($C66=1,$F66=1),Inputs!$E$34,0)</f>
        <v>0</v>
      </c>
      <c r="U66" s="90">
        <f t="shared" si="9"/>
        <v>0</v>
      </c>
      <c r="V66" s="183">
        <v>0</v>
      </c>
      <c r="W66" s="183">
        <v>0</v>
      </c>
      <c r="X66" s="197"/>
    </row>
    <row r="67" spans="1:24" ht="11.25">
      <c r="A67" s="272"/>
      <c r="B67" s="8"/>
      <c r="C67" s="107">
        <v>0</v>
      </c>
      <c r="D67" s="9" t="s">
        <v>82</v>
      </c>
      <c r="E67" s="15">
        <v>0</v>
      </c>
      <c r="F67" s="104">
        <f t="shared" si="10"/>
        <v>0</v>
      </c>
      <c r="G67" s="13"/>
      <c r="H67" s="91">
        <f t="shared" si="2"/>
        <v>0</v>
      </c>
      <c r="I67" s="92">
        <f t="shared" si="3"/>
        <v>0</v>
      </c>
      <c r="J67" s="93">
        <f t="shared" si="4"/>
        <v>0</v>
      </c>
      <c r="K67" s="94">
        <f t="shared" si="5"/>
        <v>0</v>
      </c>
      <c r="L67" s="93">
        <f t="shared" si="6"/>
        <v>0</v>
      </c>
      <c r="M67" s="91">
        <f t="shared" si="7"/>
        <v>0</v>
      </c>
      <c r="N67" s="87">
        <f t="shared" si="8"/>
        <v>0</v>
      </c>
      <c r="O67" s="87">
        <f>IF(OR($C67=1,$F67=1),Inputs!$E$3*(1/4),0)</f>
        <v>0</v>
      </c>
      <c r="P67" s="89">
        <f>IF(OR($C67=1,$F67=1),Inputs!$E$25,0)</f>
        <v>0</v>
      </c>
      <c r="Q67" s="88">
        <f>IF(OR($C67=1,$F67=1),Inputs!$E$31,0)</f>
        <v>0</v>
      </c>
      <c r="R67" s="89">
        <f>IF(OR($C67=1,$F67=1),Inputs!$E$32,0)</f>
        <v>0</v>
      </c>
      <c r="S67" s="88">
        <f>IF(OR($C67=1,$F67=1),Inputs!$E$33,0)</f>
        <v>0</v>
      </c>
      <c r="T67" s="88">
        <f>IF(OR($C67=1,$F67=1),Inputs!$E$34,0)</f>
        <v>0</v>
      </c>
      <c r="U67" s="90">
        <f t="shared" si="9"/>
        <v>0</v>
      </c>
      <c r="V67" s="184">
        <v>0</v>
      </c>
      <c r="W67" s="184">
        <v>0</v>
      </c>
      <c r="X67" s="197"/>
    </row>
    <row r="68" spans="1:24" ht="11.25">
      <c r="A68" s="272"/>
      <c r="B68" s="8"/>
      <c r="C68" s="107">
        <v>0</v>
      </c>
      <c r="D68" s="9" t="s">
        <v>82</v>
      </c>
      <c r="E68" s="15">
        <v>0</v>
      </c>
      <c r="F68" s="104">
        <f t="shared" si="10"/>
        <v>0</v>
      </c>
      <c r="G68" s="13"/>
      <c r="H68" s="91">
        <f t="shared" si="2"/>
        <v>0</v>
      </c>
      <c r="I68" s="92">
        <f t="shared" si="3"/>
        <v>0</v>
      </c>
      <c r="J68" s="93">
        <f t="shared" si="4"/>
        <v>0</v>
      </c>
      <c r="K68" s="94">
        <f t="shared" si="5"/>
        <v>0</v>
      </c>
      <c r="L68" s="93">
        <f t="shared" si="6"/>
        <v>0</v>
      </c>
      <c r="M68" s="91">
        <f t="shared" si="7"/>
        <v>0</v>
      </c>
      <c r="N68" s="87">
        <f t="shared" si="8"/>
        <v>0</v>
      </c>
      <c r="O68" s="87">
        <f>IF(OR($C68=1,$F68=1),Inputs!$E$3*(1/4),0)</f>
        <v>0</v>
      </c>
      <c r="P68" s="89">
        <f>IF(OR($C68=1,$F68=1),Inputs!$E$25,0)</f>
        <v>0</v>
      </c>
      <c r="Q68" s="88">
        <f>IF(OR($C68=1,$F68=1),Inputs!$E$31,0)</f>
        <v>0</v>
      </c>
      <c r="R68" s="89">
        <f>IF(OR($C68=1,$F68=1),Inputs!$E$32,0)</f>
        <v>0</v>
      </c>
      <c r="S68" s="88">
        <f>IF(OR($C68=1,$F68=1),Inputs!$E$33,0)</f>
        <v>0</v>
      </c>
      <c r="T68" s="88">
        <f>IF(OR($C68=1,$F68=1),Inputs!$E$34,0)</f>
        <v>0</v>
      </c>
      <c r="U68" s="90">
        <f t="shared" si="9"/>
        <v>0</v>
      </c>
      <c r="V68" s="184">
        <v>0</v>
      </c>
      <c r="W68" s="184">
        <v>0</v>
      </c>
      <c r="X68" s="197"/>
    </row>
    <row r="69" spans="1:24" ht="12" thickBot="1">
      <c r="A69" s="273"/>
      <c r="B69" s="11"/>
      <c r="C69" s="108">
        <v>0</v>
      </c>
      <c r="D69" s="12" t="s">
        <v>82</v>
      </c>
      <c r="E69" s="16">
        <v>0</v>
      </c>
      <c r="F69" s="105">
        <f t="shared" si="10"/>
        <v>0</v>
      </c>
      <c r="G69" s="13"/>
      <c r="H69" s="95">
        <f t="shared" si="2"/>
        <v>0</v>
      </c>
      <c r="I69" s="96">
        <f t="shared" si="3"/>
        <v>0</v>
      </c>
      <c r="J69" s="97">
        <f t="shared" si="4"/>
        <v>0</v>
      </c>
      <c r="K69" s="98">
        <f t="shared" si="5"/>
        <v>0</v>
      </c>
      <c r="L69" s="97">
        <f t="shared" si="6"/>
        <v>0</v>
      </c>
      <c r="M69" s="95">
        <f t="shared" si="7"/>
        <v>0</v>
      </c>
      <c r="N69" s="99">
        <f t="shared" si="8"/>
        <v>0</v>
      </c>
      <c r="O69" s="99">
        <f>IF(OR($C69=1,$F69=1),Inputs!$E$3*(1/4),0)</f>
        <v>0</v>
      </c>
      <c r="P69" s="100">
        <f>IF(OR($C69=1,$F69=1),Inputs!$E$25,0)</f>
        <v>0</v>
      </c>
      <c r="Q69" s="101">
        <f>IF(OR($C69=1,$F69=1),Inputs!$E$31,0)</f>
        <v>0</v>
      </c>
      <c r="R69" s="100">
        <f>IF(OR($C69=1,$F69=1),Inputs!$E$32,0)</f>
        <v>0</v>
      </c>
      <c r="S69" s="101">
        <f>IF(OR($C69=1,$F69=1),Inputs!$E$33,0)</f>
        <v>0</v>
      </c>
      <c r="T69" s="101">
        <f>IF(OR($C69=1,$F69=1),Inputs!$E$34,0)</f>
        <v>0</v>
      </c>
      <c r="U69" s="102">
        <f t="shared" si="9"/>
        <v>0</v>
      </c>
      <c r="V69" s="185">
        <v>0</v>
      </c>
      <c r="W69" s="185">
        <v>0</v>
      </c>
      <c r="X69" s="198"/>
    </row>
    <row r="70" spans="1:24" ht="11.25">
      <c r="A70" s="271" t="s">
        <v>124</v>
      </c>
      <c r="B70" s="8" t="s">
        <v>100</v>
      </c>
      <c r="C70" s="107">
        <v>0</v>
      </c>
      <c r="D70" s="9" t="s">
        <v>82</v>
      </c>
      <c r="E70" s="15">
        <v>0</v>
      </c>
      <c r="F70" s="104">
        <f aca="true" t="shared" si="11" ref="F70:F101">IF(AND(C70=0,D70="Closed"),1,0)</f>
        <v>0</v>
      </c>
      <c r="G70" s="13"/>
      <c r="H70" s="91">
        <f t="shared" si="2"/>
        <v>0</v>
      </c>
      <c r="I70" s="92">
        <f t="shared" si="3"/>
        <v>0</v>
      </c>
      <c r="J70" s="93">
        <f t="shared" si="4"/>
        <v>0</v>
      </c>
      <c r="K70" s="94">
        <f t="shared" si="5"/>
        <v>0</v>
      </c>
      <c r="L70" s="85">
        <f t="shared" si="6"/>
        <v>0</v>
      </c>
      <c r="M70" s="91">
        <f t="shared" si="7"/>
        <v>0</v>
      </c>
      <c r="N70" s="87">
        <f t="shared" si="8"/>
        <v>0</v>
      </c>
      <c r="O70" s="87">
        <f>IF(OR($C70=1,$F70=1),Inputs!$E$3*(1/4),0)</f>
        <v>0</v>
      </c>
      <c r="P70" s="89">
        <f>IF(OR($C70=1,$F70=1),Inputs!$E$25,0)</f>
        <v>0</v>
      </c>
      <c r="Q70" s="88">
        <f>IF(OR($C70=1,$F70=1),Inputs!$E$31,0)</f>
        <v>0</v>
      </c>
      <c r="R70" s="89">
        <f>IF(OR($C70=1,$F70=1),Inputs!$E$32,0)</f>
        <v>0</v>
      </c>
      <c r="S70" s="88">
        <f>IF(OR($C70=1,$F70=1),Inputs!$E$33,0)</f>
        <v>0</v>
      </c>
      <c r="T70" s="88">
        <f>IF(OR($C70=1,$F70=1),Inputs!$E$34,0)</f>
        <v>0</v>
      </c>
      <c r="U70" s="90">
        <f t="shared" si="9"/>
        <v>0</v>
      </c>
      <c r="V70" s="183">
        <v>0</v>
      </c>
      <c r="W70" s="183">
        <v>0</v>
      </c>
      <c r="X70" s="197"/>
    </row>
    <row r="71" spans="1:24" ht="11.25">
      <c r="A71" s="272"/>
      <c r="B71" s="8"/>
      <c r="C71" s="107">
        <v>0</v>
      </c>
      <c r="D71" s="9" t="s">
        <v>82</v>
      </c>
      <c r="E71" s="15">
        <v>0</v>
      </c>
      <c r="F71" s="104">
        <f t="shared" si="11"/>
        <v>0</v>
      </c>
      <c r="G71" s="13"/>
      <c r="H71" s="91">
        <f aca="true" t="shared" si="12" ref="H71:H101">IF(AND($C71=1,$F71=0),$B$1*MIN($E71,$O71),0)</f>
        <v>0</v>
      </c>
      <c r="I71" s="92">
        <f aca="true" t="shared" si="13" ref="I71:I101">IF(AND($C71=1,$F71=0),$P71*MIN($E71,$O71),0)</f>
        <v>0</v>
      </c>
      <c r="J71" s="93">
        <f aca="true" t="shared" si="14" ref="J71:J101">IF(AND($C71=1,$F71=0),($P71*MAX(0,$E71-$O71))+((-1)*($R71+$S71+$T71)),0)</f>
        <v>0</v>
      </c>
      <c r="K71" s="94">
        <f aca="true" t="shared" si="15" ref="K71:K101">IF(AND($C71=1,$F71=0),($Q71*MAX(0,$E71-$O71)),0)</f>
        <v>0</v>
      </c>
      <c r="L71" s="93">
        <f aca="true" t="shared" si="16" ref="L71:L101">IF(AND($C71=0,$F71=1),($P71*$E71)+((-1)*($R71+$S71+$T71)),0)</f>
        <v>0</v>
      </c>
      <c r="M71" s="91">
        <f aca="true" t="shared" si="17" ref="M71:M101">IF(AND($C71=0,$F71=1),($B$1*MIN($E71,$O71))-($Q71*MAX(0,$E71-$O71)),0)</f>
        <v>0</v>
      </c>
      <c r="N71" s="87">
        <f aca="true" t="shared" si="18" ref="N71:N101">IF(OR($C71=1,$F71=1),B$1,0)</f>
        <v>0</v>
      </c>
      <c r="O71" s="87">
        <f>IF(OR($C71=1,$F71=1),Inputs!$E$3*(1/4),0)</f>
        <v>0</v>
      </c>
      <c r="P71" s="89">
        <f>IF(OR($C71=1,$F71=1),Inputs!$E$25,0)</f>
        <v>0</v>
      </c>
      <c r="Q71" s="88">
        <f>IF(OR($C71=1,$F71=1),Inputs!$E$31,0)</f>
        <v>0</v>
      </c>
      <c r="R71" s="89">
        <f>IF(OR($C71=1,$F71=1),Inputs!$E$32,0)</f>
        <v>0</v>
      </c>
      <c r="S71" s="88">
        <f>IF(OR($C71=1,$F71=1),Inputs!$E$33,0)</f>
        <v>0</v>
      </c>
      <c r="T71" s="88">
        <f>IF(OR($C71=1,$F71=1),Inputs!$E$34,0)</f>
        <v>0</v>
      </c>
      <c r="U71" s="90">
        <f aca="true" t="shared" si="19" ref="U71:U101">(-1)*($P71*$E71)</f>
        <v>0</v>
      </c>
      <c r="V71" s="184">
        <v>0</v>
      </c>
      <c r="W71" s="184">
        <v>0</v>
      </c>
      <c r="X71" s="197"/>
    </row>
    <row r="72" spans="1:24" ht="11.25">
      <c r="A72" s="272"/>
      <c r="B72" s="8"/>
      <c r="C72" s="107">
        <v>0</v>
      </c>
      <c r="D72" s="9" t="s">
        <v>82</v>
      </c>
      <c r="E72" s="15">
        <v>0</v>
      </c>
      <c r="F72" s="104">
        <f t="shared" si="11"/>
        <v>0</v>
      </c>
      <c r="G72" s="13"/>
      <c r="H72" s="91">
        <f t="shared" si="12"/>
        <v>0</v>
      </c>
      <c r="I72" s="92">
        <f t="shared" si="13"/>
        <v>0</v>
      </c>
      <c r="J72" s="93">
        <f t="shared" si="14"/>
        <v>0</v>
      </c>
      <c r="K72" s="94">
        <f t="shared" si="15"/>
        <v>0</v>
      </c>
      <c r="L72" s="93">
        <f t="shared" si="16"/>
        <v>0</v>
      </c>
      <c r="M72" s="91">
        <f t="shared" si="17"/>
        <v>0</v>
      </c>
      <c r="N72" s="87">
        <f t="shared" si="18"/>
        <v>0</v>
      </c>
      <c r="O72" s="87">
        <f>IF(OR($C72=1,$F72=1),Inputs!$E$3*(1/4),0)</f>
        <v>0</v>
      </c>
      <c r="P72" s="89">
        <f>IF(OR($C72=1,$F72=1),Inputs!$E$25,0)</f>
        <v>0</v>
      </c>
      <c r="Q72" s="88">
        <f>IF(OR($C72=1,$F72=1),Inputs!$E$31,0)</f>
        <v>0</v>
      </c>
      <c r="R72" s="89">
        <f>IF(OR($C72=1,$F72=1),Inputs!$E$32,0)</f>
        <v>0</v>
      </c>
      <c r="S72" s="88">
        <f>IF(OR($C72=1,$F72=1),Inputs!$E$33,0)</f>
        <v>0</v>
      </c>
      <c r="T72" s="88">
        <f>IF(OR($C72=1,$F72=1),Inputs!$E$34,0)</f>
        <v>0</v>
      </c>
      <c r="U72" s="90">
        <f t="shared" si="19"/>
        <v>0</v>
      </c>
      <c r="V72" s="184">
        <v>0</v>
      </c>
      <c r="W72" s="184">
        <v>0</v>
      </c>
      <c r="X72" s="197"/>
    </row>
    <row r="73" spans="1:24" ht="12" thickBot="1">
      <c r="A73" s="273"/>
      <c r="B73" s="11"/>
      <c r="C73" s="108">
        <v>0</v>
      </c>
      <c r="D73" s="12" t="s">
        <v>82</v>
      </c>
      <c r="E73" s="16">
        <v>0</v>
      </c>
      <c r="F73" s="105">
        <f t="shared" si="11"/>
        <v>0</v>
      </c>
      <c r="G73" s="14"/>
      <c r="H73" s="95">
        <f t="shared" si="12"/>
        <v>0</v>
      </c>
      <c r="I73" s="96">
        <f t="shared" si="13"/>
        <v>0</v>
      </c>
      <c r="J73" s="97">
        <f t="shared" si="14"/>
        <v>0</v>
      </c>
      <c r="K73" s="98">
        <f t="shared" si="15"/>
        <v>0</v>
      </c>
      <c r="L73" s="97">
        <f t="shared" si="16"/>
        <v>0</v>
      </c>
      <c r="M73" s="95">
        <f t="shared" si="17"/>
        <v>0</v>
      </c>
      <c r="N73" s="99">
        <f t="shared" si="18"/>
        <v>0</v>
      </c>
      <c r="O73" s="99">
        <f>IF(OR($C73=1,$F73=1),Inputs!$E$3*(1/4),0)</f>
        <v>0</v>
      </c>
      <c r="P73" s="100">
        <f>IF(OR($C73=1,$F73=1),Inputs!$E$25,0)</f>
        <v>0</v>
      </c>
      <c r="Q73" s="101">
        <f>IF(OR($C73=1,$F73=1),Inputs!$E$31,0)</f>
        <v>0</v>
      </c>
      <c r="R73" s="100">
        <f>IF(OR($C73=1,$F73=1),Inputs!$E$32,0)</f>
        <v>0</v>
      </c>
      <c r="S73" s="101">
        <f>IF(OR($C73=1,$F73=1),Inputs!$E$33,0)</f>
        <v>0</v>
      </c>
      <c r="T73" s="101">
        <f>IF(OR($C73=1,$F73=1),Inputs!$E$34,0)</f>
        <v>0</v>
      </c>
      <c r="U73" s="102">
        <f t="shared" si="19"/>
        <v>0</v>
      </c>
      <c r="V73" s="185">
        <v>0</v>
      </c>
      <c r="W73" s="185">
        <v>0</v>
      </c>
      <c r="X73" s="198"/>
    </row>
    <row r="74" spans="1:24" ht="11.25">
      <c r="A74" s="271" t="s">
        <v>125</v>
      </c>
      <c r="B74" s="8" t="s">
        <v>101</v>
      </c>
      <c r="C74" s="107">
        <v>0</v>
      </c>
      <c r="D74" s="9" t="s">
        <v>82</v>
      </c>
      <c r="E74" s="15">
        <v>0</v>
      </c>
      <c r="F74" s="104">
        <f t="shared" si="11"/>
        <v>0</v>
      </c>
      <c r="G74" s="13"/>
      <c r="H74" s="91">
        <f t="shared" si="12"/>
        <v>0</v>
      </c>
      <c r="I74" s="92">
        <f t="shared" si="13"/>
        <v>0</v>
      </c>
      <c r="J74" s="93">
        <f t="shared" si="14"/>
        <v>0</v>
      </c>
      <c r="K74" s="94">
        <f t="shared" si="15"/>
        <v>0</v>
      </c>
      <c r="L74" s="85">
        <f t="shared" si="16"/>
        <v>0</v>
      </c>
      <c r="M74" s="91">
        <f t="shared" si="17"/>
        <v>0</v>
      </c>
      <c r="N74" s="87">
        <f t="shared" si="18"/>
        <v>0</v>
      </c>
      <c r="O74" s="87">
        <f>IF(OR($C74=1,$F74=1),Inputs!$E$3*(1/4),0)</f>
        <v>0</v>
      </c>
      <c r="P74" s="89">
        <f>IF(OR($C74=1,$F74=1),Inputs!$E$25,0)</f>
        <v>0</v>
      </c>
      <c r="Q74" s="88">
        <f>IF(OR($C74=1,$F74=1),Inputs!$E$31,0)</f>
        <v>0</v>
      </c>
      <c r="R74" s="89">
        <f>IF(OR($C74=1,$F74=1),Inputs!$E$32,0)</f>
        <v>0</v>
      </c>
      <c r="S74" s="88">
        <f>IF(OR($C74=1,$F74=1),Inputs!$E$33,0)</f>
        <v>0</v>
      </c>
      <c r="T74" s="88">
        <f>IF(OR($C74=1,$F74=1),Inputs!$E$34,0)</f>
        <v>0</v>
      </c>
      <c r="U74" s="90">
        <f t="shared" si="19"/>
        <v>0</v>
      </c>
      <c r="V74" s="183">
        <v>0</v>
      </c>
      <c r="W74" s="183">
        <v>0</v>
      </c>
      <c r="X74" s="197"/>
    </row>
    <row r="75" spans="1:24" ht="11.25">
      <c r="A75" s="272"/>
      <c r="B75" s="8"/>
      <c r="C75" s="107">
        <v>0</v>
      </c>
      <c r="D75" s="9" t="s">
        <v>82</v>
      </c>
      <c r="E75" s="15">
        <v>0</v>
      </c>
      <c r="F75" s="104">
        <f t="shared" si="11"/>
        <v>0</v>
      </c>
      <c r="G75" s="13"/>
      <c r="H75" s="91">
        <f t="shared" si="12"/>
        <v>0</v>
      </c>
      <c r="I75" s="92">
        <f t="shared" si="13"/>
        <v>0</v>
      </c>
      <c r="J75" s="93">
        <f t="shared" si="14"/>
        <v>0</v>
      </c>
      <c r="K75" s="94">
        <f t="shared" si="15"/>
        <v>0</v>
      </c>
      <c r="L75" s="93">
        <f t="shared" si="16"/>
        <v>0</v>
      </c>
      <c r="M75" s="91">
        <f t="shared" si="17"/>
        <v>0</v>
      </c>
      <c r="N75" s="87">
        <f t="shared" si="18"/>
        <v>0</v>
      </c>
      <c r="O75" s="87">
        <f>IF(OR($C75=1,$F75=1),Inputs!$E$3*(1/4),0)</f>
        <v>0</v>
      </c>
      <c r="P75" s="89">
        <f>IF(OR($C75=1,$F75=1),Inputs!$E$25,0)</f>
        <v>0</v>
      </c>
      <c r="Q75" s="88">
        <f>IF(OR($C75=1,$F75=1),Inputs!$E$31,0)</f>
        <v>0</v>
      </c>
      <c r="R75" s="89">
        <f>IF(OR($C75=1,$F75=1),Inputs!$E$32,0)</f>
        <v>0</v>
      </c>
      <c r="S75" s="88">
        <f>IF(OR($C75=1,$F75=1),Inputs!$E$33,0)</f>
        <v>0</v>
      </c>
      <c r="T75" s="88">
        <f>IF(OR($C75=1,$F75=1),Inputs!$E$34,0)</f>
        <v>0</v>
      </c>
      <c r="U75" s="90">
        <f t="shared" si="19"/>
        <v>0</v>
      </c>
      <c r="V75" s="184">
        <v>0</v>
      </c>
      <c r="W75" s="184">
        <v>0</v>
      </c>
      <c r="X75" s="197"/>
    </row>
    <row r="76" spans="1:24" ht="11.25">
      <c r="A76" s="272"/>
      <c r="B76" s="8"/>
      <c r="C76" s="107">
        <v>0</v>
      </c>
      <c r="D76" s="9" t="s">
        <v>82</v>
      </c>
      <c r="E76" s="15">
        <v>0</v>
      </c>
      <c r="F76" s="104">
        <f t="shared" si="11"/>
        <v>0</v>
      </c>
      <c r="G76" s="13"/>
      <c r="H76" s="91">
        <f t="shared" si="12"/>
        <v>0</v>
      </c>
      <c r="I76" s="92">
        <f t="shared" si="13"/>
        <v>0</v>
      </c>
      <c r="J76" s="93">
        <f t="shared" si="14"/>
        <v>0</v>
      </c>
      <c r="K76" s="94">
        <f t="shared" si="15"/>
        <v>0</v>
      </c>
      <c r="L76" s="93">
        <f t="shared" si="16"/>
        <v>0</v>
      </c>
      <c r="M76" s="91">
        <f t="shared" si="17"/>
        <v>0</v>
      </c>
      <c r="N76" s="87">
        <f t="shared" si="18"/>
        <v>0</v>
      </c>
      <c r="O76" s="87">
        <f>IF(OR($C76=1,$F76=1),Inputs!$E$3*(1/4),0)</f>
        <v>0</v>
      </c>
      <c r="P76" s="89">
        <f>IF(OR($C76=1,$F76=1),Inputs!$E$25,0)</f>
        <v>0</v>
      </c>
      <c r="Q76" s="88">
        <f>IF(OR($C76=1,$F76=1),Inputs!$E$31,0)</f>
        <v>0</v>
      </c>
      <c r="R76" s="89">
        <f>IF(OR($C76=1,$F76=1),Inputs!$E$32,0)</f>
        <v>0</v>
      </c>
      <c r="S76" s="88">
        <f>IF(OR($C76=1,$F76=1),Inputs!$E$33,0)</f>
        <v>0</v>
      </c>
      <c r="T76" s="88">
        <f>IF(OR($C76=1,$F76=1),Inputs!$E$34,0)</f>
        <v>0</v>
      </c>
      <c r="U76" s="90">
        <f t="shared" si="19"/>
        <v>0</v>
      </c>
      <c r="V76" s="184">
        <v>0</v>
      </c>
      <c r="W76" s="184">
        <v>0</v>
      </c>
      <c r="X76" s="197"/>
    </row>
    <row r="77" spans="1:24" ht="12" thickBot="1">
      <c r="A77" s="273"/>
      <c r="B77" s="11"/>
      <c r="C77" s="108">
        <v>0</v>
      </c>
      <c r="D77" s="12" t="s">
        <v>82</v>
      </c>
      <c r="E77" s="16">
        <v>0</v>
      </c>
      <c r="F77" s="105">
        <f t="shared" si="11"/>
        <v>0</v>
      </c>
      <c r="G77" s="13"/>
      <c r="H77" s="95">
        <f t="shared" si="12"/>
        <v>0</v>
      </c>
      <c r="I77" s="96">
        <f t="shared" si="13"/>
        <v>0</v>
      </c>
      <c r="J77" s="97">
        <f t="shared" si="14"/>
        <v>0</v>
      </c>
      <c r="K77" s="98">
        <f t="shared" si="15"/>
        <v>0</v>
      </c>
      <c r="L77" s="97">
        <f t="shared" si="16"/>
        <v>0</v>
      </c>
      <c r="M77" s="95">
        <f t="shared" si="17"/>
        <v>0</v>
      </c>
      <c r="N77" s="99">
        <f t="shared" si="18"/>
        <v>0</v>
      </c>
      <c r="O77" s="99">
        <f>IF(OR($C77=1,$F77=1),Inputs!$E$3*(1/4),0)</f>
        <v>0</v>
      </c>
      <c r="P77" s="100">
        <f>IF(OR($C77=1,$F77=1),Inputs!$E$25,0)</f>
        <v>0</v>
      </c>
      <c r="Q77" s="101">
        <f>IF(OR($C77=1,$F77=1),Inputs!$E$31,0)</f>
        <v>0</v>
      </c>
      <c r="R77" s="100">
        <f>IF(OR($C77=1,$F77=1),Inputs!$E$32,0)</f>
        <v>0</v>
      </c>
      <c r="S77" s="101">
        <f>IF(OR($C77=1,$F77=1),Inputs!$E$33,0)</f>
        <v>0</v>
      </c>
      <c r="T77" s="101">
        <f>IF(OR($C77=1,$F77=1),Inputs!$E$34,0)</f>
        <v>0</v>
      </c>
      <c r="U77" s="102">
        <f t="shared" si="19"/>
        <v>0</v>
      </c>
      <c r="V77" s="185">
        <v>0</v>
      </c>
      <c r="W77" s="185">
        <v>0</v>
      </c>
      <c r="X77" s="198"/>
    </row>
    <row r="78" spans="1:24" ht="11.25">
      <c r="A78" s="271" t="s">
        <v>126</v>
      </c>
      <c r="B78" s="8" t="s">
        <v>102</v>
      </c>
      <c r="C78" s="109">
        <v>0</v>
      </c>
      <c r="D78" s="9" t="s">
        <v>82</v>
      </c>
      <c r="E78" s="15">
        <v>0</v>
      </c>
      <c r="F78" s="104">
        <f t="shared" si="11"/>
        <v>0</v>
      </c>
      <c r="G78" s="13"/>
      <c r="H78" s="91">
        <f t="shared" si="12"/>
        <v>0</v>
      </c>
      <c r="I78" s="92">
        <f t="shared" si="13"/>
        <v>0</v>
      </c>
      <c r="J78" s="93">
        <f t="shared" si="14"/>
        <v>0</v>
      </c>
      <c r="K78" s="94">
        <f t="shared" si="15"/>
        <v>0</v>
      </c>
      <c r="L78" s="85">
        <f t="shared" si="16"/>
        <v>0</v>
      </c>
      <c r="M78" s="91">
        <f t="shared" si="17"/>
        <v>0</v>
      </c>
      <c r="N78" s="87">
        <f t="shared" si="18"/>
        <v>0</v>
      </c>
      <c r="O78" s="87">
        <f>IF(OR($C78=1,$F78=1),Inputs!$E$3*(1/4),0)</f>
        <v>0</v>
      </c>
      <c r="P78" s="89">
        <f>IF(OR($C78=1,$F78=1),Inputs!$E$25,0)</f>
        <v>0</v>
      </c>
      <c r="Q78" s="88">
        <f>IF(OR($C78=1,$F78=1),Inputs!$E$31,0)</f>
        <v>0</v>
      </c>
      <c r="R78" s="89">
        <f>IF(OR($C78=1,$F78=1),Inputs!$E$32,0)</f>
        <v>0</v>
      </c>
      <c r="S78" s="88">
        <f>IF(OR($C78=1,$F78=1),Inputs!$E$33,0)</f>
        <v>0</v>
      </c>
      <c r="T78" s="88">
        <f>IF(OR($C78=1,$F78=1),Inputs!$E$34,0)</f>
        <v>0</v>
      </c>
      <c r="U78" s="90">
        <f t="shared" si="19"/>
        <v>0</v>
      </c>
      <c r="V78" s="183">
        <v>0</v>
      </c>
      <c r="W78" s="183">
        <v>0</v>
      </c>
      <c r="X78" s="197"/>
    </row>
    <row r="79" spans="1:24" ht="11.25">
      <c r="A79" s="272"/>
      <c r="B79" s="8"/>
      <c r="C79" s="107">
        <v>0</v>
      </c>
      <c r="D79" s="9" t="s">
        <v>82</v>
      </c>
      <c r="E79" s="15">
        <v>0</v>
      </c>
      <c r="F79" s="104">
        <f t="shared" si="11"/>
        <v>0</v>
      </c>
      <c r="G79" s="13"/>
      <c r="H79" s="91">
        <f t="shared" si="12"/>
        <v>0</v>
      </c>
      <c r="I79" s="92">
        <f t="shared" si="13"/>
        <v>0</v>
      </c>
      <c r="J79" s="93">
        <f t="shared" si="14"/>
        <v>0</v>
      </c>
      <c r="K79" s="94">
        <f t="shared" si="15"/>
        <v>0</v>
      </c>
      <c r="L79" s="93">
        <f t="shared" si="16"/>
        <v>0</v>
      </c>
      <c r="M79" s="91">
        <f t="shared" si="17"/>
        <v>0</v>
      </c>
      <c r="N79" s="87">
        <f t="shared" si="18"/>
        <v>0</v>
      </c>
      <c r="O79" s="87">
        <f>IF(OR($C79=1,$F79=1),Inputs!$E$3*(1/4),0)</f>
        <v>0</v>
      </c>
      <c r="P79" s="89">
        <f>IF(OR($C79=1,$F79=1),Inputs!$E$25,0)</f>
        <v>0</v>
      </c>
      <c r="Q79" s="88">
        <f>IF(OR($C79=1,$F79=1),Inputs!$E$31,0)</f>
        <v>0</v>
      </c>
      <c r="R79" s="89">
        <f>IF(OR($C79=1,$F79=1),Inputs!$E$32,0)</f>
        <v>0</v>
      </c>
      <c r="S79" s="88">
        <f>IF(OR($C79=1,$F79=1),Inputs!$E$33,0)</f>
        <v>0</v>
      </c>
      <c r="T79" s="88">
        <f>IF(OR($C79=1,$F79=1),Inputs!$E$34,0)</f>
        <v>0</v>
      </c>
      <c r="U79" s="90">
        <f t="shared" si="19"/>
        <v>0</v>
      </c>
      <c r="V79" s="184">
        <v>0</v>
      </c>
      <c r="W79" s="184">
        <v>0</v>
      </c>
      <c r="X79" s="197"/>
    </row>
    <row r="80" spans="1:24" ht="11.25">
      <c r="A80" s="272"/>
      <c r="B80" s="8"/>
      <c r="C80" s="107">
        <v>0</v>
      </c>
      <c r="D80" s="9" t="s">
        <v>82</v>
      </c>
      <c r="E80" s="15">
        <v>0</v>
      </c>
      <c r="F80" s="104">
        <f t="shared" si="11"/>
        <v>0</v>
      </c>
      <c r="G80" s="13"/>
      <c r="H80" s="91">
        <f t="shared" si="12"/>
        <v>0</v>
      </c>
      <c r="I80" s="92">
        <f t="shared" si="13"/>
        <v>0</v>
      </c>
      <c r="J80" s="93">
        <f t="shared" si="14"/>
        <v>0</v>
      </c>
      <c r="K80" s="94">
        <f t="shared" si="15"/>
        <v>0</v>
      </c>
      <c r="L80" s="93">
        <f t="shared" si="16"/>
        <v>0</v>
      </c>
      <c r="M80" s="91">
        <f t="shared" si="17"/>
        <v>0</v>
      </c>
      <c r="N80" s="87">
        <f t="shared" si="18"/>
        <v>0</v>
      </c>
      <c r="O80" s="87">
        <f>IF(OR($C80=1,$F80=1),Inputs!$E$3*(1/4),0)</f>
        <v>0</v>
      </c>
      <c r="P80" s="89">
        <f>IF(OR($C80=1,$F80=1),Inputs!$E$25,0)</f>
        <v>0</v>
      </c>
      <c r="Q80" s="88">
        <f>IF(OR($C80=1,$F80=1),Inputs!$E$31,0)</f>
        <v>0</v>
      </c>
      <c r="R80" s="89">
        <f>IF(OR($C80=1,$F80=1),Inputs!$E$32,0)</f>
        <v>0</v>
      </c>
      <c r="S80" s="88">
        <f>IF(OR($C80=1,$F80=1),Inputs!$E$33,0)</f>
        <v>0</v>
      </c>
      <c r="T80" s="88">
        <f>IF(OR($C80=1,$F80=1),Inputs!$E$34,0)</f>
        <v>0</v>
      </c>
      <c r="U80" s="90">
        <f t="shared" si="19"/>
        <v>0</v>
      </c>
      <c r="V80" s="184">
        <v>0</v>
      </c>
      <c r="W80" s="184">
        <v>0</v>
      </c>
      <c r="X80" s="197"/>
    </row>
    <row r="81" spans="1:24" ht="12" thickBot="1">
      <c r="A81" s="273"/>
      <c r="B81" s="11"/>
      <c r="C81" s="108">
        <v>0</v>
      </c>
      <c r="D81" s="12" t="s">
        <v>82</v>
      </c>
      <c r="E81" s="16">
        <v>0</v>
      </c>
      <c r="F81" s="105">
        <f t="shared" si="11"/>
        <v>0</v>
      </c>
      <c r="G81" s="13"/>
      <c r="H81" s="95">
        <f t="shared" si="12"/>
        <v>0</v>
      </c>
      <c r="I81" s="96">
        <f t="shared" si="13"/>
        <v>0</v>
      </c>
      <c r="J81" s="97">
        <f t="shared" si="14"/>
        <v>0</v>
      </c>
      <c r="K81" s="98">
        <f t="shared" si="15"/>
        <v>0</v>
      </c>
      <c r="L81" s="97">
        <f t="shared" si="16"/>
        <v>0</v>
      </c>
      <c r="M81" s="95">
        <f t="shared" si="17"/>
        <v>0</v>
      </c>
      <c r="N81" s="99">
        <f t="shared" si="18"/>
        <v>0</v>
      </c>
      <c r="O81" s="99">
        <f>IF(OR($C81=1,$F81=1),Inputs!$E$3*(1/4),0)</f>
        <v>0</v>
      </c>
      <c r="P81" s="100">
        <f>IF(OR($C81=1,$F81=1),Inputs!$E$25,0)</f>
        <v>0</v>
      </c>
      <c r="Q81" s="101">
        <f>IF(OR($C81=1,$F81=1),Inputs!$E$31,0)</f>
        <v>0</v>
      </c>
      <c r="R81" s="100">
        <f>IF(OR($C81=1,$F81=1),Inputs!$E$32,0)</f>
        <v>0</v>
      </c>
      <c r="S81" s="101">
        <f>IF(OR($C81=1,$F81=1),Inputs!$E$33,0)</f>
        <v>0</v>
      </c>
      <c r="T81" s="101">
        <f>IF(OR($C81=1,$F81=1),Inputs!$E$34,0)</f>
        <v>0</v>
      </c>
      <c r="U81" s="102">
        <f t="shared" si="19"/>
        <v>0</v>
      </c>
      <c r="V81" s="185">
        <v>0</v>
      </c>
      <c r="W81" s="185">
        <v>0</v>
      </c>
      <c r="X81" s="198"/>
    </row>
    <row r="82" spans="1:24" ht="11.25">
      <c r="A82" s="271" t="s">
        <v>127</v>
      </c>
      <c r="B82" s="8" t="s">
        <v>104</v>
      </c>
      <c r="C82" s="109">
        <v>0</v>
      </c>
      <c r="D82" s="9" t="s">
        <v>82</v>
      </c>
      <c r="E82" s="15">
        <v>0</v>
      </c>
      <c r="F82" s="104">
        <f t="shared" si="11"/>
        <v>0</v>
      </c>
      <c r="G82" s="13"/>
      <c r="H82" s="91">
        <f t="shared" si="12"/>
        <v>0</v>
      </c>
      <c r="I82" s="92">
        <f t="shared" si="13"/>
        <v>0</v>
      </c>
      <c r="J82" s="93">
        <f t="shared" si="14"/>
        <v>0</v>
      </c>
      <c r="K82" s="94">
        <f t="shared" si="15"/>
        <v>0</v>
      </c>
      <c r="L82" s="85">
        <f t="shared" si="16"/>
        <v>0</v>
      </c>
      <c r="M82" s="91">
        <f t="shared" si="17"/>
        <v>0</v>
      </c>
      <c r="N82" s="87">
        <f t="shared" si="18"/>
        <v>0</v>
      </c>
      <c r="O82" s="87">
        <f>IF(OR($C82=1,$F82=1),Inputs!$E$3*(1/4),0)</f>
        <v>0</v>
      </c>
      <c r="P82" s="89">
        <f>IF(OR($C82=1,$F82=1),Inputs!$E$25,0)</f>
        <v>0</v>
      </c>
      <c r="Q82" s="88">
        <f>IF(OR($C82=1,$F82=1),Inputs!$E$31,0)</f>
        <v>0</v>
      </c>
      <c r="R82" s="89">
        <f>IF(OR($C82=1,$F82=1),Inputs!$E$32,0)</f>
        <v>0</v>
      </c>
      <c r="S82" s="88">
        <f>IF(OR($C82=1,$F82=1),Inputs!$E$33,0)</f>
        <v>0</v>
      </c>
      <c r="T82" s="88">
        <f>IF(OR($C82=1,$F82=1),Inputs!$E$34,0)</f>
        <v>0</v>
      </c>
      <c r="U82" s="90">
        <f t="shared" si="19"/>
        <v>0</v>
      </c>
      <c r="V82" s="183">
        <v>0</v>
      </c>
      <c r="W82" s="183">
        <v>0</v>
      </c>
      <c r="X82" s="197"/>
    </row>
    <row r="83" spans="1:24" ht="11.25">
      <c r="A83" s="272"/>
      <c r="B83" s="8"/>
      <c r="C83" s="107">
        <v>0</v>
      </c>
      <c r="D83" s="9" t="s">
        <v>82</v>
      </c>
      <c r="E83" s="15">
        <v>0</v>
      </c>
      <c r="F83" s="104">
        <f t="shared" si="11"/>
        <v>0</v>
      </c>
      <c r="G83" s="13"/>
      <c r="H83" s="91">
        <f t="shared" si="12"/>
        <v>0</v>
      </c>
      <c r="I83" s="92">
        <f t="shared" si="13"/>
        <v>0</v>
      </c>
      <c r="J83" s="93">
        <f t="shared" si="14"/>
        <v>0</v>
      </c>
      <c r="K83" s="94">
        <f t="shared" si="15"/>
        <v>0</v>
      </c>
      <c r="L83" s="93">
        <f t="shared" si="16"/>
        <v>0</v>
      </c>
      <c r="M83" s="91">
        <f t="shared" si="17"/>
        <v>0</v>
      </c>
      <c r="N83" s="87">
        <f t="shared" si="18"/>
        <v>0</v>
      </c>
      <c r="O83" s="87">
        <f>IF(OR($C83=1,$F83=1),Inputs!$E$3*(1/4),0)</f>
        <v>0</v>
      </c>
      <c r="P83" s="89">
        <f>IF(OR($C83=1,$F83=1),Inputs!$E$25,0)</f>
        <v>0</v>
      </c>
      <c r="Q83" s="88">
        <f>IF(OR($C83=1,$F83=1),Inputs!$E$31,0)</f>
        <v>0</v>
      </c>
      <c r="R83" s="89">
        <f>IF(OR($C83=1,$F83=1),Inputs!$E$32,0)</f>
        <v>0</v>
      </c>
      <c r="S83" s="88">
        <f>IF(OR($C83=1,$F83=1),Inputs!$E$33,0)</f>
        <v>0</v>
      </c>
      <c r="T83" s="88">
        <f>IF(OR($C83=1,$F83=1),Inputs!$E$34,0)</f>
        <v>0</v>
      </c>
      <c r="U83" s="90">
        <f t="shared" si="19"/>
        <v>0</v>
      </c>
      <c r="V83" s="184">
        <v>0</v>
      </c>
      <c r="W83" s="184">
        <v>0</v>
      </c>
      <c r="X83" s="197"/>
    </row>
    <row r="84" spans="1:24" ht="11.25">
      <c r="A84" s="272"/>
      <c r="B84" s="8"/>
      <c r="C84" s="107">
        <v>0</v>
      </c>
      <c r="D84" s="9" t="s">
        <v>82</v>
      </c>
      <c r="E84" s="15">
        <v>0</v>
      </c>
      <c r="F84" s="104">
        <f t="shared" si="11"/>
        <v>0</v>
      </c>
      <c r="G84" s="13"/>
      <c r="H84" s="91">
        <f t="shared" si="12"/>
        <v>0</v>
      </c>
      <c r="I84" s="92">
        <f t="shared" si="13"/>
        <v>0</v>
      </c>
      <c r="J84" s="93">
        <f t="shared" si="14"/>
        <v>0</v>
      </c>
      <c r="K84" s="94">
        <f t="shared" si="15"/>
        <v>0</v>
      </c>
      <c r="L84" s="93">
        <f t="shared" si="16"/>
        <v>0</v>
      </c>
      <c r="M84" s="91">
        <f t="shared" si="17"/>
        <v>0</v>
      </c>
      <c r="N84" s="87">
        <f t="shared" si="18"/>
        <v>0</v>
      </c>
      <c r="O84" s="87">
        <f>IF(OR($C84=1,$F84=1),Inputs!$E$3*(1/4),0)</f>
        <v>0</v>
      </c>
      <c r="P84" s="89">
        <f>IF(OR($C84=1,$F84=1),Inputs!$E$25,0)</f>
        <v>0</v>
      </c>
      <c r="Q84" s="88">
        <f>IF(OR($C84=1,$F84=1),Inputs!$E$31,0)</f>
        <v>0</v>
      </c>
      <c r="R84" s="89">
        <f>IF(OR($C84=1,$F84=1),Inputs!$E$32,0)</f>
        <v>0</v>
      </c>
      <c r="S84" s="88">
        <f>IF(OR($C84=1,$F84=1),Inputs!$E$33,0)</f>
        <v>0</v>
      </c>
      <c r="T84" s="88">
        <f>IF(OR($C84=1,$F84=1),Inputs!$E$34,0)</f>
        <v>0</v>
      </c>
      <c r="U84" s="90">
        <f t="shared" si="19"/>
        <v>0</v>
      </c>
      <c r="V84" s="184">
        <v>0</v>
      </c>
      <c r="W84" s="184">
        <v>0</v>
      </c>
      <c r="X84" s="197"/>
    </row>
    <row r="85" spans="1:24" ht="12" thickBot="1">
      <c r="A85" s="273"/>
      <c r="B85" s="11"/>
      <c r="C85" s="108">
        <v>0</v>
      </c>
      <c r="D85" s="12" t="s">
        <v>82</v>
      </c>
      <c r="E85" s="16">
        <v>0</v>
      </c>
      <c r="F85" s="105">
        <f t="shared" si="11"/>
        <v>0</v>
      </c>
      <c r="G85" s="13"/>
      <c r="H85" s="95">
        <f t="shared" si="12"/>
        <v>0</v>
      </c>
      <c r="I85" s="96">
        <f t="shared" si="13"/>
        <v>0</v>
      </c>
      <c r="J85" s="97">
        <f t="shared" si="14"/>
        <v>0</v>
      </c>
      <c r="K85" s="98">
        <f t="shared" si="15"/>
        <v>0</v>
      </c>
      <c r="L85" s="97">
        <f t="shared" si="16"/>
        <v>0</v>
      </c>
      <c r="M85" s="95">
        <f t="shared" si="17"/>
        <v>0</v>
      </c>
      <c r="N85" s="99">
        <f t="shared" si="18"/>
        <v>0</v>
      </c>
      <c r="O85" s="99">
        <f>IF(OR($C85=1,$F85=1),Inputs!$E$3*(1/4),0)</f>
        <v>0</v>
      </c>
      <c r="P85" s="100">
        <f>IF(OR($C85=1,$F85=1),Inputs!$E$25,0)</f>
        <v>0</v>
      </c>
      <c r="Q85" s="101">
        <f>IF(OR($C85=1,$F85=1),Inputs!$E$31,0)</f>
        <v>0</v>
      </c>
      <c r="R85" s="100">
        <f>IF(OR($C85=1,$F85=1),Inputs!$E$32,0)</f>
        <v>0</v>
      </c>
      <c r="S85" s="101">
        <f>IF(OR($C85=1,$F85=1),Inputs!$E$33,0)</f>
        <v>0</v>
      </c>
      <c r="T85" s="101">
        <f>IF(OR($C85=1,$F85=1),Inputs!$E$34,0)</f>
        <v>0</v>
      </c>
      <c r="U85" s="102">
        <f t="shared" si="19"/>
        <v>0</v>
      </c>
      <c r="V85" s="185">
        <v>0</v>
      </c>
      <c r="W85" s="185">
        <v>0</v>
      </c>
      <c r="X85" s="198"/>
    </row>
    <row r="86" spans="1:24" ht="11.25">
      <c r="A86" s="271" t="s">
        <v>128</v>
      </c>
      <c r="B86" s="8" t="s">
        <v>105</v>
      </c>
      <c r="C86" s="109">
        <v>0</v>
      </c>
      <c r="D86" s="9" t="s">
        <v>82</v>
      </c>
      <c r="E86" s="15">
        <v>0</v>
      </c>
      <c r="F86" s="104">
        <f t="shared" si="11"/>
        <v>0</v>
      </c>
      <c r="G86" s="13"/>
      <c r="H86" s="91">
        <f t="shared" si="12"/>
        <v>0</v>
      </c>
      <c r="I86" s="92">
        <f t="shared" si="13"/>
        <v>0</v>
      </c>
      <c r="J86" s="93">
        <f t="shared" si="14"/>
        <v>0</v>
      </c>
      <c r="K86" s="94">
        <f t="shared" si="15"/>
        <v>0</v>
      </c>
      <c r="L86" s="85">
        <f t="shared" si="16"/>
        <v>0</v>
      </c>
      <c r="M86" s="91">
        <f t="shared" si="17"/>
        <v>0</v>
      </c>
      <c r="N86" s="87">
        <f t="shared" si="18"/>
        <v>0</v>
      </c>
      <c r="O86" s="87">
        <f>IF(OR($C86=1,$F86=1),Inputs!$E$3*(1/4),0)</f>
        <v>0</v>
      </c>
      <c r="P86" s="89">
        <f>IF(OR($C86=1,$F86=1),Inputs!$E$25,0)</f>
        <v>0</v>
      </c>
      <c r="Q86" s="88">
        <f>IF(OR($C86=1,$F86=1),Inputs!$E$31,0)</f>
        <v>0</v>
      </c>
      <c r="R86" s="89">
        <f>IF(OR($C86=1,$F86=1),Inputs!$E$32,0)</f>
        <v>0</v>
      </c>
      <c r="S86" s="88">
        <f>IF(OR($C86=1,$F86=1),Inputs!$E$33,0)</f>
        <v>0</v>
      </c>
      <c r="T86" s="88">
        <f>IF(OR($C86=1,$F86=1),Inputs!$E$34,0)</f>
        <v>0</v>
      </c>
      <c r="U86" s="90">
        <f t="shared" si="19"/>
        <v>0</v>
      </c>
      <c r="V86" s="183">
        <v>0</v>
      </c>
      <c r="W86" s="183">
        <v>0</v>
      </c>
      <c r="X86" s="197"/>
    </row>
    <row r="87" spans="1:24" ht="11.25">
      <c r="A87" s="272"/>
      <c r="B87" s="8"/>
      <c r="C87" s="107">
        <v>0</v>
      </c>
      <c r="D87" s="9" t="s">
        <v>82</v>
      </c>
      <c r="E87" s="15">
        <v>0</v>
      </c>
      <c r="F87" s="104">
        <f t="shared" si="11"/>
        <v>0</v>
      </c>
      <c r="G87" s="13"/>
      <c r="H87" s="91">
        <f t="shared" si="12"/>
        <v>0</v>
      </c>
      <c r="I87" s="92">
        <f t="shared" si="13"/>
        <v>0</v>
      </c>
      <c r="J87" s="93">
        <f t="shared" si="14"/>
        <v>0</v>
      </c>
      <c r="K87" s="94">
        <f t="shared" si="15"/>
        <v>0</v>
      </c>
      <c r="L87" s="93">
        <f t="shared" si="16"/>
        <v>0</v>
      </c>
      <c r="M87" s="91">
        <f t="shared" si="17"/>
        <v>0</v>
      </c>
      <c r="N87" s="87">
        <f t="shared" si="18"/>
        <v>0</v>
      </c>
      <c r="O87" s="87">
        <f>IF(OR($C87=1,$F87=1),Inputs!$E$3*(1/4),0)</f>
        <v>0</v>
      </c>
      <c r="P87" s="89">
        <f>IF(OR($C87=1,$F87=1),Inputs!$E$25,0)</f>
        <v>0</v>
      </c>
      <c r="Q87" s="88">
        <f>IF(OR($C87=1,$F87=1),Inputs!$E$31,0)</f>
        <v>0</v>
      </c>
      <c r="R87" s="89">
        <f>IF(OR($C87=1,$F87=1),Inputs!$E$32,0)</f>
        <v>0</v>
      </c>
      <c r="S87" s="88">
        <f>IF(OR($C87=1,$F87=1),Inputs!$E$33,0)</f>
        <v>0</v>
      </c>
      <c r="T87" s="88">
        <f>IF(OR($C87=1,$F87=1),Inputs!$E$34,0)</f>
        <v>0</v>
      </c>
      <c r="U87" s="90">
        <f t="shared" si="19"/>
        <v>0</v>
      </c>
      <c r="V87" s="184">
        <v>0</v>
      </c>
      <c r="W87" s="184">
        <v>0</v>
      </c>
      <c r="X87" s="197"/>
    </row>
    <row r="88" spans="1:24" ht="11.25">
      <c r="A88" s="272"/>
      <c r="B88" s="8"/>
      <c r="C88" s="107">
        <v>0</v>
      </c>
      <c r="D88" s="9" t="s">
        <v>82</v>
      </c>
      <c r="E88" s="15">
        <v>0</v>
      </c>
      <c r="F88" s="104">
        <f t="shared" si="11"/>
        <v>0</v>
      </c>
      <c r="G88" s="13"/>
      <c r="H88" s="91">
        <f t="shared" si="12"/>
        <v>0</v>
      </c>
      <c r="I88" s="92">
        <f t="shared" si="13"/>
        <v>0</v>
      </c>
      <c r="J88" s="93">
        <f t="shared" si="14"/>
        <v>0</v>
      </c>
      <c r="K88" s="94">
        <f t="shared" si="15"/>
        <v>0</v>
      </c>
      <c r="L88" s="93">
        <f t="shared" si="16"/>
        <v>0</v>
      </c>
      <c r="M88" s="91">
        <f t="shared" si="17"/>
        <v>0</v>
      </c>
      <c r="N88" s="87">
        <f t="shared" si="18"/>
        <v>0</v>
      </c>
      <c r="O88" s="87">
        <f>IF(OR($C88=1,$F88=1),Inputs!$E$3*(1/4),0)</f>
        <v>0</v>
      </c>
      <c r="P88" s="89">
        <f>IF(OR($C88=1,$F88=1),Inputs!$E$25,0)</f>
        <v>0</v>
      </c>
      <c r="Q88" s="88">
        <f>IF(OR($C88=1,$F88=1),Inputs!$E$31,0)</f>
        <v>0</v>
      </c>
      <c r="R88" s="89">
        <f>IF(OR($C88=1,$F88=1),Inputs!$E$32,0)</f>
        <v>0</v>
      </c>
      <c r="S88" s="88">
        <f>IF(OR($C88=1,$F88=1),Inputs!$E$33,0)</f>
        <v>0</v>
      </c>
      <c r="T88" s="88">
        <f>IF(OR($C88=1,$F88=1),Inputs!$E$34,0)</f>
        <v>0</v>
      </c>
      <c r="U88" s="90">
        <f t="shared" si="19"/>
        <v>0</v>
      </c>
      <c r="V88" s="184">
        <v>0</v>
      </c>
      <c r="W88" s="184">
        <v>0</v>
      </c>
      <c r="X88" s="197"/>
    </row>
    <row r="89" spans="1:24" ht="12" thickBot="1">
      <c r="A89" s="273"/>
      <c r="B89" s="11"/>
      <c r="C89" s="108">
        <v>0</v>
      </c>
      <c r="D89" s="12" t="s">
        <v>82</v>
      </c>
      <c r="E89" s="16">
        <v>0</v>
      </c>
      <c r="F89" s="105">
        <f t="shared" si="11"/>
        <v>0</v>
      </c>
      <c r="G89" s="13"/>
      <c r="H89" s="95">
        <f t="shared" si="12"/>
        <v>0</v>
      </c>
      <c r="I89" s="96">
        <f t="shared" si="13"/>
        <v>0</v>
      </c>
      <c r="J89" s="97">
        <f t="shared" si="14"/>
        <v>0</v>
      </c>
      <c r="K89" s="98">
        <f t="shared" si="15"/>
        <v>0</v>
      </c>
      <c r="L89" s="97">
        <f t="shared" si="16"/>
        <v>0</v>
      </c>
      <c r="M89" s="95">
        <f t="shared" si="17"/>
        <v>0</v>
      </c>
      <c r="N89" s="99">
        <f t="shared" si="18"/>
        <v>0</v>
      </c>
      <c r="O89" s="99">
        <f>IF(OR($C89=1,$F89=1),Inputs!$E$3*(1/4),0)</f>
        <v>0</v>
      </c>
      <c r="P89" s="100">
        <f>IF(OR($C89=1,$F89=1),Inputs!$E$25,0)</f>
        <v>0</v>
      </c>
      <c r="Q89" s="101">
        <f>IF(OR($C89=1,$F89=1),Inputs!$E$31,0)</f>
        <v>0</v>
      </c>
      <c r="R89" s="100">
        <f>IF(OR($C89=1,$F89=1),Inputs!$E$32,0)</f>
        <v>0</v>
      </c>
      <c r="S89" s="101">
        <f>IF(OR($C89=1,$F89=1),Inputs!$E$33,0)</f>
        <v>0</v>
      </c>
      <c r="T89" s="101">
        <f>IF(OR($C89=1,$F89=1),Inputs!$E$34,0)</f>
        <v>0</v>
      </c>
      <c r="U89" s="102">
        <f t="shared" si="19"/>
        <v>0</v>
      </c>
      <c r="V89" s="185">
        <v>0</v>
      </c>
      <c r="W89" s="185">
        <v>0</v>
      </c>
      <c r="X89" s="198"/>
    </row>
    <row r="90" spans="1:24" ht="11.25">
      <c r="A90" s="271" t="s">
        <v>129</v>
      </c>
      <c r="B90" s="8" t="s">
        <v>103</v>
      </c>
      <c r="C90" s="109">
        <v>0</v>
      </c>
      <c r="D90" s="9" t="s">
        <v>82</v>
      </c>
      <c r="E90" s="15">
        <v>0</v>
      </c>
      <c r="F90" s="104">
        <f t="shared" si="11"/>
        <v>0</v>
      </c>
      <c r="G90" s="13"/>
      <c r="H90" s="91">
        <f t="shared" si="12"/>
        <v>0</v>
      </c>
      <c r="I90" s="92">
        <f t="shared" si="13"/>
        <v>0</v>
      </c>
      <c r="J90" s="93">
        <f t="shared" si="14"/>
        <v>0</v>
      </c>
      <c r="K90" s="94">
        <f t="shared" si="15"/>
        <v>0</v>
      </c>
      <c r="L90" s="85">
        <f t="shared" si="16"/>
        <v>0</v>
      </c>
      <c r="M90" s="91">
        <f t="shared" si="17"/>
        <v>0</v>
      </c>
      <c r="N90" s="87">
        <f t="shared" si="18"/>
        <v>0</v>
      </c>
      <c r="O90" s="87">
        <f>IF(OR($C90=1,$F90=1),Inputs!$E$3*(1/4),0)</f>
        <v>0</v>
      </c>
      <c r="P90" s="89">
        <f>IF(OR($C90=1,$F90=1),Inputs!$E$25,0)</f>
        <v>0</v>
      </c>
      <c r="Q90" s="88">
        <f>IF(OR($C90=1,$F90=1),Inputs!$E$31,0)</f>
        <v>0</v>
      </c>
      <c r="R90" s="89">
        <f>IF(OR($C90=1,$F90=1),Inputs!$E$32,0)</f>
        <v>0</v>
      </c>
      <c r="S90" s="88">
        <f>IF(OR($C90=1,$F90=1),Inputs!$E$33,0)</f>
        <v>0</v>
      </c>
      <c r="T90" s="88">
        <f>IF(OR($C90=1,$F90=1),Inputs!$E$34,0)</f>
        <v>0</v>
      </c>
      <c r="U90" s="90">
        <f t="shared" si="19"/>
        <v>0</v>
      </c>
      <c r="V90" s="183">
        <v>0</v>
      </c>
      <c r="W90" s="183">
        <v>0</v>
      </c>
      <c r="X90" s="197"/>
    </row>
    <row r="91" spans="1:24" ht="11.25">
      <c r="A91" s="272"/>
      <c r="B91" s="8"/>
      <c r="C91" s="107">
        <v>0</v>
      </c>
      <c r="D91" s="9" t="s">
        <v>82</v>
      </c>
      <c r="E91" s="15">
        <v>0</v>
      </c>
      <c r="F91" s="104">
        <f t="shared" si="11"/>
        <v>0</v>
      </c>
      <c r="G91" s="13"/>
      <c r="H91" s="91">
        <f t="shared" si="12"/>
        <v>0</v>
      </c>
      <c r="I91" s="92">
        <f t="shared" si="13"/>
        <v>0</v>
      </c>
      <c r="J91" s="93">
        <f t="shared" si="14"/>
        <v>0</v>
      </c>
      <c r="K91" s="94">
        <f t="shared" si="15"/>
        <v>0</v>
      </c>
      <c r="L91" s="93">
        <f t="shared" si="16"/>
        <v>0</v>
      </c>
      <c r="M91" s="91">
        <f t="shared" si="17"/>
        <v>0</v>
      </c>
      <c r="N91" s="87">
        <f t="shared" si="18"/>
        <v>0</v>
      </c>
      <c r="O91" s="87">
        <f>IF(OR($C91=1,$F91=1),Inputs!$E$3*(1/4),0)</f>
        <v>0</v>
      </c>
      <c r="P91" s="89">
        <f>IF(OR($C91=1,$F91=1),Inputs!$E$25,0)</f>
        <v>0</v>
      </c>
      <c r="Q91" s="88">
        <f>IF(OR($C91=1,$F91=1),Inputs!$E$31,0)</f>
        <v>0</v>
      </c>
      <c r="R91" s="89">
        <f>IF(OR($C91=1,$F91=1),Inputs!$E$32,0)</f>
        <v>0</v>
      </c>
      <c r="S91" s="88">
        <f>IF(OR($C91=1,$F91=1),Inputs!$E$33,0)</f>
        <v>0</v>
      </c>
      <c r="T91" s="88">
        <f>IF(OR($C91=1,$F91=1),Inputs!$E$34,0)</f>
        <v>0</v>
      </c>
      <c r="U91" s="90">
        <f t="shared" si="19"/>
        <v>0</v>
      </c>
      <c r="V91" s="184">
        <v>0</v>
      </c>
      <c r="W91" s="184">
        <v>0</v>
      </c>
      <c r="X91" s="197"/>
    </row>
    <row r="92" spans="1:24" ht="11.25">
      <c r="A92" s="272"/>
      <c r="B92" s="8"/>
      <c r="C92" s="107">
        <v>0</v>
      </c>
      <c r="D92" s="9" t="s">
        <v>82</v>
      </c>
      <c r="E92" s="15">
        <v>0</v>
      </c>
      <c r="F92" s="104">
        <f t="shared" si="11"/>
        <v>0</v>
      </c>
      <c r="G92" s="13"/>
      <c r="H92" s="91">
        <f t="shared" si="12"/>
        <v>0</v>
      </c>
      <c r="I92" s="92">
        <f t="shared" si="13"/>
        <v>0</v>
      </c>
      <c r="J92" s="93">
        <f t="shared" si="14"/>
        <v>0</v>
      </c>
      <c r="K92" s="94">
        <f t="shared" si="15"/>
        <v>0</v>
      </c>
      <c r="L92" s="93">
        <f t="shared" si="16"/>
        <v>0</v>
      </c>
      <c r="M92" s="91">
        <f t="shared" si="17"/>
        <v>0</v>
      </c>
      <c r="N92" s="87">
        <f t="shared" si="18"/>
        <v>0</v>
      </c>
      <c r="O92" s="87">
        <f>IF(OR($C92=1,$F92=1),Inputs!$E$3*(1/4),0)</f>
        <v>0</v>
      </c>
      <c r="P92" s="89">
        <f>IF(OR($C92=1,$F92=1),Inputs!$E$25,0)</f>
        <v>0</v>
      </c>
      <c r="Q92" s="88">
        <f>IF(OR($C92=1,$F92=1),Inputs!$E$31,0)</f>
        <v>0</v>
      </c>
      <c r="R92" s="89">
        <f>IF(OR($C92=1,$F92=1),Inputs!$E$32,0)</f>
        <v>0</v>
      </c>
      <c r="S92" s="88">
        <f>IF(OR($C92=1,$F92=1),Inputs!$E$33,0)</f>
        <v>0</v>
      </c>
      <c r="T92" s="88">
        <f>IF(OR($C92=1,$F92=1),Inputs!$E$34,0)</f>
        <v>0</v>
      </c>
      <c r="U92" s="90">
        <f t="shared" si="19"/>
        <v>0</v>
      </c>
      <c r="V92" s="184">
        <v>0</v>
      </c>
      <c r="W92" s="184">
        <v>0</v>
      </c>
      <c r="X92" s="197"/>
    </row>
    <row r="93" spans="1:24" ht="12" thickBot="1">
      <c r="A93" s="273"/>
      <c r="B93" s="11"/>
      <c r="C93" s="108">
        <v>0</v>
      </c>
      <c r="D93" s="12" t="s">
        <v>82</v>
      </c>
      <c r="E93" s="16">
        <v>0</v>
      </c>
      <c r="F93" s="105">
        <f t="shared" si="11"/>
        <v>0</v>
      </c>
      <c r="G93" s="14"/>
      <c r="H93" s="95">
        <f t="shared" si="12"/>
        <v>0</v>
      </c>
      <c r="I93" s="96">
        <f t="shared" si="13"/>
        <v>0</v>
      </c>
      <c r="J93" s="97">
        <f t="shared" si="14"/>
        <v>0</v>
      </c>
      <c r="K93" s="98">
        <f t="shared" si="15"/>
        <v>0</v>
      </c>
      <c r="L93" s="97">
        <f t="shared" si="16"/>
        <v>0</v>
      </c>
      <c r="M93" s="95">
        <f t="shared" si="17"/>
        <v>0</v>
      </c>
      <c r="N93" s="99">
        <f t="shared" si="18"/>
        <v>0</v>
      </c>
      <c r="O93" s="99">
        <f>IF(OR($C93=1,$F93=1),Inputs!$E$3*(1/4),0)</f>
        <v>0</v>
      </c>
      <c r="P93" s="100">
        <f>IF(OR($C93=1,$F93=1),Inputs!$E$25,0)</f>
        <v>0</v>
      </c>
      <c r="Q93" s="101">
        <f>IF(OR($C93=1,$F93=1),Inputs!$E$31,0)</f>
        <v>0</v>
      </c>
      <c r="R93" s="100">
        <f>IF(OR($C93=1,$F93=1),Inputs!$E$32,0)</f>
        <v>0</v>
      </c>
      <c r="S93" s="101">
        <f>IF(OR($C93=1,$F93=1),Inputs!$E$33,0)</f>
        <v>0</v>
      </c>
      <c r="T93" s="101">
        <f>IF(OR($C93=1,$F93=1),Inputs!$E$34,0)</f>
        <v>0</v>
      </c>
      <c r="U93" s="102">
        <f t="shared" si="19"/>
        <v>0</v>
      </c>
      <c r="V93" s="185">
        <v>0</v>
      </c>
      <c r="W93" s="185">
        <v>0</v>
      </c>
      <c r="X93" s="198"/>
    </row>
    <row r="94" spans="1:24" ht="11.25">
      <c r="A94" s="271" t="s">
        <v>130</v>
      </c>
      <c r="B94" s="8" t="s">
        <v>106</v>
      </c>
      <c r="C94" s="109">
        <v>0</v>
      </c>
      <c r="D94" s="9" t="s">
        <v>82</v>
      </c>
      <c r="E94" s="15">
        <v>0</v>
      </c>
      <c r="F94" s="104">
        <f t="shared" si="11"/>
        <v>0</v>
      </c>
      <c r="G94" s="13"/>
      <c r="H94" s="91">
        <f t="shared" si="12"/>
        <v>0</v>
      </c>
      <c r="I94" s="92">
        <f t="shared" si="13"/>
        <v>0</v>
      </c>
      <c r="J94" s="93">
        <f t="shared" si="14"/>
        <v>0</v>
      </c>
      <c r="K94" s="94">
        <f t="shared" si="15"/>
        <v>0</v>
      </c>
      <c r="L94" s="85">
        <f t="shared" si="16"/>
        <v>0</v>
      </c>
      <c r="M94" s="91">
        <f t="shared" si="17"/>
        <v>0</v>
      </c>
      <c r="N94" s="87">
        <f t="shared" si="18"/>
        <v>0</v>
      </c>
      <c r="O94" s="87">
        <f>IF(OR($C94=1,$F94=1),Inputs!$E$3*(1/4),0)</f>
        <v>0</v>
      </c>
      <c r="P94" s="89">
        <f>IF(OR($C94=1,$F94=1),Inputs!$E$25,0)</f>
        <v>0</v>
      </c>
      <c r="Q94" s="88">
        <f>IF(OR($C94=1,$F94=1),Inputs!$E$31,0)</f>
        <v>0</v>
      </c>
      <c r="R94" s="89">
        <f>IF(OR($C94=1,$F94=1),Inputs!$E$32,0)</f>
        <v>0</v>
      </c>
      <c r="S94" s="88">
        <f>IF(OR($C94=1,$F94=1),Inputs!$E$33,0)</f>
        <v>0</v>
      </c>
      <c r="T94" s="88">
        <f>IF(OR($C94=1,$F94=1),Inputs!$E$34,0)</f>
        <v>0</v>
      </c>
      <c r="U94" s="90">
        <f t="shared" si="19"/>
        <v>0</v>
      </c>
      <c r="V94" s="183">
        <v>0</v>
      </c>
      <c r="W94" s="183">
        <v>0</v>
      </c>
      <c r="X94" s="197"/>
    </row>
    <row r="95" spans="1:24" ht="11.25">
      <c r="A95" s="272"/>
      <c r="B95" s="8"/>
      <c r="C95" s="107">
        <v>0</v>
      </c>
      <c r="D95" s="9" t="s">
        <v>82</v>
      </c>
      <c r="E95" s="15">
        <v>0</v>
      </c>
      <c r="F95" s="104">
        <f t="shared" si="11"/>
        <v>0</v>
      </c>
      <c r="G95" s="13"/>
      <c r="H95" s="91">
        <f t="shared" si="12"/>
        <v>0</v>
      </c>
      <c r="I95" s="92">
        <f t="shared" si="13"/>
        <v>0</v>
      </c>
      <c r="J95" s="93">
        <f t="shared" si="14"/>
        <v>0</v>
      </c>
      <c r="K95" s="94">
        <f t="shared" si="15"/>
        <v>0</v>
      </c>
      <c r="L95" s="93">
        <f t="shared" si="16"/>
        <v>0</v>
      </c>
      <c r="M95" s="91">
        <f t="shared" si="17"/>
        <v>0</v>
      </c>
      <c r="N95" s="87">
        <f t="shared" si="18"/>
        <v>0</v>
      </c>
      <c r="O95" s="87">
        <f>IF(OR($C95=1,$F95=1),Inputs!$E$3*(1/4),0)</f>
        <v>0</v>
      </c>
      <c r="P95" s="89">
        <f>IF(OR($C95=1,$F95=1),Inputs!$E$25,0)</f>
        <v>0</v>
      </c>
      <c r="Q95" s="88">
        <f>IF(OR($C95=1,$F95=1),Inputs!$E$31,0)</f>
        <v>0</v>
      </c>
      <c r="R95" s="89">
        <f>IF(OR($C95=1,$F95=1),Inputs!$E$32,0)</f>
        <v>0</v>
      </c>
      <c r="S95" s="88">
        <f>IF(OR($C95=1,$F95=1),Inputs!$E$33,0)</f>
        <v>0</v>
      </c>
      <c r="T95" s="88">
        <f>IF(OR($C95=1,$F95=1),Inputs!$E$34,0)</f>
        <v>0</v>
      </c>
      <c r="U95" s="90">
        <f t="shared" si="19"/>
        <v>0</v>
      </c>
      <c r="V95" s="184">
        <v>0</v>
      </c>
      <c r="W95" s="184">
        <v>0</v>
      </c>
      <c r="X95" s="197"/>
    </row>
    <row r="96" spans="1:24" ht="11.25">
      <c r="A96" s="272"/>
      <c r="B96" s="8"/>
      <c r="C96" s="107">
        <v>0</v>
      </c>
      <c r="D96" s="9" t="s">
        <v>82</v>
      </c>
      <c r="E96" s="15">
        <v>0</v>
      </c>
      <c r="F96" s="104">
        <f t="shared" si="11"/>
        <v>0</v>
      </c>
      <c r="G96" s="13"/>
      <c r="H96" s="91">
        <f t="shared" si="12"/>
        <v>0</v>
      </c>
      <c r="I96" s="92">
        <f t="shared" si="13"/>
        <v>0</v>
      </c>
      <c r="J96" s="93">
        <f t="shared" si="14"/>
        <v>0</v>
      </c>
      <c r="K96" s="94">
        <f t="shared" si="15"/>
        <v>0</v>
      </c>
      <c r="L96" s="93">
        <f t="shared" si="16"/>
        <v>0</v>
      </c>
      <c r="M96" s="91">
        <f t="shared" si="17"/>
        <v>0</v>
      </c>
      <c r="N96" s="87">
        <f t="shared" si="18"/>
        <v>0</v>
      </c>
      <c r="O96" s="87">
        <f>IF(OR($C96=1,$F96=1),Inputs!$E$3*(1/4),0)</f>
        <v>0</v>
      </c>
      <c r="P96" s="89">
        <f>IF(OR($C96=1,$F96=1),Inputs!$E$25,0)</f>
        <v>0</v>
      </c>
      <c r="Q96" s="88">
        <f>IF(OR($C96=1,$F96=1),Inputs!$E$31,0)</f>
        <v>0</v>
      </c>
      <c r="R96" s="89">
        <f>IF(OR($C96=1,$F96=1),Inputs!$E$32,0)</f>
        <v>0</v>
      </c>
      <c r="S96" s="88">
        <f>IF(OR($C96=1,$F96=1),Inputs!$E$33,0)</f>
        <v>0</v>
      </c>
      <c r="T96" s="88">
        <f>IF(OR($C96=1,$F96=1),Inputs!$E$34,0)</f>
        <v>0</v>
      </c>
      <c r="U96" s="90">
        <f t="shared" si="19"/>
        <v>0</v>
      </c>
      <c r="V96" s="184">
        <v>0</v>
      </c>
      <c r="W96" s="184">
        <v>0</v>
      </c>
      <c r="X96" s="197"/>
    </row>
    <row r="97" spans="1:24" ht="12" thickBot="1">
      <c r="A97" s="273"/>
      <c r="B97" s="11"/>
      <c r="C97" s="108">
        <v>0</v>
      </c>
      <c r="D97" s="12" t="s">
        <v>82</v>
      </c>
      <c r="E97" s="16">
        <v>0</v>
      </c>
      <c r="F97" s="105">
        <f t="shared" si="11"/>
        <v>0</v>
      </c>
      <c r="G97" s="13"/>
      <c r="H97" s="95">
        <f t="shared" si="12"/>
        <v>0</v>
      </c>
      <c r="I97" s="96">
        <f t="shared" si="13"/>
        <v>0</v>
      </c>
      <c r="J97" s="97">
        <f t="shared" si="14"/>
        <v>0</v>
      </c>
      <c r="K97" s="98">
        <f t="shared" si="15"/>
        <v>0</v>
      </c>
      <c r="L97" s="97">
        <f t="shared" si="16"/>
        <v>0</v>
      </c>
      <c r="M97" s="95">
        <f t="shared" si="17"/>
        <v>0</v>
      </c>
      <c r="N97" s="99">
        <f t="shared" si="18"/>
        <v>0</v>
      </c>
      <c r="O97" s="99">
        <f>IF(OR($C97=1,$F97=1),Inputs!$E$3*(1/4),0)</f>
        <v>0</v>
      </c>
      <c r="P97" s="100">
        <f>IF(OR($C97=1,$F97=1),Inputs!$E$25,0)</f>
        <v>0</v>
      </c>
      <c r="Q97" s="101">
        <f>IF(OR($C97=1,$F97=1),Inputs!$E$31,0)</f>
        <v>0</v>
      </c>
      <c r="R97" s="100">
        <f>IF(OR($C97=1,$F97=1),Inputs!$E$32,0)</f>
        <v>0</v>
      </c>
      <c r="S97" s="101">
        <f>IF(OR($C97=1,$F97=1),Inputs!$E$33,0)</f>
        <v>0</v>
      </c>
      <c r="T97" s="101">
        <f>IF(OR($C97=1,$F97=1),Inputs!$E$34,0)</f>
        <v>0</v>
      </c>
      <c r="U97" s="102">
        <f t="shared" si="19"/>
        <v>0</v>
      </c>
      <c r="V97" s="185">
        <v>0</v>
      </c>
      <c r="W97" s="185">
        <v>0</v>
      </c>
      <c r="X97" s="198"/>
    </row>
    <row r="98" spans="1:24" ht="11.25">
      <c r="A98" s="271" t="s">
        <v>131</v>
      </c>
      <c r="B98" s="8" t="s">
        <v>107</v>
      </c>
      <c r="C98" s="109">
        <v>0</v>
      </c>
      <c r="D98" s="9" t="s">
        <v>82</v>
      </c>
      <c r="E98" s="15">
        <v>0</v>
      </c>
      <c r="F98" s="104">
        <f t="shared" si="11"/>
        <v>0</v>
      </c>
      <c r="G98" s="13"/>
      <c r="H98" s="91">
        <f t="shared" si="12"/>
        <v>0</v>
      </c>
      <c r="I98" s="92">
        <f t="shared" si="13"/>
        <v>0</v>
      </c>
      <c r="J98" s="93">
        <f t="shared" si="14"/>
        <v>0</v>
      </c>
      <c r="K98" s="94">
        <f t="shared" si="15"/>
        <v>0</v>
      </c>
      <c r="L98" s="85">
        <f t="shared" si="16"/>
        <v>0</v>
      </c>
      <c r="M98" s="91">
        <f t="shared" si="17"/>
        <v>0</v>
      </c>
      <c r="N98" s="87">
        <f t="shared" si="18"/>
        <v>0</v>
      </c>
      <c r="O98" s="87">
        <f>IF(OR($C98=1,$F98=1),Inputs!$E$3*(1/4),0)</f>
        <v>0</v>
      </c>
      <c r="P98" s="89">
        <f>IF(OR($C98=1,$F98=1),Inputs!$E$25,0)</f>
        <v>0</v>
      </c>
      <c r="Q98" s="88">
        <f>IF(OR($C98=1,$F98=1),Inputs!$E$31,0)</f>
        <v>0</v>
      </c>
      <c r="R98" s="89">
        <f>IF(OR($C98=1,$F98=1),Inputs!$E$32,0)</f>
        <v>0</v>
      </c>
      <c r="S98" s="88">
        <f>IF(OR($C98=1,$F98=1),Inputs!$E$33,0)</f>
        <v>0</v>
      </c>
      <c r="T98" s="88">
        <f>IF(OR($C98=1,$F98=1),Inputs!$E$34,0)</f>
        <v>0</v>
      </c>
      <c r="U98" s="90">
        <f t="shared" si="19"/>
        <v>0</v>
      </c>
      <c r="V98" s="183">
        <v>0</v>
      </c>
      <c r="W98" s="183">
        <v>0</v>
      </c>
      <c r="X98" s="197"/>
    </row>
    <row r="99" spans="1:24" ht="11.25">
      <c r="A99" s="272"/>
      <c r="B99" s="8"/>
      <c r="C99" s="107">
        <v>0</v>
      </c>
      <c r="D99" s="9" t="s">
        <v>82</v>
      </c>
      <c r="E99" s="15">
        <v>0</v>
      </c>
      <c r="F99" s="104">
        <f t="shared" si="11"/>
        <v>0</v>
      </c>
      <c r="G99" s="13"/>
      <c r="H99" s="91">
        <f t="shared" si="12"/>
        <v>0</v>
      </c>
      <c r="I99" s="92">
        <f t="shared" si="13"/>
        <v>0</v>
      </c>
      <c r="J99" s="93">
        <f t="shared" si="14"/>
        <v>0</v>
      </c>
      <c r="K99" s="94">
        <f t="shared" si="15"/>
        <v>0</v>
      </c>
      <c r="L99" s="93">
        <f t="shared" si="16"/>
        <v>0</v>
      </c>
      <c r="M99" s="91">
        <f t="shared" si="17"/>
        <v>0</v>
      </c>
      <c r="N99" s="87">
        <f t="shared" si="18"/>
        <v>0</v>
      </c>
      <c r="O99" s="87">
        <f>IF(OR($C99=1,$F99=1),Inputs!$E$3*(1/4),0)</f>
        <v>0</v>
      </c>
      <c r="P99" s="89">
        <f>IF(OR($C99=1,$F99=1),Inputs!$E$25,0)</f>
        <v>0</v>
      </c>
      <c r="Q99" s="88">
        <f>IF(OR($C99=1,$F99=1),Inputs!$E$31,0)</f>
        <v>0</v>
      </c>
      <c r="R99" s="89">
        <f>IF(OR($C99=1,$F99=1),Inputs!$E$32,0)</f>
        <v>0</v>
      </c>
      <c r="S99" s="88">
        <f>IF(OR($C99=1,$F99=1),Inputs!$E$33,0)</f>
        <v>0</v>
      </c>
      <c r="T99" s="88">
        <f>IF(OR($C99=1,$F99=1),Inputs!$E$34,0)</f>
        <v>0</v>
      </c>
      <c r="U99" s="90">
        <f t="shared" si="19"/>
        <v>0</v>
      </c>
      <c r="V99" s="184">
        <v>0</v>
      </c>
      <c r="W99" s="184">
        <v>0</v>
      </c>
      <c r="X99" s="197"/>
    </row>
    <row r="100" spans="1:24" ht="11.25">
      <c r="A100" s="272"/>
      <c r="B100" s="8"/>
      <c r="C100" s="107">
        <v>0</v>
      </c>
      <c r="D100" s="9" t="s">
        <v>82</v>
      </c>
      <c r="E100" s="15">
        <v>0</v>
      </c>
      <c r="F100" s="104">
        <f t="shared" si="11"/>
        <v>0</v>
      </c>
      <c r="G100" s="13"/>
      <c r="H100" s="91">
        <f t="shared" si="12"/>
        <v>0</v>
      </c>
      <c r="I100" s="92">
        <f t="shared" si="13"/>
        <v>0</v>
      </c>
      <c r="J100" s="93">
        <f t="shared" si="14"/>
        <v>0</v>
      </c>
      <c r="K100" s="94">
        <f t="shared" si="15"/>
        <v>0</v>
      </c>
      <c r="L100" s="93">
        <f t="shared" si="16"/>
        <v>0</v>
      </c>
      <c r="M100" s="91">
        <f t="shared" si="17"/>
        <v>0</v>
      </c>
      <c r="N100" s="87">
        <f t="shared" si="18"/>
        <v>0</v>
      </c>
      <c r="O100" s="87">
        <f>IF(OR($C100=1,$F100=1),Inputs!$E$3*(1/4),0)</f>
        <v>0</v>
      </c>
      <c r="P100" s="89">
        <f>IF(OR($C100=1,$F100=1),Inputs!$E$25,0)</f>
        <v>0</v>
      </c>
      <c r="Q100" s="88">
        <f>IF(OR($C100=1,$F100=1),Inputs!$E$31,0)</f>
        <v>0</v>
      </c>
      <c r="R100" s="89">
        <f>IF(OR($C100=1,$F100=1),Inputs!$E$32,0)</f>
        <v>0</v>
      </c>
      <c r="S100" s="88">
        <f>IF(OR($C100=1,$F100=1),Inputs!$E$33,0)</f>
        <v>0</v>
      </c>
      <c r="T100" s="88">
        <f>IF(OR($C100=1,$F100=1),Inputs!$E$34,0)</f>
        <v>0</v>
      </c>
      <c r="U100" s="90">
        <f t="shared" si="19"/>
        <v>0</v>
      </c>
      <c r="V100" s="184">
        <v>0</v>
      </c>
      <c r="W100" s="184">
        <v>0</v>
      </c>
      <c r="X100" s="197"/>
    </row>
    <row r="101" spans="1:24" ht="12" thickBot="1">
      <c r="A101" s="273"/>
      <c r="B101" s="11"/>
      <c r="C101" s="108">
        <v>0</v>
      </c>
      <c r="D101" s="12" t="s">
        <v>82</v>
      </c>
      <c r="E101" s="16">
        <v>0</v>
      </c>
      <c r="F101" s="105">
        <f t="shared" si="11"/>
        <v>0</v>
      </c>
      <c r="G101" s="13"/>
      <c r="H101" s="95">
        <f t="shared" si="12"/>
        <v>0</v>
      </c>
      <c r="I101" s="96">
        <f t="shared" si="13"/>
        <v>0</v>
      </c>
      <c r="J101" s="97">
        <f t="shared" si="14"/>
        <v>0</v>
      </c>
      <c r="K101" s="98">
        <f t="shared" si="15"/>
        <v>0</v>
      </c>
      <c r="L101" s="97">
        <f t="shared" si="16"/>
        <v>0</v>
      </c>
      <c r="M101" s="95">
        <f t="shared" si="17"/>
        <v>0</v>
      </c>
      <c r="N101" s="99">
        <f t="shared" si="18"/>
        <v>0</v>
      </c>
      <c r="O101" s="99">
        <f>IF(OR($C101=1,$F101=1),Inputs!$E$3*(1/4),0)</f>
        <v>0</v>
      </c>
      <c r="P101" s="100">
        <f>IF(OR($C101=1,$F101=1),Inputs!$E$25,0)</f>
        <v>0</v>
      </c>
      <c r="Q101" s="101">
        <f>IF(OR($C101=1,$F101=1),Inputs!$E$31,0)</f>
        <v>0</v>
      </c>
      <c r="R101" s="100">
        <f>IF(OR($C101=1,$F101=1),Inputs!$E$32,0)</f>
        <v>0</v>
      </c>
      <c r="S101" s="101">
        <f>IF(OR($C101=1,$F101=1),Inputs!$E$33,0)</f>
        <v>0</v>
      </c>
      <c r="T101" s="101">
        <f>IF(OR($C101=1,$F101=1),Inputs!$E$34,0)</f>
        <v>0</v>
      </c>
      <c r="U101" s="102">
        <f t="shared" si="19"/>
        <v>0</v>
      </c>
      <c r="V101" s="185">
        <v>0</v>
      </c>
      <c r="W101" s="185">
        <v>0</v>
      </c>
      <c r="X101" s="198"/>
    </row>
  </sheetData>
  <sheetProtection/>
  <mergeCells count="34">
    <mergeCell ref="A14:A17"/>
    <mergeCell ref="A18:A21"/>
    <mergeCell ref="G2:H2"/>
    <mergeCell ref="J2:K2"/>
    <mergeCell ref="G3:H3"/>
    <mergeCell ref="J3:K3"/>
    <mergeCell ref="A10:A13"/>
    <mergeCell ref="C4:E4"/>
    <mergeCell ref="N4:T4"/>
    <mergeCell ref="A6:A9"/>
    <mergeCell ref="L2:M2"/>
    <mergeCell ref="L3:M3"/>
    <mergeCell ref="A46:A49"/>
    <mergeCell ref="A50:A53"/>
    <mergeCell ref="A22:A25"/>
    <mergeCell ref="A26:A29"/>
    <mergeCell ref="A30:A33"/>
    <mergeCell ref="A34:A37"/>
    <mergeCell ref="A94:A97"/>
    <mergeCell ref="A98:A101"/>
    <mergeCell ref="A70:A73"/>
    <mergeCell ref="A74:A77"/>
    <mergeCell ref="A78:A81"/>
    <mergeCell ref="A82:A85"/>
    <mergeCell ref="V2:X2"/>
    <mergeCell ref="V3:X3"/>
    <mergeCell ref="A86:A89"/>
    <mergeCell ref="A90:A93"/>
    <mergeCell ref="A54:A57"/>
    <mergeCell ref="A58:A61"/>
    <mergeCell ref="A62:A65"/>
    <mergeCell ref="A66:A69"/>
    <mergeCell ref="A38:A41"/>
    <mergeCell ref="A42:A45"/>
  </mergeCells>
  <conditionalFormatting sqref="G6:G101 E6:E101">
    <cfRule type="cellIs" priority="1" dxfId="4" operator="notEqual" stopIfTrue="1">
      <formula>0</formula>
    </cfRule>
  </conditionalFormatting>
  <conditionalFormatting sqref="D6:D9 D46:D49">
    <cfRule type="cellIs" priority="2" dxfId="5" operator="equal" stopIfTrue="1">
      <formula>"Yes"</formula>
    </cfRule>
  </conditionalFormatting>
  <conditionalFormatting sqref="D50:D101 D10:D45">
    <cfRule type="cellIs" priority="3" dxfId="4" operator="equal" stopIfTrue="1">
      <formula>"Closed"</formula>
    </cfRule>
  </conditionalFormatting>
  <conditionalFormatting sqref="F6:F101">
    <cfRule type="cellIs" priority="4" dxfId="3" operator="notEqual" stopIfTrue="1">
      <formula>0</formula>
    </cfRule>
  </conditionalFormatting>
  <conditionalFormatting sqref="C6:C101">
    <cfRule type="cellIs" priority="5" dxfId="2" operator="notEqual" stopIfTrue="1">
      <formula>0</formula>
    </cfRule>
  </conditionalFormatting>
  <conditionalFormatting sqref="H6:X101">
    <cfRule type="cellIs" priority="6" dxfId="1" operator="equal" stopIfTrue="1">
      <formula>0</formula>
    </cfRule>
    <cfRule type="cellIs" priority="7" dxfId="0" operator="lessThan" stopIfTrue="1">
      <formula>0</formula>
    </cfRule>
  </conditionalFormatting>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11"/>
  </sheetPr>
  <dimension ref="A1:X101"/>
  <sheetViews>
    <sheetView zoomScalePageLayoutView="0" workbookViewId="0" topLeftCell="I10">
      <selection activeCell="V36" sqref="V36"/>
    </sheetView>
  </sheetViews>
  <sheetFormatPr defaultColWidth="9.140625" defaultRowHeight="12.75"/>
  <cols>
    <col min="1" max="1" width="5.00390625" style="1" bestFit="1" customWidth="1"/>
    <col min="2" max="2" width="6.7109375" style="1" bestFit="1" customWidth="1"/>
    <col min="3" max="3" width="4.140625" style="1" bestFit="1" customWidth="1"/>
    <col min="4" max="4" width="7.28125" style="1" bestFit="1" customWidth="1"/>
    <col min="5" max="5" width="5.57421875" style="1" bestFit="1" customWidth="1"/>
    <col min="6" max="6" width="6.8515625" style="1" bestFit="1" customWidth="1"/>
    <col min="7" max="7" width="6.7109375" style="1" bestFit="1" customWidth="1"/>
    <col min="8" max="9" width="9.8515625" style="1" bestFit="1" customWidth="1"/>
    <col min="10" max="11" width="9.421875" style="1" bestFit="1" customWidth="1"/>
    <col min="12" max="13" width="9.421875" style="1" customWidth="1"/>
    <col min="14" max="14" width="5.28125" style="1" bestFit="1" customWidth="1"/>
    <col min="15" max="15" width="4.00390625" style="1" bestFit="1" customWidth="1"/>
    <col min="16" max="16" width="6.00390625" style="1" bestFit="1" customWidth="1"/>
    <col min="17" max="17" width="6.57421875" style="1" bestFit="1" customWidth="1"/>
    <col min="18" max="18" width="11.00390625" style="1" bestFit="1" customWidth="1"/>
    <col min="19" max="19" width="8.57421875" style="1" bestFit="1" customWidth="1"/>
    <col min="20" max="20" width="8.7109375" style="1" bestFit="1" customWidth="1"/>
    <col min="21" max="21" width="9.00390625" style="1" bestFit="1" customWidth="1"/>
    <col min="22" max="22" width="8.57421875" style="1" bestFit="1" customWidth="1"/>
    <col min="23" max="23" width="8.421875" style="1" bestFit="1" customWidth="1"/>
    <col min="24" max="24" width="8.8515625" style="1" bestFit="1" customWidth="1"/>
    <col min="25" max="16384" width="9.140625" style="4" customWidth="1"/>
  </cols>
  <sheetData>
    <row r="1" spans="1:2" ht="12" thickBot="1">
      <c r="A1" s="26" t="s">
        <v>24</v>
      </c>
      <c r="B1" s="5">
        <f>'Verifiable Costs'!N3</f>
        <v>75</v>
      </c>
    </row>
    <row r="2" spans="1:24" ht="13.5" customHeight="1" thickBot="1">
      <c r="A2" s="26" t="s">
        <v>31</v>
      </c>
      <c r="B2" s="117">
        <f>'Verifiable Costs'!N13</f>
        <v>12000</v>
      </c>
      <c r="C2" s="7"/>
      <c r="D2" s="7"/>
      <c r="F2" s="7"/>
      <c r="G2" s="265">
        <f>G4+H4</f>
        <v>20625</v>
      </c>
      <c r="H2" s="266"/>
      <c r="I2" s="74">
        <f>I4</f>
        <v>5750</v>
      </c>
      <c r="J2" s="265">
        <f>MAX(0,J4-K4)</f>
        <v>0</v>
      </c>
      <c r="K2" s="266"/>
      <c r="L2" s="265">
        <f>MAX(0,L4-M4)</f>
        <v>0</v>
      </c>
      <c r="M2" s="266"/>
      <c r="U2" s="74">
        <f>U4</f>
        <v>-5750</v>
      </c>
      <c r="V2" s="253">
        <f>SUM(V4:X4)</f>
        <v>18750</v>
      </c>
      <c r="W2" s="254"/>
      <c r="X2" s="255"/>
    </row>
    <row r="3" spans="3:24" ht="12" thickBot="1">
      <c r="C3" s="7"/>
      <c r="D3" s="7"/>
      <c r="E3" s="7"/>
      <c r="F3" s="7"/>
      <c r="G3" s="267" t="s">
        <v>32</v>
      </c>
      <c r="H3" s="268"/>
      <c r="I3" s="70" t="s">
        <v>33</v>
      </c>
      <c r="J3" s="267" t="s">
        <v>38</v>
      </c>
      <c r="K3" s="268"/>
      <c r="L3" s="269" t="s">
        <v>39</v>
      </c>
      <c r="M3" s="270"/>
      <c r="U3" s="180" t="s">
        <v>170</v>
      </c>
      <c r="V3" s="256" t="s">
        <v>176</v>
      </c>
      <c r="W3" s="257"/>
      <c r="X3" s="258"/>
    </row>
    <row r="4" spans="3:24" ht="13.5" customHeight="1" thickBot="1">
      <c r="C4" s="262" t="s">
        <v>140</v>
      </c>
      <c r="D4" s="263"/>
      <c r="E4" s="264"/>
      <c r="F4" s="7"/>
      <c r="G4" s="75">
        <f>B2</f>
        <v>12000</v>
      </c>
      <c r="H4" s="76">
        <f aca="true" t="shared" si="0" ref="H4:M4">SUM(H6:H101)</f>
        <v>8625</v>
      </c>
      <c r="I4" s="74">
        <f t="shared" si="0"/>
        <v>5750</v>
      </c>
      <c r="J4" s="75">
        <f t="shared" si="0"/>
        <v>0</v>
      </c>
      <c r="K4" s="76">
        <f t="shared" si="0"/>
        <v>0</v>
      </c>
      <c r="L4" s="75">
        <f t="shared" si="0"/>
        <v>0</v>
      </c>
      <c r="M4" s="76">
        <f t="shared" si="0"/>
        <v>0</v>
      </c>
      <c r="N4" s="259" t="s">
        <v>139</v>
      </c>
      <c r="O4" s="260"/>
      <c r="P4" s="260"/>
      <c r="Q4" s="260"/>
      <c r="R4" s="260"/>
      <c r="S4" s="260"/>
      <c r="T4" s="261"/>
      <c r="U4" s="82">
        <f>SUM(U6:U101)</f>
        <v>-5750</v>
      </c>
      <c r="V4" s="140">
        <f>SUM(V6:V101)</f>
        <v>10750</v>
      </c>
      <c r="W4" s="140">
        <f>SUM(W6:W101)</f>
        <v>3000</v>
      </c>
      <c r="X4" s="140">
        <f>'Verifiable Costs'!A13</f>
        <v>5000</v>
      </c>
    </row>
    <row r="5" spans="2:24" ht="23.25" thickBot="1">
      <c r="B5" s="2"/>
      <c r="C5" s="106" t="s">
        <v>26</v>
      </c>
      <c r="D5" s="18" t="s">
        <v>81</v>
      </c>
      <c r="E5" s="19" t="s">
        <v>20</v>
      </c>
      <c r="F5" s="103" t="s">
        <v>42</v>
      </c>
      <c r="G5" s="68" t="s">
        <v>132</v>
      </c>
      <c r="H5" s="71" t="s">
        <v>133</v>
      </c>
      <c r="I5" s="67" t="s">
        <v>134</v>
      </c>
      <c r="J5" s="68" t="s">
        <v>135</v>
      </c>
      <c r="K5" s="71" t="s">
        <v>136</v>
      </c>
      <c r="L5" s="72" t="s">
        <v>137</v>
      </c>
      <c r="M5" s="73" t="s">
        <v>138</v>
      </c>
      <c r="N5" s="77" t="s">
        <v>24</v>
      </c>
      <c r="O5" s="77" t="s">
        <v>0</v>
      </c>
      <c r="P5" s="78" t="s">
        <v>25</v>
      </c>
      <c r="Q5" s="81" t="s">
        <v>37</v>
      </c>
      <c r="R5" s="79" t="s">
        <v>34</v>
      </c>
      <c r="S5" s="80" t="s">
        <v>35</v>
      </c>
      <c r="T5" s="80" t="s">
        <v>36</v>
      </c>
      <c r="U5" s="179" t="s">
        <v>179</v>
      </c>
      <c r="V5" s="203" t="s">
        <v>180</v>
      </c>
      <c r="W5" s="203" t="s">
        <v>181</v>
      </c>
      <c r="X5" s="188" t="s">
        <v>182</v>
      </c>
    </row>
    <row r="6" spans="1:24" ht="11.25">
      <c r="A6" s="271" t="s">
        <v>108</v>
      </c>
      <c r="B6" s="8" t="s">
        <v>84</v>
      </c>
      <c r="C6" s="107">
        <v>0</v>
      </c>
      <c r="D6" s="10" t="s">
        <v>82</v>
      </c>
      <c r="E6" s="15">
        <v>0</v>
      </c>
      <c r="F6" s="104">
        <f aca="true" t="shared" si="1" ref="F6:F37">IF(AND(C6=0,D6="Closed"),1,0)</f>
        <v>0</v>
      </c>
      <c r="G6" s="13"/>
      <c r="H6" s="83">
        <f aca="true" t="shared" si="2" ref="H6:H37">IF(AND($C6=1,$F6=0),$B$1*MIN($E6,$O6),0)</f>
        <v>0</v>
      </c>
      <c r="I6" s="84">
        <f aca="true" t="shared" si="3" ref="I6:I37">IF(AND($C6=1,$F6=0),$P6*MIN($E6,$O6),0)</f>
        <v>0</v>
      </c>
      <c r="J6" s="85">
        <f aca="true" t="shared" si="4" ref="J6:J37">IF(AND($C6=1,$F6=0),($P6*MAX(0,$E6-$O6))+((-1)*($R6+$S6+$T6)),0)</f>
        <v>0</v>
      </c>
      <c r="K6" s="86">
        <f aca="true" t="shared" si="5" ref="K6:K37">IF(AND($C6=1,$F6=0),($Q6*MAX(0,$E6-$O6)),0)</f>
        <v>0</v>
      </c>
      <c r="L6" s="85">
        <f aca="true" t="shared" si="6" ref="L6:L37">IF(AND($C6=0,$F6=1),($P6*$E6)+((-1)*($R6+$S6+$T6)),0)</f>
        <v>0</v>
      </c>
      <c r="M6" s="83">
        <f aca="true" t="shared" si="7" ref="M6:M37">IF(AND($C6=0,$F6=1),($B$1*MIN($E6,$O6))-($Q6*MAX(0,$E6-$O6)),0)</f>
        <v>0</v>
      </c>
      <c r="N6" s="87">
        <f aca="true" t="shared" si="8" ref="N6:N37">IF(OR($C6=1,$F6=1),B$1,0)</f>
        <v>0</v>
      </c>
      <c r="O6" s="87">
        <f>IF(OR($C6=1,$F6=1),Inputs!$E$3*(1/4),0)</f>
        <v>0</v>
      </c>
      <c r="P6" s="87">
        <f>IF(OR($C6=1,$F6=1),Inputs!$E$25,0)</f>
        <v>0</v>
      </c>
      <c r="Q6" s="88">
        <f>IF(OR($C6=1,$F6=1),Inputs!$E$31,0)</f>
        <v>0</v>
      </c>
      <c r="R6" s="89">
        <f>IF(OR($C6=1,$F6=1),Inputs!$E$32,0)</f>
        <v>0</v>
      </c>
      <c r="S6" s="88">
        <f>IF(OR($C6=1,$F6=1),Inputs!$E$33,0)</f>
        <v>0</v>
      </c>
      <c r="T6" s="88">
        <f>IF(OR($C6=1,$F6=1),Inputs!$E$34,0)</f>
        <v>0</v>
      </c>
      <c r="U6" s="200">
        <f>(-1)*($P6*$E6)</f>
        <v>0</v>
      </c>
      <c r="V6" s="183">
        <v>0</v>
      </c>
      <c r="W6" s="183">
        <v>0</v>
      </c>
      <c r="X6" s="201"/>
    </row>
    <row r="7" spans="1:24" ht="11.25">
      <c r="A7" s="272"/>
      <c r="B7" s="8"/>
      <c r="C7" s="107">
        <v>0</v>
      </c>
      <c r="D7" s="9" t="s">
        <v>82</v>
      </c>
      <c r="E7" s="15">
        <v>0</v>
      </c>
      <c r="F7" s="104">
        <f t="shared" si="1"/>
        <v>0</v>
      </c>
      <c r="G7" s="13"/>
      <c r="H7" s="91">
        <f t="shared" si="2"/>
        <v>0</v>
      </c>
      <c r="I7" s="92">
        <f t="shared" si="3"/>
        <v>0</v>
      </c>
      <c r="J7" s="93">
        <f t="shared" si="4"/>
        <v>0</v>
      </c>
      <c r="K7" s="94">
        <f t="shared" si="5"/>
        <v>0</v>
      </c>
      <c r="L7" s="93">
        <f t="shared" si="6"/>
        <v>0</v>
      </c>
      <c r="M7" s="91">
        <f t="shared" si="7"/>
        <v>0</v>
      </c>
      <c r="N7" s="87">
        <f t="shared" si="8"/>
        <v>0</v>
      </c>
      <c r="O7" s="87">
        <f>IF(OR($C7=1,$F7=1),Inputs!$E$3*(1/4),0)</f>
        <v>0</v>
      </c>
      <c r="P7" s="89">
        <f>IF(OR($C7=1,$F7=1),Inputs!$E$25,0)</f>
        <v>0</v>
      </c>
      <c r="Q7" s="88">
        <f>IF(OR($C7=1,$F7=1),Inputs!$E$31,0)</f>
        <v>0</v>
      </c>
      <c r="R7" s="89">
        <f>IF(OR($C7=1,$F7=1),Inputs!$E$32,0)</f>
        <v>0</v>
      </c>
      <c r="S7" s="88">
        <f>IF(OR($C7=1,$F7=1),Inputs!$E$33,0)</f>
        <v>0</v>
      </c>
      <c r="T7" s="88">
        <f>IF(OR($C7=1,$F7=1),Inputs!$E$34,0)</f>
        <v>0</v>
      </c>
      <c r="U7" s="90">
        <f aca="true" t="shared" si="9" ref="U7:U70">(-1)*($P7*$E7)</f>
        <v>0</v>
      </c>
      <c r="V7" s="184">
        <v>0</v>
      </c>
      <c r="W7" s="184">
        <v>0</v>
      </c>
      <c r="X7" s="201"/>
    </row>
    <row r="8" spans="1:24" ht="11.25">
      <c r="A8" s="272"/>
      <c r="B8" s="8"/>
      <c r="C8" s="107">
        <v>0</v>
      </c>
      <c r="D8" s="9" t="s">
        <v>82</v>
      </c>
      <c r="E8" s="15">
        <v>0</v>
      </c>
      <c r="F8" s="104">
        <f t="shared" si="1"/>
        <v>0</v>
      </c>
      <c r="G8" s="13"/>
      <c r="H8" s="91">
        <f t="shared" si="2"/>
        <v>0</v>
      </c>
      <c r="I8" s="92">
        <f t="shared" si="3"/>
        <v>0</v>
      </c>
      <c r="J8" s="93">
        <f t="shared" si="4"/>
        <v>0</v>
      </c>
      <c r="K8" s="94">
        <f t="shared" si="5"/>
        <v>0</v>
      </c>
      <c r="L8" s="93">
        <f t="shared" si="6"/>
        <v>0</v>
      </c>
      <c r="M8" s="91">
        <f t="shared" si="7"/>
        <v>0</v>
      </c>
      <c r="N8" s="87">
        <f t="shared" si="8"/>
        <v>0</v>
      </c>
      <c r="O8" s="87">
        <f>IF(OR($C8=1,$F8=1),Inputs!$E$3*(1/4),0)</f>
        <v>0</v>
      </c>
      <c r="P8" s="89">
        <f>IF(OR($C8=1,$F8=1),Inputs!$E$25,0)</f>
        <v>0</v>
      </c>
      <c r="Q8" s="88">
        <f>IF(OR($C8=1,$F8=1),Inputs!$E$31,0)</f>
        <v>0</v>
      </c>
      <c r="R8" s="89">
        <f>IF(OR($C8=1,$F8=1),Inputs!$E$32,0)</f>
        <v>0</v>
      </c>
      <c r="S8" s="88">
        <f>IF(OR($C8=1,$F8=1),Inputs!$E$33,0)</f>
        <v>0</v>
      </c>
      <c r="T8" s="88">
        <f>IF(OR($C8=1,$F8=1),Inputs!$E$34,0)</f>
        <v>0</v>
      </c>
      <c r="U8" s="90">
        <f t="shared" si="9"/>
        <v>0</v>
      </c>
      <c r="V8" s="184">
        <v>0</v>
      </c>
      <c r="W8" s="184">
        <v>0</v>
      </c>
      <c r="X8" s="201"/>
    </row>
    <row r="9" spans="1:24" ht="12" thickBot="1">
      <c r="A9" s="273"/>
      <c r="B9" s="11"/>
      <c r="C9" s="108">
        <v>0</v>
      </c>
      <c r="D9" s="12" t="s">
        <v>82</v>
      </c>
      <c r="E9" s="16">
        <v>0</v>
      </c>
      <c r="F9" s="105">
        <f t="shared" si="1"/>
        <v>0</v>
      </c>
      <c r="G9" s="13"/>
      <c r="H9" s="95">
        <f t="shared" si="2"/>
        <v>0</v>
      </c>
      <c r="I9" s="96">
        <f t="shared" si="3"/>
        <v>0</v>
      </c>
      <c r="J9" s="97">
        <f t="shared" si="4"/>
        <v>0</v>
      </c>
      <c r="K9" s="98">
        <f t="shared" si="5"/>
        <v>0</v>
      </c>
      <c r="L9" s="97">
        <f t="shared" si="6"/>
        <v>0</v>
      </c>
      <c r="M9" s="95">
        <f t="shared" si="7"/>
        <v>0</v>
      </c>
      <c r="N9" s="99">
        <f t="shared" si="8"/>
        <v>0</v>
      </c>
      <c r="O9" s="99">
        <f>IF(OR($C9=1,$F9=1),Inputs!$E$3*(1/4),0)</f>
        <v>0</v>
      </c>
      <c r="P9" s="100">
        <f>IF(OR($C9=1,$F9=1),Inputs!$E$25,0)</f>
        <v>0</v>
      </c>
      <c r="Q9" s="101">
        <f>IF(OR($C9=1,$F9=1),Inputs!$E$31,0)</f>
        <v>0</v>
      </c>
      <c r="R9" s="100">
        <f>IF(OR($C9=1,$F9=1),Inputs!$E$32,0)</f>
        <v>0</v>
      </c>
      <c r="S9" s="101">
        <f>IF(OR($C9=1,$F9=1),Inputs!$E$33,0)</f>
        <v>0</v>
      </c>
      <c r="T9" s="101">
        <f>IF(OR($C9=1,$F9=1),Inputs!$E$34,0)</f>
        <v>0</v>
      </c>
      <c r="U9" s="102">
        <f t="shared" si="9"/>
        <v>0</v>
      </c>
      <c r="V9" s="185">
        <v>0</v>
      </c>
      <c r="W9" s="185">
        <v>0</v>
      </c>
      <c r="X9" s="202"/>
    </row>
    <row r="10" spans="1:24" ht="11.25">
      <c r="A10" s="271" t="s">
        <v>109</v>
      </c>
      <c r="B10" s="8" t="s">
        <v>85</v>
      </c>
      <c r="C10" s="107">
        <v>0</v>
      </c>
      <c r="D10" s="9" t="s">
        <v>82</v>
      </c>
      <c r="E10" s="15">
        <v>0</v>
      </c>
      <c r="F10" s="104">
        <f t="shared" si="1"/>
        <v>0</v>
      </c>
      <c r="G10" s="13"/>
      <c r="H10" s="91">
        <f t="shared" si="2"/>
        <v>0</v>
      </c>
      <c r="I10" s="92">
        <f t="shared" si="3"/>
        <v>0</v>
      </c>
      <c r="J10" s="93">
        <f t="shared" si="4"/>
        <v>0</v>
      </c>
      <c r="K10" s="94">
        <f t="shared" si="5"/>
        <v>0</v>
      </c>
      <c r="L10" s="85">
        <f t="shared" si="6"/>
        <v>0</v>
      </c>
      <c r="M10" s="91">
        <f t="shared" si="7"/>
        <v>0</v>
      </c>
      <c r="N10" s="87">
        <f t="shared" si="8"/>
        <v>0</v>
      </c>
      <c r="O10" s="87">
        <f>IF(OR($C10=1,$F10=1),Inputs!$E$3*(1/4),0)</f>
        <v>0</v>
      </c>
      <c r="P10" s="89">
        <f>IF(OR($C10=1,$F10=1),Inputs!$E$25,0)</f>
        <v>0</v>
      </c>
      <c r="Q10" s="88">
        <f>IF(OR($C10=1,$F10=1),Inputs!$E$31,0)</f>
        <v>0</v>
      </c>
      <c r="R10" s="89">
        <f>IF(OR($C10=1,$F10=1),Inputs!$E$32,0)</f>
        <v>0</v>
      </c>
      <c r="S10" s="88">
        <f>IF(OR($C10=1,$F10=1),Inputs!$E$33,0)</f>
        <v>0</v>
      </c>
      <c r="T10" s="88">
        <f>IF(OR($C10=1,$F10=1),Inputs!$E$34,0)</f>
        <v>0</v>
      </c>
      <c r="U10" s="90">
        <f t="shared" si="9"/>
        <v>0</v>
      </c>
      <c r="V10" s="183">
        <v>0</v>
      </c>
      <c r="W10" s="183">
        <v>0</v>
      </c>
      <c r="X10" s="197"/>
    </row>
    <row r="11" spans="1:24" ht="11.25">
      <c r="A11" s="272"/>
      <c r="B11" s="8"/>
      <c r="C11" s="107">
        <v>0</v>
      </c>
      <c r="D11" s="9" t="s">
        <v>82</v>
      </c>
      <c r="E11" s="15">
        <v>0</v>
      </c>
      <c r="F11" s="104">
        <f t="shared" si="1"/>
        <v>0</v>
      </c>
      <c r="G11" s="13"/>
      <c r="H11" s="91">
        <f t="shared" si="2"/>
        <v>0</v>
      </c>
      <c r="I11" s="92">
        <f t="shared" si="3"/>
        <v>0</v>
      </c>
      <c r="J11" s="93">
        <f t="shared" si="4"/>
        <v>0</v>
      </c>
      <c r="K11" s="94">
        <f t="shared" si="5"/>
        <v>0</v>
      </c>
      <c r="L11" s="93">
        <f t="shared" si="6"/>
        <v>0</v>
      </c>
      <c r="M11" s="91">
        <f t="shared" si="7"/>
        <v>0</v>
      </c>
      <c r="N11" s="87">
        <f t="shared" si="8"/>
        <v>0</v>
      </c>
      <c r="O11" s="87">
        <f>IF(OR($C11=1,$F11=1),Inputs!$E$3*(1/4),0)</f>
        <v>0</v>
      </c>
      <c r="P11" s="89">
        <f>IF(OR($C11=1,$F11=1),Inputs!$E$25,0)</f>
        <v>0</v>
      </c>
      <c r="Q11" s="88">
        <f>IF(OR($C11=1,$F11=1),Inputs!$E$31,0)</f>
        <v>0</v>
      </c>
      <c r="R11" s="89">
        <f>IF(OR($C11=1,$F11=1),Inputs!$E$32,0)</f>
        <v>0</v>
      </c>
      <c r="S11" s="88">
        <f>IF(OR($C11=1,$F11=1),Inputs!$E$33,0)</f>
        <v>0</v>
      </c>
      <c r="T11" s="88">
        <f>IF(OR($C11=1,$F11=1),Inputs!$E$34,0)</f>
        <v>0</v>
      </c>
      <c r="U11" s="90">
        <f t="shared" si="9"/>
        <v>0</v>
      </c>
      <c r="V11" s="184">
        <v>0</v>
      </c>
      <c r="W11" s="184">
        <v>0</v>
      </c>
      <c r="X11" s="197"/>
    </row>
    <row r="12" spans="1:24" ht="11.25">
      <c r="A12" s="272"/>
      <c r="B12" s="8"/>
      <c r="C12" s="107">
        <v>0</v>
      </c>
      <c r="D12" s="9" t="s">
        <v>82</v>
      </c>
      <c r="E12" s="15">
        <v>0</v>
      </c>
      <c r="F12" s="104">
        <f t="shared" si="1"/>
        <v>0</v>
      </c>
      <c r="G12" s="13"/>
      <c r="H12" s="91">
        <f t="shared" si="2"/>
        <v>0</v>
      </c>
      <c r="I12" s="92">
        <f t="shared" si="3"/>
        <v>0</v>
      </c>
      <c r="J12" s="93">
        <f t="shared" si="4"/>
        <v>0</v>
      </c>
      <c r="K12" s="94">
        <f t="shared" si="5"/>
        <v>0</v>
      </c>
      <c r="L12" s="93">
        <f t="shared" si="6"/>
        <v>0</v>
      </c>
      <c r="M12" s="91">
        <f t="shared" si="7"/>
        <v>0</v>
      </c>
      <c r="N12" s="87">
        <f t="shared" si="8"/>
        <v>0</v>
      </c>
      <c r="O12" s="87">
        <f>IF(OR($C12=1,$F12=1),Inputs!$E$3*(1/4),0)</f>
        <v>0</v>
      </c>
      <c r="P12" s="89">
        <f>IF(OR($C12=1,$F12=1),Inputs!$E$25,0)</f>
        <v>0</v>
      </c>
      <c r="Q12" s="88">
        <f>IF(OR($C12=1,$F12=1),Inputs!$E$31,0)</f>
        <v>0</v>
      </c>
      <c r="R12" s="89">
        <f>IF(OR($C12=1,$F12=1),Inputs!$E$32,0)</f>
        <v>0</v>
      </c>
      <c r="S12" s="88">
        <f>IF(OR($C12=1,$F12=1),Inputs!$E$33,0)</f>
        <v>0</v>
      </c>
      <c r="T12" s="88">
        <f>IF(OR($C12=1,$F12=1),Inputs!$E$34,0)</f>
        <v>0</v>
      </c>
      <c r="U12" s="90">
        <f t="shared" si="9"/>
        <v>0</v>
      </c>
      <c r="V12" s="184">
        <v>0</v>
      </c>
      <c r="W12" s="184">
        <v>0</v>
      </c>
      <c r="X12" s="197"/>
    </row>
    <row r="13" spans="1:24" ht="12" thickBot="1">
      <c r="A13" s="273"/>
      <c r="B13" s="11"/>
      <c r="C13" s="108">
        <v>0</v>
      </c>
      <c r="D13" s="12" t="s">
        <v>82</v>
      </c>
      <c r="E13" s="16">
        <v>0</v>
      </c>
      <c r="F13" s="105">
        <f t="shared" si="1"/>
        <v>0</v>
      </c>
      <c r="G13" s="13"/>
      <c r="H13" s="95">
        <f t="shared" si="2"/>
        <v>0</v>
      </c>
      <c r="I13" s="96">
        <f t="shared" si="3"/>
        <v>0</v>
      </c>
      <c r="J13" s="97">
        <f t="shared" si="4"/>
        <v>0</v>
      </c>
      <c r="K13" s="98">
        <f t="shared" si="5"/>
        <v>0</v>
      </c>
      <c r="L13" s="97">
        <f t="shared" si="6"/>
        <v>0</v>
      </c>
      <c r="M13" s="95">
        <f t="shared" si="7"/>
        <v>0</v>
      </c>
      <c r="N13" s="99">
        <f t="shared" si="8"/>
        <v>0</v>
      </c>
      <c r="O13" s="99">
        <f>IF(OR($C13=1,$F13=1),Inputs!$E$3*(1/4),0)</f>
        <v>0</v>
      </c>
      <c r="P13" s="100">
        <f>IF(OR($C13=1,$F13=1),Inputs!$E$25,0)</f>
        <v>0</v>
      </c>
      <c r="Q13" s="101">
        <f>IF(OR($C13=1,$F13=1),Inputs!$E$31,0)</f>
        <v>0</v>
      </c>
      <c r="R13" s="100">
        <f>IF(OR($C13=1,$F13=1),Inputs!$E$32,0)</f>
        <v>0</v>
      </c>
      <c r="S13" s="101">
        <f>IF(OR($C13=1,$F13=1),Inputs!$E$33,0)</f>
        <v>0</v>
      </c>
      <c r="T13" s="101">
        <f>IF(OR($C13=1,$F13=1),Inputs!$E$34,0)</f>
        <v>0</v>
      </c>
      <c r="U13" s="102">
        <f t="shared" si="9"/>
        <v>0</v>
      </c>
      <c r="V13" s="185">
        <v>0</v>
      </c>
      <c r="W13" s="185">
        <v>0</v>
      </c>
      <c r="X13" s="198"/>
    </row>
    <row r="14" spans="1:24" ht="11.25">
      <c r="A14" s="271" t="s">
        <v>110</v>
      </c>
      <c r="B14" s="8" t="s">
        <v>86</v>
      </c>
      <c r="C14" s="107">
        <v>0</v>
      </c>
      <c r="D14" s="9" t="s">
        <v>82</v>
      </c>
      <c r="E14" s="15">
        <v>0</v>
      </c>
      <c r="F14" s="104">
        <f t="shared" si="1"/>
        <v>0</v>
      </c>
      <c r="G14" s="13"/>
      <c r="H14" s="91">
        <f t="shared" si="2"/>
        <v>0</v>
      </c>
      <c r="I14" s="92">
        <f t="shared" si="3"/>
        <v>0</v>
      </c>
      <c r="J14" s="93">
        <f t="shared" si="4"/>
        <v>0</v>
      </c>
      <c r="K14" s="94">
        <f t="shared" si="5"/>
        <v>0</v>
      </c>
      <c r="L14" s="85">
        <f t="shared" si="6"/>
        <v>0</v>
      </c>
      <c r="M14" s="91">
        <f t="shared" si="7"/>
        <v>0</v>
      </c>
      <c r="N14" s="87">
        <f t="shared" si="8"/>
        <v>0</v>
      </c>
      <c r="O14" s="87">
        <f>IF(OR($C14=1,$F14=1),Inputs!$E$3*(1/4),0)</f>
        <v>0</v>
      </c>
      <c r="P14" s="89">
        <f>IF(OR($C14=1,$F14=1),Inputs!$E$25,0)</f>
        <v>0</v>
      </c>
      <c r="Q14" s="88">
        <f>IF(OR($C14=1,$F14=1),Inputs!$E$31,0)</f>
        <v>0</v>
      </c>
      <c r="R14" s="89">
        <f>IF(OR($C14=1,$F14=1),Inputs!$E$32,0)</f>
        <v>0</v>
      </c>
      <c r="S14" s="88">
        <f>IF(OR($C14=1,$F14=1),Inputs!$E$33,0)</f>
        <v>0</v>
      </c>
      <c r="T14" s="88">
        <f>IF(OR($C14=1,$F14=1),Inputs!$E$34,0)</f>
        <v>0</v>
      </c>
      <c r="U14" s="90">
        <f t="shared" si="9"/>
        <v>0</v>
      </c>
      <c r="V14" s="183">
        <v>0</v>
      </c>
      <c r="W14" s="183">
        <v>0</v>
      </c>
      <c r="X14" s="197"/>
    </row>
    <row r="15" spans="1:24" ht="11.25">
      <c r="A15" s="272"/>
      <c r="B15" s="8"/>
      <c r="C15" s="107">
        <v>0</v>
      </c>
      <c r="D15" s="9" t="s">
        <v>82</v>
      </c>
      <c r="E15" s="15">
        <v>0</v>
      </c>
      <c r="F15" s="104">
        <f t="shared" si="1"/>
        <v>0</v>
      </c>
      <c r="G15" s="13"/>
      <c r="H15" s="91">
        <f t="shared" si="2"/>
        <v>0</v>
      </c>
      <c r="I15" s="92">
        <f t="shared" si="3"/>
        <v>0</v>
      </c>
      <c r="J15" s="93">
        <f t="shared" si="4"/>
        <v>0</v>
      </c>
      <c r="K15" s="94">
        <f t="shared" si="5"/>
        <v>0</v>
      </c>
      <c r="L15" s="93">
        <f t="shared" si="6"/>
        <v>0</v>
      </c>
      <c r="M15" s="91">
        <f t="shared" si="7"/>
        <v>0</v>
      </c>
      <c r="N15" s="87">
        <f t="shared" si="8"/>
        <v>0</v>
      </c>
      <c r="O15" s="87">
        <f>IF(OR($C15=1,$F15=1),Inputs!$E$3*(1/4),0)</f>
        <v>0</v>
      </c>
      <c r="P15" s="89">
        <f>IF(OR($C15=1,$F15=1),Inputs!$E$25,0)</f>
        <v>0</v>
      </c>
      <c r="Q15" s="88">
        <f>IF(OR($C15=1,$F15=1),Inputs!$E$31,0)</f>
        <v>0</v>
      </c>
      <c r="R15" s="89">
        <f>IF(OR($C15=1,$F15=1),Inputs!$E$32,0)</f>
        <v>0</v>
      </c>
      <c r="S15" s="88">
        <f>IF(OR($C15=1,$F15=1),Inputs!$E$33,0)</f>
        <v>0</v>
      </c>
      <c r="T15" s="88">
        <f>IF(OR($C15=1,$F15=1),Inputs!$E$34,0)</f>
        <v>0</v>
      </c>
      <c r="U15" s="90">
        <f t="shared" si="9"/>
        <v>0</v>
      </c>
      <c r="V15" s="184">
        <v>0</v>
      </c>
      <c r="W15" s="184">
        <v>0</v>
      </c>
      <c r="X15" s="197"/>
    </row>
    <row r="16" spans="1:24" ht="11.25">
      <c r="A16" s="272"/>
      <c r="B16" s="8"/>
      <c r="C16" s="107">
        <v>0</v>
      </c>
      <c r="D16" s="9" t="s">
        <v>82</v>
      </c>
      <c r="E16" s="15">
        <v>0</v>
      </c>
      <c r="F16" s="104">
        <f t="shared" si="1"/>
        <v>0</v>
      </c>
      <c r="G16" s="13"/>
      <c r="H16" s="91">
        <f t="shared" si="2"/>
        <v>0</v>
      </c>
      <c r="I16" s="92">
        <f t="shared" si="3"/>
        <v>0</v>
      </c>
      <c r="J16" s="93">
        <f t="shared" si="4"/>
        <v>0</v>
      </c>
      <c r="K16" s="94">
        <f t="shared" si="5"/>
        <v>0</v>
      </c>
      <c r="L16" s="93">
        <f t="shared" si="6"/>
        <v>0</v>
      </c>
      <c r="M16" s="91">
        <f t="shared" si="7"/>
        <v>0</v>
      </c>
      <c r="N16" s="87">
        <f t="shared" si="8"/>
        <v>0</v>
      </c>
      <c r="O16" s="87">
        <f>IF(OR($C16=1,$F16=1),Inputs!$E$3*(1/4),0)</f>
        <v>0</v>
      </c>
      <c r="P16" s="89">
        <f>IF(OR($C16=1,$F16=1),Inputs!$E$25,0)</f>
        <v>0</v>
      </c>
      <c r="Q16" s="88">
        <f>IF(OR($C16=1,$F16=1),Inputs!$E$31,0)</f>
        <v>0</v>
      </c>
      <c r="R16" s="89">
        <f>IF(OR($C16=1,$F16=1),Inputs!$E$32,0)</f>
        <v>0</v>
      </c>
      <c r="S16" s="88">
        <f>IF(OR($C16=1,$F16=1),Inputs!$E$33,0)</f>
        <v>0</v>
      </c>
      <c r="T16" s="88">
        <f>IF(OR($C16=1,$F16=1),Inputs!$E$34,0)</f>
        <v>0</v>
      </c>
      <c r="U16" s="90">
        <f t="shared" si="9"/>
        <v>0</v>
      </c>
      <c r="V16" s="184">
        <v>0</v>
      </c>
      <c r="W16" s="184">
        <v>0</v>
      </c>
      <c r="X16" s="197"/>
    </row>
    <row r="17" spans="1:24" ht="12" thickBot="1">
      <c r="A17" s="273"/>
      <c r="B17" s="11"/>
      <c r="C17" s="108">
        <v>0</v>
      </c>
      <c r="D17" s="12" t="s">
        <v>82</v>
      </c>
      <c r="E17" s="16">
        <v>0</v>
      </c>
      <c r="F17" s="105">
        <f t="shared" si="1"/>
        <v>0</v>
      </c>
      <c r="G17" s="13"/>
      <c r="H17" s="95">
        <f t="shared" si="2"/>
        <v>0</v>
      </c>
      <c r="I17" s="96">
        <f t="shared" si="3"/>
        <v>0</v>
      </c>
      <c r="J17" s="97">
        <f t="shared" si="4"/>
        <v>0</v>
      </c>
      <c r="K17" s="98">
        <f t="shared" si="5"/>
        <v>0</v>
      </c>
      <c r="L17" s="97">
        <f t="shared" si="6"/>
        <v>0</v>
      </c>
      <c r="M17" s="95">
        <f t="shared" si="7"/>
        <v>0</v>
      </c>
      <c r="N17" s="99">
        <f t="shared" si="8"/>
        <v>0</v>
      </c>
      <c r="O17" s="99">
        <f>IF(OR($C17=1,$F17=1),Inputs!$E$3*(1/4),0)</f>
        <v>0</v>
      </c>
      <c r="P17" s="100">
        <f>IF(OR($C17=1,$F17=1),Inputs!$E$25,0)</f>
        <v>0</v>
      </c>
      <c r="Q17" s="101">
        <f>IF(OR($C17=1,$F17=1),Inputs!$E$31,0)</f>
        <v>0</v>
      </c>
      <c r="R17" s="100">
        <f>IF(OR($C17=1,$F17=1),Inputs!$E$32,0)</f>
        <v>0</v>
      </c>
      <c r="S17" s="101">
        <f>IF(OR($C17=1,$F17=1),Inputs!$E$33,0)</f>
        <v>0</v>
      </c>
      <c r="T17" s="101">
        <f>IF(OR($C17=1,$F17=1),Inputs!$E$34,0)</f>
        <v>0</v>
      </c>
      <c r="U17" s="102">
        <f t="shared" si="9"/>
        <v>0</v>
      </c>
      <c r="V17" s="185">
        <v>0</v>
      </c>
      <c r="W17" s="185">
        <v>0</v>
      </c>
      <c r="X17" s="198"/>
    </row>
    <row r="18" spans="1:24" ht="11.25">
      <c r="A18" s="271" t="s">
        <v>111</v>
      </c>
      <c r="B18" s="8" t="s">
        <v>87</v>
      </c>
      <c r="C18" s="107">
        <v>0</v>
      </c>
      <c r="D18" s="9" t="s">
        <v>82</v>
      </c>
      <c r="E18" s="15">
        <v>0</v>
      </c>
      <c r="F18" s="104">
        <f t="shared" si="1"/>
        <v>0</v>
      </c>
      <c r="G18" s="13"/>
      <c r="H18" s="91">
        <f t="shared" si="2"/>
        <v>0</v>
      </c>
      <c r="I18" s="92">
        <f t="shared" si="3"/>
        <v>0</v>
      </c>
      <c r="J18" s="93">
        <f t="shared" si="4"/>
        <v>0</v>
      </c>
      <c r="K18" s="94">
        <f t="shared" si="5"/>
        <v>0</v>
      </c>
      <c r="L18" s="85">
        <f t="shared" si="6"/>
        <v>0</v>
      </c>
      <c r="M18" s="91">
        <f t="shared" si="7"/>
        <v>0</v>
      </c>
      <c r="N18" s="87">
        <f t="shared" si="8"/>
        <v>0</v>
      </c>
      <c r="O18" s="87">
        <f>IF(OR($C18=1,$F18=1),Inputs!$E$3*(1/4),0)</f>
        <v>0</v>
      </c>
      <c r="P18" s="89">
        <f>IF(OR($C18=1,$F18=1),Inputs!$E$25,0)</f>
        <v>0</v>
      </c>
      <c r="Q18" s="88">
        <f>IF(OR($C18=1,$F18=1),Inputs!$E$31,0)</f>
        <v>0</v>
      </c>
      <c r="R18" s="89">
        <f>IF(OR($C18=1,$F18=1),Inputs!$E$32,0)</f>
        <v>0</v>
      </c>
      <c r="S18" s="88">
        <f>IF(OR($C18=1,$F18=1),Inputs!$E$33,0)</f>
        <v>0</v>
      </c>
      <c r="T18" s="88">
        <f>IF(OR($C18=1,$F18=1),Inputs!$E$34,0)</f>
        <v>0</v>
      </c>
      <c r="U18" s="90">
        <f t="shared" si="9"/>
        <v>0</v>
      </c>
      <c r="V18" s="183">
        <v>0</v>
      </c>
      <c r="W18" s="183">
        <v>0</v>
      </c>
      <c r="X18" s="197"/>
    </row>
    <row r="19" spans="1:24" ht="11.25">
      <c r="A19" s="272"/>
      <c r="B19" s="8"/>
      <c r="C19" s="107">
        <v>0</v>
      </c>
      <c r="D19" s="9" t="s">
        <v>82</v>
      </c>
      <c r="E19" s="15">
        <v>0</v>
      </c>
      <c r="F19" s="104">
        <f t="shared" si="1"/>
        <v>0</v>
      </c>
      <c r="G19" s="13"/>
      <c r="H19" s="91">
        <f t="shared" si="2"/>
        <v>0</v>
      </c>
      <c r="I19" s="92">
        <f t="shared" si="3"/>
        <v>0</v>
      </c>
      <c r="J19" s="93">
        <f t="shared" si="4"/>
        <v>0</v>
      </c>
      <c r="K19" s="94">
        <f t="shared" si="5"/>
        <v>0</v>
      </c>
      <c r="L19" s="93">
        <f t="shared" si="6"/>
        <v>0</v>
      </c>
      <c r="M19" s="91">
        <f t="shared" si="7"/>
        <v>0</v>
      </c>
      <c r="N19" s="87">
        <f t="shared" si="8"/>
        <v>0</v>
      </c>
      <c r="O19" s="87">
        <f>IF(OR($C19=1,$F19=1),Inputs!$E$3*(1/4),0)</f>
        <v>0</v>
      </c>
      <c r="P19" s="89">
        <f>IF(OR($C19=1,$F19=1),Inputs!$E$25,0)</f>
        <v>0</v>
      </c>
      <c r="Q19" s="88">
        <f>IF(OR($C19=1,$F19=1),Inputs!$E$31,0)</f>
        <v>0</v>
      </c>
      <c r="R19" s="89">
        <f>IF(OR($C19=1,$F19=1),Inputs!$E$32,0)</f>
        <v>0</v>
      </c>
      <c r="S19" s="88">
        <f>IF(OR($C19=1,$F19=1),Inputs!$E$33,0)</f>
        <v>0</v>
      </c>
      <c r="T19" s="88">
        <f>IF(OR($C19=1,$F19=1),Inputs!$E$34,0)</f>
        <v>0</v>
      </c>
      <c r="U19" s="90">
        <f t="shared" si="9"/>
        <v>0</v>
      </c>
      <c r="V19" s="184">
        <v>0</v>
      </c>
      <c r="W19" s="184">
        <v>0</v>
      </c>
      <c r="X19" s="197"/>
    </row>
    <row r="20" spans="1:24" ht="11.25">
      <c r="A20" s="272"/>
      <c r="B20" s="8"/>
      <c r="C20" s="107">
        <v>0</v>
      </c>
      <c r="D20" s="9" t="s">
        <v>82</v>
      </c>
      <c r="E20" s="15">
        <v>0</v>
      </c>
      <c r="F20" s="104">
        <f t="shared" si="1"/>
        <v>0</v>
      </c>
      <c r="G20" s="13"/>
      <c r="H20" s="91">
        <f t="shared" si="2"/>
        <v>0</v>
      </c>
      <c r="I20" s="92">
        <f t="shared" si="3"/>
        <v>0</v>
      </c>
      <c r="J20" s="93">
        <f t="shared" si="4"/>
        <v>0</v>
      </c>
      <c r="K20" s="94">
        <f t="shared" si="5"/>
        <v>0</v>
      </c>
      <c r="L20" s="93">
        <f t="shared" si="6"/>
        <v>0</v>
      </c>
      <c r="M20" s="91">
        <f t="shared" si="7"/>
        <v>0</v>
      </c>
      <c r="N20" s="87">
        <f t="shared" si="8"/>
        <v>0</v>
      </c>
      <c r="O20" s="87">
        <f>IF(OR($C20=1,$F20=1),Inputs!$E$3*(1/4),0)</f>
        <v>0</v>
      </c>
      <c r="P20" s="89">
        <f>IF(OR($C20=1,$F20=1),Inputs!$E$25,0)</f>
        <v>0</v>
      </c>
      <c r="Q20" s="88">
        <f>IF(OR($C20=1,$F20=1),Inputs!$E$31,0)</f>
        <v>0</v>
      </c>
      <c r="R20" s="89">
        <f>IF(OR($C20=1,$F20=1),Inputs!$E$32,0)</f>
        <v>0</v>
      </c>
      <c r="S20" s="88">
        <f>IF(OR($C20=1,$F20=1),Inputs!$E$33,0)</f>
        <v>0</v>
      </c>
      <c r="T20" s="88">
        <f>IF(OR($C20=1,$F20=1),Inputs!$E$34,0)</f>
        <v>0</v>
      </c>
      <c r="U20" s="90">
        <f t="shared" si="9"/>
        <v>0</v>
      </c>
      <c r="V20" s="184">
        <v>0</v>
      </c>
      <c r="W20" s="184">
        <v>0</v>
      </c>
      <c r="X20" s="197"/>
    </row>
    <row r="21" spans="1:24" ht="12" thickBot="1">
      <c r="A21" s="273"/>
      <c r="B21" s="11"/>
      <c r="C21" s="108">
        <v>0</v>
      </c>
      <c r="D21" s="12" t="s">
        <v>82</v>
      </c>
      <c r="E21" s="16">
        <v>0</v>
      </c>
      <c r="F21" s="105">
        <f t="shared" si="1"/>
        <v>0</v>
      </c>
      <c r="G21" s="13"/>
      <c r="H21" s="95">
        <f t="shared" si="2"/>
        <v>0</v>
      </c>
      <c r="I21" s="96">
        <f t="shared" si="3"/>
        <v>0</v>
      </c>
      <c r="J21" s="97">
        <f t="shared" si="4"/>
        <v>0</v>
      </c>
      <c r="K21" s="98">
        <f t="shared" si="5"/>
        <v>0</v>
      </c>
      <c r="L21" s="97">
        <f t="shared" si="6"/>
        <v>0</v>
      </c>
      <c r="M21" s="95">
        <f t="shared" si="7"/>
        <v>0</v>
      </c>
      <c r="N21" s="99">
        <f t="shared" si="8"/>
        <v>0</v>
      </c>
      <c r="O21" s="99">
        <f>IF(OR($C21=1,$F21=1),Inputs!$E$3*(1/4),0)</f>
        <v>0</v>
      </c>
      <c r="P21" s="100">
        <f>IF(OR($C21=1,$F21=1),Inputs!$E$25,0)</f>
        <v>0</v>
      </c>
      <c r="Q21" s="101">
        <f>IF(OR($C21=1,$F21=1),Inputs!$E$31,0)</f>
        <v>0</v>
      </c>
      <c r="R21" s="100">
        <f>IF(OR($C21=1,$F21=1),Inputs!$E$32,0)</f>
        <v>0</v>
      </c>
      <c r="S21" s="101">
        <f>IF(OR($C21=1,$F21=1),Inputs!$E$33,0)</f>
        <v>0</v>
      </c>
      <c r="T21" s="101">
        <f>IF(OR($C21=1,$F21=1),Inputs!$E$34,0)</f>
        <v>0</v>
      </c>
      <c r="U21" s="102">
        <f t="shared" si="9"/>
        <v>0</v>
      </c>
      <c r="V21" s="185">
        <v>0</v>
      </c>
      <c r="W21" s="185">
        <v>0</v>
      </c>
      <c r="X21" s="198"/>
    </row>
    <row r="22" spans="1:24" ht="11.25">
      <c r="A22" s="271" t="s">
        <v>112</v>
      </c>
      <c r="B22" s="8" t="s">
        <v>88</v>
      </c>
      <c r="C22" s="107">
        <v>0</v>
      </c>
      <c r="D22" s="9" t="s">
        <v>82</v>
      </c>
      <c r="E22" s="15">
        <v>0</v>
      </c>
      <c r="F22" s="104">
        <f t="shared" si="1"/>
        <v>0</v>
      </c>
      <c r="G22" s="13"/>
      <c r="H22" s="91">
        <f t="shared" si="2"/>
        <v>0</v>
      </c>
      <c r="I22" s="92">
        <f t="shared" si="3"/>
        <v>0</v>
      </c>
      <c r="J22" s="93">
        <f t="shared" si="4"/>
        <v>0</v>
      </c>
      <c r="K22" s="94">
        <f t="shared" si="5"/>
        <v>0</v>
      </c>
      <c r="L22" s="85">
        <f t="shared" si="6"/>
        <v>0</v>
      </c>
      <c r="M22" s="91">
        <f t="shared" si="7"/>
        <v>0</v>
      </c>
      <c r="N22" s="87">
        <f t="shared" si="8"/>
        <v>0</v>
      </c>
      <c r="O22" s="87">
        <f>IF(OR($C22=1,$F22=1),Inputs!$E$3*(1/4),0)</f>
        <v>0</v>
      </c>
      <c r="P22" s="89">
        <f>IF(OR($C22=1,$F22=1),Inputs!$E$25,0)</f>
        <v>0</v>
      </c>
      <c r="Q22" s="88">
        <f>IF(OR($C22=1,$F22=1),Inputs!$E$31,0)</f>
        <v>0</v>
      </c>
      <c r="R22" s="89">
        <f>IF(OR($C22=1,$F22=1),Inputs!$E$32,0)</f>
        <v>0</v>
      </c>
      <c r="S22" s="88">
        <f>IF(OR($C22=1,$F22=1),Inputs!$E$33,0)</f>
        <v>0</v>
      </c>
      <c r="T22" s="88">
        <f>IF(OR($C22=1,$F22=1),Inputs!$E$34,0)</f>
        <v>0</v>
      </c>
      <c r="U22" s="90">
        <f t="shared" si="9"/>
        <v>0</v>
      </c>
      <c r="V22" s="183">
        <v>0</v>
      </c>
      <c r="W22" s="183">
        <v>0</v>
      </c>
      <c r="X22" s="197"/>
    </row>
    <row r="23" spans="1:24" ht="11.25">
      <c r="A23" s="272"/>
      <c r="B23" s="8"/>
      <c r="C23" s="107">
        <v>0</v>
      </c>
      <c r="D23" s="9" t="s">
        <v>82</v>
      </c>
      <c r="E23" s="15">
        <v>0</v>
      </c>
      <c r="F23" s="104">
        <f t="shared" si="1"/>
        <v>0</v>
      </c>
      <c r="G23" s="13"/>
      <c r="H23" s="91">
        <f t="shared" si="2"/>
        <v>0</v>
      </c>
      <c r="I23" s="92">
        <f t="shared" si="3"/>
        <v>0</v>
      </c>
      <c r="J23" s="93">
        <f t="shared" si="4"/>
        <v>0</v>
      </c>
      <c r="K23" s="94">
        <f t="shared" si="5"/>
        <v>0</v>
      </c>
      <c r="L23" s="93">
        <f t="shared" si="6"/>
        <v>0</v>
      </c>
      <c r="M23" s="91">
        <f t="shared" si="7"/>
        <v>0</v>
      </c>
      <c r="N23" s="87">
        <f t="shared" si="8"/>
        <v>0</v>
      </c>
      <c r="O23" s="87">
        <f>IF(OR($C23=1,$F23=1),Inputs!$E$3*(1/4),0)</f>
        <v>0</v>
      </c>
      <c r="P23" s="89">
        <f>IF(OR($C23=1,$F23=1),Inputs!$E$25,0)</f>
        <v>0</v>
      </c>
      <c r="Q23" s="88">
        <f>IF(OR($C23=1,$F23=1),Inputs!$E$31,0)</f>
        <v>0</v>
      </c>
      <c r="R23" s="89">
        <f>IF(OR($C23=1,$F23=1),Inputs!$E$32,0)</f>
        <v>0</v>
      </c>
      <c r="S23" s="88">
        <f>IF(OR($C23=1,$F23=1),Inputs!$E$33,0)</f>
        <v>0</v>
      </c>
      <c r="T23" s="88">
        <f>IF(OR($C23=1,$F23=1),Inputs!$E$34,0)</f>
        <v>0</v>
      </c>
      <c r="U23" s="90">
        <f t="shared" si="9"/>
        <v>0</v>
      </c>
      <c r="V23" s="184">
        <v>0</v>
      </c>
      <c r="W23" s="184">
        <v>0</v>
      </c>
      <c r="X23" s="197"/>
    </row>
    <row r="24" spans="1:24" ht="11.25">
      <c r="A24" s="272"/>
      <c r="B24" s="8"/>
      <c r="C24" s="107">
        <v>0</v>
      </c>
      <c r="D24" s="9" t="s">
        <v>82</v>
      </c>
      <c r="E24" s="15">
        <v>0</v>
      </c>
      <c r="F24" s="104">
        <f t="shared" si="1"/>
        <v>0</v>
      </c>
      <c r="G24" s="13"/>
      <c r="H24" s="91">
        <f t="shared" si="2"/>
        <v>0</v>
      </c>
      <c r="I24" s="92">
        <f t="shared" si="3"/>
        <v>0</v>
      </c>
      <c r="J24" s="93">
        <f t="shared" si="4"/>
        <v>0</v>
      </c>
      <c r="K24" s="94">
        <f t="shared" si="5"/>
        <v>0</v>
      </c>
      <c r="L24" s="93">
        <f t="shared" si="6"/>
        <v>0</v>
      </c>
      <c r="M24" s="91">
        <f t="shared" si="7"/>
        <v>0</v>
      </c>
      <c r="N24" s="87">
        <f t="shared" si="8"/>
        <v>0</v>
      </c>
      <c r="O24" s="87">
        <f>IF(OR($C24=1,$F24=1),Inputs!$E$3*(1/4),0)</f>
        <v>0</v>
      </c>
      <c r="P24" s="89">
        <f>IF(OR($C24=1,$F24=1),Inputs!$E$25,0)</f>
        <v>0</v>
      </c>
      <c r="Q24" s="88">
        <f>IF(OR($C24=1,$F24=1),Inputs!$E$31,0)</f>
        <v>0</v>
      </c>
      <c r="R24" s="89">
        <f>IF(OR($C24=1,$F24=1),Inputs!$E$32,0)</f>
        <v>0</v>
      </c>
      <c r="S24" s="88">
        <f>IF(OR($C24=1,$F24=1),Inputs!$E$33,0)</f>
        <v>0</v>
      </c>
      <c r="T24" s="88">
        <f>IF(OR($C24=1,$F24=1),Inputs!$E$34,0)</f>
        <v>0</v>
      </c>
      <c r="U24" s="90">
        <f t="shared" si="9"/>
        <v>0</v>
      </c>
      <c r="V24" s="184">
        <v>0</v>
      </c>
      <c r="W24" s="184">
        <v>0</v>
      </c>
      <c r="X24" s="197"/>
    </row>
    <row r="25" spans="1:24" ht="12" thickBot="1">
      <c r="A25" s="273"/>
      <c r="B25" s="11"/>
      <c r="C25" s="108">
        <v>0</v>
      </c>
      <c r="D25" s="12" t="s">
        <v>82</v>
      </c>
      <c r="E25" s="16">
        <v>0</v>
      </c>
      <c r="F25" s="105">
        <f t="shared" si="1"/>
        <v>0</v>
      </c>
      <c r="G25" s="13"/>
      <c r="H25" s="95">
        <f t="shared" si="2"/>
        <v>0</v>
      </c>
      <c r="I25" s="96">
        <f t="shared" si="3"/>
        <v>0</v>
      </c>
      <c r="J25" s="97">
        <f t="shared" si="4"/>
        <v>0</v>
      </c>
      <c r="K25" s="98">
        <f t="shared" si="5"/>
        <v>0</v>
      </c>
      <c r="L25" s="97">
        <f t="shared" si="6"/>
        <v>0</v>
      </c>
      <c r="M25" s="95">
        <f t="shared" si="7"/>
        <v>0</v>
      </c>
      <c r="N25" s="99">
        <f t="shared" si="8"/>
        <v>0</v>
      </c>
      <c r="O25" s="99">
        <f>IF(OR($C25=1,$F25=1),Inputs!$E$3*(1/4),0)</f>
        <v>0</v>
      </c>
      <c r="P25" s="100">
        <f>IF(OR($C25=1,$F25=1),Inputs!$E$25,0)</f>
        <v>0</v>
      </c>
      <c r="Q25" s="101">
        <f>IF(OR($C25=1,$F25=1),Inputs!$E$31,0)</f>
        <v>0</v>
      </c>
      <c r="R25" s="100">
        <f>IF(OR($C25=1,$F25=1),Inputs!$E$32,0)</f>
        <v>0</v>
      </c>
      <c r="S25" s="101">
        <f>IF(OR($C25=1,$F25=1),Inputs!$E$33,0)</f>
        <v>0</v>
      </c>
      <c r="T25" s="101">
        <f>IF(OR($C25=1,$F25=1),Inputs!$E$34,0)</f>
        <v>0</v>
      </c>
      <c r="U25" s="102">
        <f t="shared" si="9"/>
        <v>0</v>
      </c>
      <c r="V25" s="185">
        <v>0</v>
      </c>
      <c r="W25" s="185">
        <v>0</v>
      </c>
      <c r="X25" s="198"/>
    </row>
    <row r="26" spans="1:24" ht="11.25">
      <c r="A26" s="271" t="s">
        <v>113</v>
      </c>
      <c r="B26" s="8" t="s">
        <v>89</v>
      </c>
      <c r="C26" s="107">
        <v>0</v>
      </c>
      <c r="D26" s="9" t="s">
        <v>82</v>
      </c>
      <c r="E26" s="15">
        <v>0</v>
      </c>
      <c r="F26" s="104">
        <f t="shared" si="1"/>
        <v>0</v>
      </c>
      <c r="G26" s="13"/>
      <c r="H26" s="91">
        <f t="shared" si="2"/>
        <v>0</v>
      </c>
      <c r="I26" s="92">
        <f t="shared" si="3"/>
        <v>0</v>
      </c>
      <c r="J26" s="93">
        <f t="shared" si="4"/>
        <v>0</v>
      </c>
      <c r="K26" s="94">
        <f t="shared" si="5"/>
        <v>0</v>
      </c>
      <c r="L26" s="85">
        <f t="shared" si="6"/>
        <v>0</v>
      </c>
      <c r="M26" s="91">
        <f t="shared" si="7"/>
        <v>0</v>
      </c>
      <c r="N26" s="87">
        <f t="shared" si="8"/>
        <v>0</v>
      </c>
      <c r="O26" s="87">
        <f>IF(OR($C26=1,$F26=1),Inputs!$E$3*(1/4),0)</f>
        <v>0</v>
      </c>
      <c r="P26" s="89">
        <f>IF(OR($C26=1,$F26=1),Inputs!$E$25,0)</f>
        <v>0</v>
      </c>
      <c r="Q26" s="88">
        <f>IF(OR($C26=1,$F26=1),Inputs!$E$31,0)</f>
        <v>0</v>
      </c>
      <c r="R26" s="89">
        <f>IF(OR($C26=1,$F26=1),Inputs!$E$32,0)</f>
        <v>0</v>
      </c>
      <c r="S26" s="88">
        <f>IF(OR($C26=1,$F26=1),Inputs!$E$33,0)</f>
        <v>0</v>
      </c>
      <c r="T26" s="88">
        <f>IF(OR($C26=1,$F26=1),Inputs!$E$34,0)</f>
        <v>0</v>
      </c>
      <c r="U26" s="90">
        <f t="shared" si="9"/>
        <v>0</v>
      </c>
      <c r="V26" s="183">
        <v>0</v>
      </c>
      <c r="W26" s="183">
        <v>0</v>
      </c>
      <c r="X26" s="197"/>
    </row>
    <row r="27" spans="1:24" ht="11.25">
      <c r="A27" s="272"/>
      <c r="B27" s="8"/>
      <c r="C27" s="107">
        <v>0</v>
      </c>
      <c r="D27" s="9" t="s">
        <v>82</v>
      </c>
      <c r="E27" s="15">
        <v>0</v>
      </c>
      <c r="F27" s="104">
        <f t="shared" si="1"/>
        <v>0</v>
      </c>
      <c r="G27" s="13"/>
      <c r="H27" s="91">
        <f t="shared" si="2"/>
        <v>0</v>
      </c>
      <c r="I27" s="92">
        <f t="shared" si="3"/>
        <v>0</v>
      </c>
      <c r="J27" s="93">
        <f t="shared" si="4"/>
        <v>0</v>
      </c>
      <c r="K27" s="94">
        <f t="shared" si="5"/>
        <v>0</v>
      </c>
      <c r="L27" s="93">
        <f t="shared" si="6"/>
        <v>0</v>
      </c>
      <c r="M27" s="91">
        <f t="shared" si="7"/>
        <v>0</v>
      </c>
      <c r="N27" s="87">
        <f t="shared" si="8"/>
        <v>0</v>
      </c>
      <c r="O27" s="87">
        <f>IF(OR($C27=1,$F27=1),Inputs!$E$3*(1/4),0)</f>
        <v>0</v>
      </c>
      <c r="P27" s="89">
        <f>IF(OR($C27=1,$F27=1),Inputs!$E$25,0)</f>
        <v>0</v>
      </c>
      <c r="Q27" s="88">
        <f>IF(OR($C27=1,$F27=1),Inputs!$E$31,0)</f>
        <v>0</v>
      </c>
      <c r="R27" s="89">
        <f>IF(OR($C27=1,$F27=1),Inputs!$E$32,0)</f>
        <v>0</v>
      </c>
      <c r="S27" s="88">
        <f>IF(OR($C27=1,$F27=1),Inputs!$E$33,0)</f>
        <v>0</v>
      </c>
      <c r="T27" s="88">
        <f>IF(OR($C27=1,$F27=1),Inputs!$E$34,0)</f>
        <v>0</v>
      </c>
      <c r="U27" s="90">
        <f t="shared" si="9"/>
        <v>0</v>
      </c>
      <c r="V27" s="184">
        <v>0</v>
      </c>
      <c r="W27" s="184">
        <v>0</v>
      </c>
      <c r="X27" s="197"/>
    </row>
    <row r="28" spans="1:24" ht="11.25">
      <c r="A28" s="272"/>
      <c r="B28" s="8"/>
      <c r="C28" s="107">
        <v>0</v>
      </c>
      <c r="D28" s="9" t="s">
        <v>82</v>
      </c>
      <c r="E28" s="15">
        <v>0</v>
      </c>
      <c r="F28" s="104">
        <f t="shared" si="1"/>
        <v>0</v>
      </c>
      <c r="G28" s="13"/>
      <c r="H28" s="91">
        <f t="shared" si="2"/>
        <v>0</v>
      </c>
      <c r="I28" s="92">
        <f t="shared" si="3"/>
        <v>0</v>
      </c>
      <c r="J28" s="93">
        <f t="shared" si="4"/>
        <v>0</v>
      </c>
      <c r="K28" s="94">
        <f t="shared" si="5"/>
        <v>0</v>
      </c>
      <c r="L28" s="93">
        <f t="shared" si="6"/>
        <v>0</v>
      </c>
      <c r="M28" s="91">
        <f t="shared" si="7"/>
        <v>0</v>
      </c>
      <c r="N28" s="87">
        <f t="shared" si="8"/>
        <v>0</v>
      </c>
      <c r="O28" s="87">
        <f>IF(OR($C28=1,$F28=1),Inputs!$E$3*(1/4),0)</f>
        <v>0</v>
      </c>
      <c r="P28" s="89">
        <f>IF(OR($C28=1,$F28=1),Inputs!$E$25,0)</f>
        <v>0</v>
      </c>
      <c r="Q28" s="88">
        <f>IF(OR($C28=1,$F28=1),Inputs!$E$31,0)</f>
        <v>0</v>
      </c>
      <c r="R28" s="89">
        <f>IF(OR($C28=1,$F28=1),Inputs!$E$32,0)</f>
        <v>0</v>
      </c>
      <c r="S28" s="88">
        <f>IF(OR($C28=1,$F28=1),Inputs!$E$33,0)</f>
        <v>0</v>
      </c>
      <c r="T28" s="88">
        <f>IF(OR($C28=1,$F28=1),Inputs!$E$34,0)</f>
        <v>0</v>
      </c>
      <c r="U28" s="90">
        <f t="shared" si="9"/>
        <v>0</v>
      </c>
      <c r="V28" s="184">
        <v>0</v>
      </c>
      <c r="W28" s="184">
        <v>0</v>
      </c>
      <c r="X28" s="197"/>
    </row>
    <row r="29" spans="1:24" ht="12" thickBot="1">
      <c r="A29" s="273"/>
      <c r="B29" s="11"/>
      <c r="C29" s="108">
        <v>0</v>
      </c>
      <c r="D29" s="12" t="s">
        <v>82</v>
      </c>
      <c r="E29" s="16">
        <v>0</v>
      </c>
      <c r="F29" s="105">
        <f t="shared" si="1"/>
        <v>0</v>
      </c>
      <c r="G29" s="13"/>
      <c r="H29" s="95">
        <f t="shared" si="2"/>
        <v>0</v>
      </c>
      <c r="I29" s="96">
        <f t="shared" si="3"/>
        <v>0</v>
      </c>
      <c r="J29" s="97">
        <f t="shared" si="4"/>
        <v>0</v>
      </c>
      <c r="K29" s="98">
        <f t="shared" si="5"/>
        <v>0</v>
      </c>
      <c r="L29" s="97">
        <f t="shared" si="6"/>
        <v>0</v>
      </c>
      <c r="M29" s="95">
        <f t="shared" si="7"/>
        <v>0</v>
      </c>
      <c r="N29" s="99">
        <f t="shared" si="8"/>
        <v>0</v>
      </c>
      <c r="O29" s="99">
        <f>IF(OR($C29=1,$F29=1),Inputs!$E$3*(1/4),0)</f>
        <v>0</v>
      </c>
      <c r="P29" s="100">
        <f>IF(OR($C29=1,$F29=1),Inputs!$E$25,0)</f>
        <v>0</v>
      </c>
      <c r="Q29" s="101">
        <f>IF(OR($C29=1,$F29=1),Inputs!$E$31,0)</f>
        <v>0</v>
      </c>
      <c r="R29" s="100">
        <f>IF(OR($C29=1,$F29=1),Inputs!$E$32,0)</f>
        <v>0</v>
      </c>
      <c r="S29" s="101">
        <f>IF(OR($C29=1,$F29=1),Inputs!$E$33,0)</f>
        <v>0</v>
      </c>
      <c r="T29" s="101">
        <f>IF(OR($C29=1,$F29=1),Inputs!$E$34,0)</f>
        <v>0</v>
      </c>
      <c r="U29" s="102">
        <f t="shared" si="9"/>
        <v>0</v>
      </c>
      <c r="V29" s="185">
        <v>0</v>
      </c>
      <c r="W29" s="185">
        <v>0</v>
      </c>
      <c r="X29" s="198"/>
    </row>
    <row r="30" spans="1:24" ht="11.25">
      <c r="A30" s="271" t="s">
        <v>114</v>
      </c>
      <c r="B30" s="8" t="s">
        <v>90</v>
      </c>
      <c r="C30" s="107">
        <v>1</v>
      </c>
      <c r="D30" s="9" t="s">
        <v>83</v>
      </c>
      <c r="E30" s="15">
        <f>Inputs!$E$4</f>
        <v>5</v>
      </c>
      <c r="F30" s="104">
        <f t="shared" si="1"/>
        <v>0</v>
      </c>
      <c r="G30" s="13"/>
      <c r="H30" s="91">
        <f t="shared" si="2"/>
        <v>375</v>
      </c>
      <c r="I30" s="92">
        <f t="shared" si="3"/>
        <v>250</v>
      </c>
      <c r="J30" s="93">
        <f t="shared" si="4"/>
        <v>0</v>
      </c>
      <c r="K30" s="94">
        <f t="shared" si="5"/>
        <v>0</v>
      </c>
      <c r="L30" s="85">
        <f t="shared" si="6"/>
        <v>0</v>
      </c>
      <c r="M30" s="91">
        <f t="shared" si="7"/>
        <v>0</v>
      </c>
      <c r="N30" s="87">
        <f t="shared" si="8"/>
        <v>75</v>
      </c>
      <c r="O30" s="87">
        <f>IF(OR($C30=1,$F30=1),Inputs!$E$3*(1/4),0)</f>
        <v>10</v>
      </c>
      <c r="P30" s="89">
        <f>IF(OR($C30=1,$F30=1),Inputs!$E$25,0)</f>
        <v>50</v>
      </c>
      <c r="Q30" s="88">
        <f>IF(OR($C30=1,$F30=1),Inputs!$E$31,0)</f>
        <v>0</v>
      </c>
      <c r="R30" s="89">
        <f>IF(OR($C30=1,$F30=1),Inputs!$E$32,0)</f>
        <v>0</v>
      </c>
      <c r="S30" s="88">
        <f>IF(OR($C30=1,$F30=1),Inputs!$E$33,0)</f>
        <v>0</v>
      </c>
      <c r="T30" s="88">
        <f>IF(OR($C30=1,$F30=1),Inputs!$E$34,0)</f>
        <v>0</v>
      </c>
      <c r="U30" s="90">
        <f t="shared" si="9"/>
        <v>-250</v>
      </c>
      <c r="V30" s="186">
        <f>E30*Inputs!E$26*Summary!$B$31</f>
        <v>1000</v>
      </c>
      <c r="W30" s="183">
        <v>0</v>
      </c>
      <c r="X30" s="197"/>
    </row>
    <row r="31" spans="1:24" ht="11.25">
      <c r="A31" s="272"/>
      <c r="B31" s="8"/>
      <c r="C31" s="107">
        <v>1</v>
      </c>
      <c r="D31" s="9" t="s">
        <v>83</v>
      </c>
      <c r="E31" s="15">
        <f>Inputs!$E$4</f>
        <v>5</v>
      </c>
      <c r="F31" s="104">
        <f t="shared" si="1"/>
        <v>0</v>
      </c>
      <c r="G31" s="13"/>
      <c r="H31" s="91">
        <f t="shared" si="2"/>
        <v>375</v>
      </c>
      <c r="I31" s="92">
        <f t="shared" si="3"/>
        <v>250</v>
      </c>
      <c r="J31" s="93">
        <f t="shared" si="4"/>
        <v>0</v>
      </c>
      <c r="K31" s="94">
        <f t="shared" si="5"/>
        <v>0</v>
      </c>
      <c r="L31" s="93">
        <f t="shared" si="6"/>
        <v>0</v>
      </c>
      <c r="M31" s="91">
        <f t="shared" si="7"/>
        <v>0</v>
      </c>
      <c r="N31" s="87">
        <f t="shared" si="8"/>
        <v>75</v>
      </c>
      <c r="O31" s="87">
        <f>IF(OR($C31=1,$F31=1),Inputs!$E$3*(1/4),0)</f>
        <v>10</v>
      </c>
      <c r="P31" s="89">
        <f>IF(OR($C31=1,$F31=1),Inputs!$E$25,0)</f>
        <v>50</v>
      </c>
      <c r="Q31" s="88">
        <f>IF(OR($C31=1,$F31=1),Inputs!$E$31,0)</f>
        <v>0</v>
      </c>
      <c r="R31" s="89">
        <f>IF(OR($C31=1,$F31=1),Inputs!$E$32,0)</f>
        <v>0</v>
      </c>
      <c r="S31" s="88">
        <f>IF(OR($C31=1,$F31=1),Inputs!$E$33,0)</f>
        <v>0</v>
      </c>
      <c r="T31" s="88">
        <f>IF(OR($C31=1,$F31=1),Inputs!$E$34,0)</f>
        <v>0</v>
      </c>
      <c r="U31" s="90">
        <f t="shared" si="9"/>
        <v>-250</v>
      </c>
      <c r="V31" s="186">
        <f>E31*Inputs!E$26*Summary!$B$31</f>
        <v>1000</v>
      </c>
      <c r="W31" s="184">
        <v>0</v>
      </c>
      <c r="X31" s="197"/>
    </row>
    <row r="32" spans="1:24" ht="11.25">
      <c r="A32" s="272"/>
      <c r="B32" s="8"/>
      <c r="C32" s="107">
        <v>1</v>
      </c>
      <c r="D32" s="9" t="s">
        <v>83</v>
      </c>
      <c r="E32" s="15">
        <f>Inputs!$E$4</f>
        <v>5</v>
      </c>
      <c r="F32" s="104">
        <f t="shared" si="1"/>
        <v>0</v>
      </c>
      <c r="G32" s="13"/>
      <c r="H32" s="91">
        <f t="shared" si="2"/>
        <v>375</v>
      </c>
      <c r="I32" s="92">
        <f t="shared" si="3"/>
        <v>250</v>
      </c>
      <c r="J32" s="93">
        <f t="shared" si="4"/>
        <v>0</v>
      </c>
      <c r="K32" s="94">
        <f t="shared" si="5"/>
        <v>0</v>
      </c>
      <c r="L32" s="93">
        <f t="shared" si="6"/>
        <v>0</v>
      </c>
      <c r="M32" s="91">
        <f t="shared" si="7"/>
        <v>0</v>
      </c>
      <c r="N32" s="87">
        <f t="shared" si="8"/>
        <v>75</v>
      </c>
      <c r="O32" s="87">
        <f>IF(OR($C32=1,$F32=1),Inputs!$E$3*(1/4),0)</f>
        <v>10</v>
      </c>
      <c r="P32" s="89">
        <f>IF(OR($C32=1,$F32=1),Inputs!$E$25,0)</f>
        <v>50</v>
      </c>
      <c r="Q32" s="88">
        <f>IF(OR($C32=1,$F32=1),Inputs!$E$31,0)</f>
        <v>0</v>
      </c>
      <c r="R32" s="89">
        <f>IF(OR($C32=1,$F32=1),Inputs!$E$32,0)</f>
        <v>0</v>
      </c>
      <c r="S32" s="88">
        <f>IF(OR($C32=1,$F32=1),Inputs!$E$33,0)</f>
        <v>0</v>
      </c>
      <c r="T32" s="88">
        <f>IF(OR($C32=1,$F32=1),Inputs!$E$34,0)</f>
        <v>0</v>
      </c>
      <c r="U32" s="90">
        <f t="shared" si="9"/>
        <v>-250</v>
      </c>
      <c r="V32" s="186">
        <f>E32*Inputs!E$26*Summary!$B$31</f>
        <v>1000</v>
      </c>
      <c r="W32" s="184">
        <v>0</v>
      </c>
      <c r="X32" s="197"/>
    </row>
    <row r="33" spans="1:24" ht="12" thickBot="1">
      <c r="A33" s="273"/>
      <c r="B33" s="11"/>
      <c r="C33" s="108">
        <v>1</v>
      </c>
      <c r="D33" s="12" t="s">
        <v>83</v>
      </c>
      <c r="E33" s="15">
        <f>Inputs!$E$4</f>
        <v>5</v>
      </c>
      <c r="F33" s="105">
        <f t="shared" si="1"/>
        <v>0</v>
      </c>
      <c r="G33" s="14"/>
      <c r="H33" s="95">
        <f t="shared" si="2"/>
        <v>375</v>
      </c>
      <c r="I33" s="96">
        <f t="shared" si="3"/>
        <v>250</v>
      </c>
      <c r="J33" s="97">
        <f t="shared" si="4"/>
        <v>0</v>
      </c>
      <c r="K33" s="98">
        <f t="shared" si="5"/>
        <v>0</v>
      </c>
      <c r="L33" s="97">
        <f t="shared" si="6"/>
        <v>0</v>
      </c>
      <c r="M33" s="95">
        <f t="shared" si="7"/>
        <v>0</v>
      </c>
      <c r="N33" s="99">
        <f t="shared" si="8"/>
        <v>75</v>
      </c>
      <c r="O33" s="99">
        <f>IF(OR($C33=1,$F33=1),Inputs!$E$3*(1/4),0)</f>
        <v>10</v>
      </c>
      <c r="P33" s="100">
        <f>IF(OR($C33=1,$F33=1),Inputs!$E$25,0)</f>
        <v>50</v>
      </c>
      <c r="Q33" s="101">
        <f>IF(OR($C33=1,$F33=1),Inputs!$E$31,0)</f>
        <v>0</v>
      </c>
      <c r="R33" s="100">
        <f>IF(OR($C33=1,$F33=1),Inputs!$E$32,0)</f>
        <v>0</v>
      </c>
      <c r="S33" s="101">
        <f>IF(OR($C33=1,$F33=1),Inputs!$E$33,0)</f>
        <v>0</v>
      </c>
      <c r="T33" s="101">
        <f>IF(OR($C33=1,$F33=1),Inputs!$E$34,0)</f>
        <v>0</v>
      </c>
      <c r="U33" s="102">
        <f t="shared" si="9"/>
        <v>-250</v>
      </c>
      <c r="V33" s="186">
        <f>E33*Inputs!E$26*Summary!$B$31</f>
        <v>1000</v>
      </c>
      <c r="W33" s="185">
        <v>0</v>
      </c>
      <c r="X33" s="198"/>
    </row>
    <row r="34" spans="1:24" ht="11.25">
      <c r="A34" s="271" t="s">
        <v>115</v>
      </c>
      <c r="B34" s="8" t="s">
        <v>91</v>
      </c>
      <c r="C34" s="107">
        <v>1</v>
      </c>
      <c r="D34" s="9" t="s">
        <v>83</v>
      </c>
      <c r="E34" s="15">
        <f>Inputs!$E$5</f>
        <v>6.25</v>
      </c>
      <c r="F34" s="104">
        <f t="shared" si="1"/>
        <v>0</v>
      </c>
      <c r="G34" s="13"/>
      <c r="H34" s="91">
        <f t="shared" si="2"/>
        <v>468.75</v>
      </c>
      <c r="I34" s="92">
        <f t="shared" si="3"/>
        <v>312.5</v>
      </c>
      <c r="J34" s="93">
        <f t="shared" si="4"/>
        <v>0</v>
      </c>
      <c r="K34" s="94">
        <f t="shared" si="5"/>
        <v>0</v>
      </c>
      <c r="L34" s="85">
        <f t="shared" si="6"/>
        <v>0</v>
      </c>
      <c r="M34" s="91">
        <f t="shared" si="7"/>
        <v>0</v>
      </c>
      <c r="N34" s="87">
        <f t="shared" si="8"/>
        <v>75</v>
      </c>
      <c r="O34" s="87">
        <f>IF(OR($C34=1,$F34=1),Inputs!$E$3*(1/4),0)</f>
        <v>10</v>
      </c>
      <c r="P34" s="89">
        <f>IF(OR($C34=1,$F34=1),Inputs!$E$25,0)</f>
        <v>50</v>
      </c>
      <c r="Q34" s="88">
        <f>IF(OR($C34=1,$F34=1),Inputs!$E$31,0)</f>
        <v>0</v>
      </c>
      <c r="R34" s="89">
        <f>IF(OR($C34=1,$F34=1),Inputs!$E$32,0)</f>
        <v>0</v>
      </c>
      <c r="S34" s="88">
        <f>IF(OR($C34=1,$F34=1),Inputs!$E$33,0)</f>
        <v>0</v>
      </c>
      <c r="T34" s="88">
        <f>IF(OR($C34=1,$F34=1),Inputs!$E$34,0)</f>
        <v>0</v>
      </c>
      <c r="U34" s="90">
        <f t="shared" si="9"/>
        <v>-312.5</v>
      </c>
      <c r="V34" s="186">
        <f>E34*Inputs!E$26*Summary!$B$32</f>
        <v>937.5</v>
      </c>
      <c r="W34" s="183">
        <v>0</v>
      </c>
      <c r="X34" s="197"/>
    </row>
    <row r="35" spans="1:24" ht="11.25">
      <c r="A35" s="272"/>
      <c r="B35" s="8"/>
      <c r="C35" s="107">
        <v>1</v>
      </c>
      <c r="D35" s="9" t="s">
        <v>83</v>
      </c>
      <c r="E35" s="15">
        <f>Inputs!$E$5</f>
        <v>6.25</v>
      </c>
      <c r="F35" s="104">
        <f t="shared" si="1"/>
        <v>0</v>
      </c>
      <c r="G35" s="13"/>
      <c r="H35" s="91">
        <f t="shared" si="2"/>
        <v>468.75</v>
      </c>
      <c r="I35" s="92">
        <f t="shared" si="3"/>
        <v>312.5</v>
      </c>
      <c r="J35" s="93">
        <f t="shared" si="4"/>
        <v>0</v>
      </c>
      <c r="K35" s="94">
        <f t="shared" si="5"/>
        <v>0</v>
      </c>
      <c r="L35" s="93">
        <f t="shared" si="6"/>
        <v>0</v>
      </c>
      <c r="M35" s="91">
        <f t="shared" si="7"/>
        <v>0</v>
      </c>
      <c r="N35" s="87">
        <f t="shared" si="8"/>
        <v>75</v>
      </c>
      <c r="O35" s="87">
        <f>IF(OR($C35=1,$F35=1),Inputs!$E$3*(1/4),0)</f>
        <v>10</v>
      </c>
      <c r="P35" s="89">
        <f>IF(OR($C35=1,$F35=1),Inputs!$E$25,0)</f>
        <v>50</v>
      </c>
      <c r="Q35" s="88">
        <f>IF(OR($C35=1,$F35=1),Inputs!$E$31,0)</f>
        <v>0</v>
      </c>
      <c r="R35" s="89">
        <f>IF(OR($C35=1,$F35=1),Inputs!$E$32,0)</f>
        <v>0</v>
      </c>
      <c r="S35" s="88">
        <f>IF(OR($C35=1,$F35=1),Inputs!$E$33,0)</f>
        <v>0</v>
      </c>
      <c r="T35" s="88">
        <f>IF(OR($C35=1,$F35=1),Inputs!$E$34,0)</f>
        <v>0</v>
      </c>
      <c r="U35" s="90">
        <f t="shared" si="9"/>
        <v>-312.5</v>
      </c>
      <c r="V35" s="186">
        <f>E35*Inputs!E$26*Summary!$B$32</f>
        <v>937.5</v>
      </c>
      <c r="W35" s="184">
        <v>0</v>
      </c>
      <c r="X35" s="197"/>
    </row>
    <row r="36" spans="1:24" ht="11.25">
      <c r="A36" s="272"/>
      <c r="B36" s="8"/>
      <c r="C36" s="107">
        <v>1</v>
      </c>
      <c r="D36" s="9" t="s">
        <v>83</v>
      </c>
      <c r="E36" s="15">
        <f>Inputs!$E$5</f>
        <v>6.25</v>
      </c>
      <c r="F36" s="104">
        <f t="shared" si="1"/>
        <v>0</v>
      </c>
      <c r="G36" s="13"/>
      <c r="H36" s="91">
        <f t="shared" si="2"/>
        <v>468.75</v>
      </c>
      <c r="I36" s="92">
        <f t="shared" si="3"/>
        <v>312.5</v>
      </c>
      <c r="J36" s="93">
        <f t="shared" si="4"/>
        <v>0</v>
      </c>
      <c r="K36" s="94">
        <f t="shared" si="5"/>
        <v>0</v>
      </c>
      <c r="L36" s="93">
        <f t="shared" si="6"/>
        <v>0</v>
      </c>
      <c r="M36" s="91">
        <f t="shared" si="7"/>
        <v>0</v>
      </c>
      <c r="N36" s="87">
        <f t="shared" si="8"/>
        <v>75</v>
      </c>
      <c r="O36" s="87">
        <f>IF(OR($C36=1,$F36=1),Inputs!$E$3*(1/4),0)</f>
        <v>10</v>
      </c>
      <c r="P36" s="89">
        <f>IF(OR($C36=1,$F36=1),Inputs!$E$25,0)</f>
        <v>50</v>
      </c>
      <c r="Q36" s="88">
        <f>IF(OR($C36=1,$F36=1),Inputs!$E$31,0)</f>
        <v>0</v>
      </c>
      <c r="R36" s="89">
        <f>IF(OR($C36=1,$F36=1),Inputs!$E$32,0)</f>
        <v>0</v>
      </c>
      <c r="S36" s="88">
        <f>IF(OR($C36=1,$F36=1),Inputs!$E$33,0)</f>
        <v>0</v>
      </c>
      <c r="T36" s="88">
        <f>IF(OR($C36=1,$F36=1),Inputs!$E$34,0)</f>
        <v>0</v>
      </c>
      <c r="U36" s="90">
        <f t="shared" si="9"/>
        <v>-312.5</v>
      </c>
      <c r="V36" s="186">
        <f>E36*Inputs!E$26*Summary!$B$32</f>
        <v>937.5</v>
      </c>
      <c r="W36" s="184">
        <v>0</v>
      </c>
      <c r="X36" s="197"/>
    </row>
    <row r="37" spans="1:24" ht="12" thickBot="1">
      <c r="A37" s="273"/>
      <c r="B37" s="11"/>
      <c r="C37" s="108">
        <v>1</v>
      </c>
      <c r="D37" s="12" t="s">
        <v>83</v>
      </c>
      <c r="E37" s="15">
        <f>Inputs!$E$5</f>
        <v>6.25</v>
      </c>
      <c r="F37" s="105">
        <f t="shared" si="1"/>
        <v>0</v>
      </c>
      <c r="G37" s="13"/>
      <c r="H37" s="95">
        <f t="shared" si="2"/>
        <v>468.75</v>
      </c>
      <c r="I37" s="96">
        <f t="shared" si="3"/>
        <v>312.5</v>
      </c>
      <c r="J37" s="97">
        <f t="shared" si="4"/>
        <v>0</v>
      </c>
      <c r="K37" s="98">
        <f t="shared" si="5"/>
        <v>0</v>
      </c>
      <c r="L37" s="97">
        <f t="shared" si="6"/>
        <v>0</v>
      </c>
      <c r="M37" s="95">
        <f t="shared" si="7"/>
        <v>0</v>
      </c>
      <c r="N37" s="99">
        <f t="shared" si="8"/>
        <v>75</v>
      </c>
      <c r="O37" s="99">
        <f>IF(OR($C37=1,$F37=1),Inputs!$E$3*(1/4),0)</f>
        <v>10</v>
      </c>
      <c r="P37" s="100">
        <f>IF(OR($C37=1,$F37=1),Inputs!$E$25,0)</f>
        <v>50</v>
      </c>
      <c r="Q37" s="101">
        <f>IF(OR($C37=1,$F37=1),Inputs!$E$31,0)</f>
        <v>0</v>
      </c>
      <c r="R37" s="100">
        <f>IF(OR($C37=1,$F37=1),Inputs!$E$32,0)</f>
        <v>0</v>
      </c>
      <c r="S37" s="101">
        <f>IF(OR($C37=1,$F37=1),Inputs!$E$33,0)</f>
        <v>0</v>
      </c>
      <c r="T37" s="101">
        <f>IF(OR($C37=1,$F37=1),Inputs!$E$34,0)</f>
        <v>0</v>
      </c>
      <c r="U37" s="102">
        <f t="shared" si="9"/>
        <v>-312.5</v>
      </c>
      <c r="V37" s="186">
        <f>E37*Inputs!E$26*Summary!$B$32</f>
        <v>937.5</v>
      </c>
      <c r="W37" s="185">
        <v>0</v>
      </c>
      <c r="X37" s="198"/>
    </row>
    <row r="38" spans="1:24" ht="11.25">
      <c r="A38" s="271" t="s">
        <v>116</v>
      </c>
      <c r="B38" s="8" t="s">
        <v>92</v>
      </c>
      <c r="C38" s="107">
        <v>1</v>
      </c>
      <c r="D38" s="9" t="s">
        <v>83</v>
      </c>
      <c r="E38" s="15">
        <f>Inputs!$E$6</f>
        <v>7.5</v>
      </c>
      <c r="F38" s="104">
        <f aca="true" t="shared" si="10" ref="F38:F69">IF(AND(C38=0,D38="Closed"),1,0)</f>
        <v>0</v>
      </c>
      <c r="G38" s="13"/>
      <c r="H38" s="91">
        <f aca="true" t="shared" si="11" ref="H38:H69">IF(AND($C38=1,$F38=0),$B$1*MIN($E38,$O38),0)</f>
        <v>562.5</v>
      </c>
      <c r="I38" s="92">
        <f aca="true" t="shared" si="12" ref="I38:I69">IF(AND($C38=1,$F38=0),$P38*MIN($E38,$O38),0)</f>
        <v>375</v>
      </c>
      <c r="J38" s="93">
        <f aca="true" t="shared" si="13" ref="J38:J69">IF(AND($C38=1,$F38=0),($P38*MAX(0,$E38-$O38))+((-1)*($R38+$S38+$T38)),0)</f>
        <v>0</v>
      </c>
      <c r="K38" s="94">
        <f aca="true" t="shared" si="14" ref="K38:K69">IF(AND($C38=1,$F38=0),($Q38*MAX(0,$E38-$O38)),0)</f>
        <v>0</v>
      </c>
      <c r="L38" s="85">
        <f aca="true" t="shared" si="15" ref="L38:L69">IF(AND($C38=0,$F38=1),($P38*$E38)+((-1)*($R38+$S38+$T38)),0)</f>
        <v>0</v>
      </c>
      <c r="M38" s="91">
        <f aca="true" t="shared" si="16" ref="M38:M69">IF(AND($C38=0,$F38=1),($B$1*MIN($E38,$O38))-($Q38*MAX(0,$E38-$O38)),0)</f>
        <v>0</v>
      </c>
      <c r="N38" s="87">
        <f aca="true" t="shared" si="17" ref="N38:N69">IF(OR($C38=1,$F38=1),B$1,0)</f>
        <v>75</v>
      </c>
      <c r="O38" s="87">
        <f>IF(OR($C38=1,$F38=1),Inputs!$E$3*(1/4),0)</f>
        <v>10</v>
      </c>
      <c r="P38" s="89">
        <f>IF(OR($C38=1,$F38=1),Inputs!$E$25,0)</f>
        <v>50</v>
      </c>
      <c r="Q38" s="88">
        <f>IF(OR($C38=1,$F38=1),Inputs!$E$31,0)</f>
        <v>0</v>
      </c>
      <c r="R38" s="89">
        <f>IF(OR($C38=1,$F38=1),Inputs!$E$32,0)</f>
        <v>0</v>
      </c>
      <c r="S38" s="88">
        <f>IF(OR($C38=1,$F38=1),Inputs!$E$33,0)</f>
        <v>0</v>
      </c>
      <c r="T38" s="88">
        <f>IF(OR($C38=1,$F38=1),Inputs!$E$34,0)</f>
        <v>0</v>
      </c>
      <c r="U38" s="90">
        <f t="shared" si="9"/>
        <v>-375</v>
      </c>
      <c r="V38" s="186">
        <f>E38*Inputs!E$26*Summary!$B$33</f>
        <v>750</v>
      </c>
      <c r="W38" s="183">
        <v>0</v>
      </c>
      <c r="X38" s="197"/>
    </row>
    <row r="39" spans="1:24" ht="11.25">
      <c r="A39" s="272"/>
      <c r="B39" s="8"/>
      <c r="C39" s="107">
        <v>1</v>
      </c>
      <c r="D39" s="9" t="s">
        <v>83</v>
      </c>
      <c r="E39" s="15">
        <f>Inputs!$E$6</f>
        <v>7.5</v>
      </c>
      <c r="F39" s="104">
        <f t="shared" si="10"/>
        <v>0</v>
      </c>
      <c r="G39" s="13"/>
      <c r="H39" s="91">
        <f t="shared" si="11"/>
        <v>562.5</v>
      </c>
      <c r="I39" s="92">
        <f t="shared" si="12"/>
        <v>375</v>
      </c>
      <c r="J39" s="93">
        <f t="shared" si="13"/>
        <v>0</v>
      </c>
      <c r="K39" s="94">
        <f t="shared" si="14"/>
        <v>0</v>
      </c>
      <c r="L39" s="93">
        <f t="shared" si="15"/>
        <v>0</v>
      </c>
      <c r="M39" s="91">
        <f t="shared" si="16"/>
        <v>0</v>
      </c>
      <c r="N39" s="87">
        <f t="shared" si="17"/>
        <v>75</v>
      </c>
      <c r="O39" s="87">
        <f>IF(OR($C39=1,$F39=1),Inputs!$E$3*(1/4),0)</f>
        <v>10</v>
      </c>
      <c r="P39" s="89">
        <f>IF(OR($C39=1,$F39=1),Inputs!$E$25,0)</f>
        <v>50</v>
      </c>
      <c r="Q39" s="88">
        <f>IF(OR($C39=1,$F39=1),Inputs!$E$31,0)</f>
        <v>0</v>
      </c>
      <c r="R39" s="89">
        <f>IF(OR($C39=1,$F39=1),Inputs!$E$32,0)</f>
        <v>0</v>
      </c>
      <c r="S39" s="88">
        <f>IF(OR($C39=1,$F39=1),Inputs!$E$33,0)</f>
        <v>0</v>
      </c>
      <c r="T39" s="88">
        <f>IF(OR($C39=1,$F39=1),Inputs!$E$34,0)</f>
        <v>0</v>
      </c>
      <c r="U39" s="90">
        <f t="shared" si="9"/>
        <v>-375</v>
      </c>
      <c r="V39" s="186">
        <f>E39*Inputs!E$26*Summary!$B$33</f>
        <v>750</v>
      </c>
      <c r="W39" s="184">
        <v>0</v>
      </c>
      <c r="X39" s="197"/>
    </row>
    <row r="40" spans="1:24" ht="11.25">
      <c r="A40" s="272"/>
      <c r="B40" s="8"/>
      <c r="C40" s="107">
        <v>1</v>
      </c>
      <c r="D40" s="9" t="s">
        <v>83</v>
      </c>
      <c r="E40" s="15">
        <f>Inputs!$E$6</f>
        <v>7.5</v>
      </c>
      <c r="F40" s="104">
        <f t="shared" si="10"/>
        <v>0</v>
      </c>
      <c r="G40" s="13"/>
      <c r="H40" s="91">
        <f t="shared" si="11"/>
        <v>562.5</v>
      </c>
      <c r="I40" s="92">
        <f t="shared" si="12"/>
        <v>375</v>
      </c>
      <c r="J40" s="93">
        <f t="shared" si="13"/>
        <v>0</v>
      </c>
      <c r="K40" s="94">
        <f t="shared" si="14"/>
        <v>0</v>
      </c>
      <c r="L40" s="93">
        <f t="shared" si="15"/>
        <v>0</v>
      </c>
      <c r="M40" s="91">
        <f t="shared" si="16"/>
        <v>0</v>
      </c>
      <c r="N40" s="87">
        <f t="shared" si="17"/>
        <v>75</v>
      </c>
      <c r="O40" s="87">
        <f>IF(OR($C40=1,$F40=1),Inputs!$E$3*(1/4),0)</f>
        <v>10</v>
      </c>
      <c r="P40" s="89">
        <f>IF(OR($C40=1,$F40=1),Inputs!$E$25,0)</f>
        <v>50</v>
      </c>
      <c r="Q40" s="88">
        <f>IF(OR($C40=1,$F40=1),Inputs!$E$31,0)</f>
        <v>0</v>
      </c>
      <c r="R40" s="89">
        <f>IF(OR($C40=1,$F40=1),Inputs!$E$32,0)</f>
        <v>0</v>
      </c>
      <c r="S40" s="88">
        <f>IF(OR($C40=1,$F40=1),Inputs!$E$33,0)</f>
        <v>0</v>
      </c>
      <c r="T40" s="88">
        <f>IF(OR($C40=1,$F40=1),Inputs!$E$34,0)</f>
        <v>0</v>
      </c>
      <c r="U40" s="90">
        <f t="shared" si="9"/>
        <v>-375</v>
      </c>
      <c r="V40" s="186">
        <f>E40*Inputs!E$26*Summary!$B$33</f>
        <v>750</v>
      </c>
      <c r="W40" s="184">
        <v>0</v>
      </c>
      <c r="X40" s="197"/>
    </row>
    <row r="41" spans="1:24" ht="12" thickBot="1">
      <c r="A41" s="273"/>
      <c r="B41" s="11"/>
      <c r="C41" s="108">
        <v>1</v>
      </c>
      <c r="D41" s="12" t="s">
        <v>83</v>
      </c>
      <c r="E41" s="16">
        <f>Inputs!$E$6</f>
        <v>7.5</v>
      </c>
      <c r="F41" s="105">
        <f t="shared" si="10"/>
        <v>0</v>
      </c>
      <c r="G41" s="13"/>
      <c r="H41" s="95">
        <f t="shared" si="11"/>
        <v>562.5</v>
      </c>
      <c r="I41" s="96">
        <f t="shared" si="12"/>
        <v>375</v>
      </c>
      <c r="J41" s="97">
        <f t="shared" si="13"/>
        <v>0</v>
      </c>
      <c r="K41" s="98">
        <f t="shared" si="14"/>
        <v>0</v>
      </c>
      <c r="L41" s="97">
        <f t="shared" si="15"/>
        <v>0</v>
      </c>
      <c r="M41" s="95">
        <f t="shared" si="16"/>
        <v>0</v>
      </c>
      <c r="N41" s="99">
        <f t="shared" si="17"/>
        <v>75</v>
      </c>
      <c r="O41" s="99">
        <f>IF(OR($C41=1,$F41=1),Inputs!$E$3*(1/4),0)</f>
        <v>10</v>
      </c>
      <c r="P41" s="100">
        <f>IF(OR($C41=1,$F41=1),Inputs!$E$25,0)</f>
        <v>50</v>
      </c>
      <c r="Q41" s="101">
        <f>IF(OR($C41=1,$F41=1),Inputs!$E$31,0)</f>
        <v>0</v>
      </c>
      <c r="R41" s="100">
        <f>IF(OR($C41=1,$F41=1),Inputs!$E$32,0)</f>
        <v>0</v>
      </c>
      <c r="S41" s="101">
        <f>IF(OR($C41=1,$F41=1),Inputs!$E$33,0)</f>
        <v>0</v>
      </c>
      <c r="T41" s="101">
        <f>IF(OR($C41=1,$F41=1),Inputs!$E$34,0)</f>
        <v>0</v>
      </c>
      <c r="U41" s="102">
        <f t="shared" si="9"/>
        <v>-375</v>
      </c>
      <c r="V41" s="186">
        <f>E41*Inputs!E$26*Summary!$B$33</f>
        <v>750</v>
      </c>
      <c r="W41" s="185">
        <v>0</v>
      </c>
      <c r="X41" s="198"/>
    </row>
    <row r="42" spans="1:24" ht="11.25">
      <c r="A42" s="271" t="s">
        <v>117</v>
      </c>
      <c r="B42" s="8" t="s">
        <v>93</v>
      </c>
      <c r="C42" s="107">
        <v>1</v>
      </c>
      <c r="D42" s="9" t="s">
        <v>83</v>
      </c>
      <c r="E42" s="15">
        <f>Inputs!$E$3/4</f>
        <v>10</v>
      </c>
      <c r="F42" s="104">
        <f t="shared" si="10"/>
        <v>0</v>
      </c>
      <c r="G42" s="13"/>
      <c r="H42" s="91">
        <f t="shared" si="11"/>
        <v>750</v>
      </c>
      <c r="I42" s="92">
        <f t="shared" si="12"/>
        <v>500</v>
      </c>
      <c r="J42" s="93">
        <f t="shared" si="13"/>
        <v>0</v>
      </c>
      <c r="K42" s="94">
        <f t="shared" si="14"/>
        <v>0</v>
      </c>
      <c r="L42" s="85">
        <f t="shared" si="15"/>
        <v>0</v>
      </c>
      <c r="M42" s="91">
        <f t="shared" si="16"/>
        <v>0</v>
      </c>
      <c r="N42" s="87">
        <f t="shared" si="17"/>
        <v>75</v>
      </c>
      <c r="O42" s="87">
        <f>IF(OR($C42=1,$F42=1),Inputs!$E$3*(1/4),0)</f>
        <v>10</v>
      </c>
      <c r="P42" s="89">
        <f>IF(OR($C42=1,$F42=1),Inputs!$E$25,0)</f>
        <v>50</v>
      </c>
      <c r="Q42" s="88">
        <f>IF(OR($C42=1,$F42=1),Inputs!$E$31,0)</f>
        <v>0</v>
      </c>
      <c r="R42" s="89">
        <f>IF(OR($C42=1,$F42=1),Inputs!$E$32,0)</f>
        <v>0</v>
      </c>
      <c r="S42" s="88">
        <f>IF(OR($C42=1,$F42=1),Inputs!$E$33,0)</f>
        <v>0</v>
      </c>
      <c r="T42" s="88">
        <f>IF(OR($C42=1,$F42=1),Inputs!$E$34,0)</f>
        <v>0</v>
      </c>
      <c r="U42" s="90">
        <f t="shared" si="9"/>
        <v>-500</v>
      </c>
      <c r="V42" s="183">
        <v>0</v>
      </c>
      <c r="W42" s="183">
        <f>MIN(O42,E42)*Inputs!E$13*Inputs!E$26</f>
        <v>750</v>
      </c>
      <c r="X42" s="197"/>
    </row>
    <row r="43" spans="1:24" ht="11.25">
      <c r="A43" s="272"/>
      <c r="B43" s="8"/>
      <c r="C43" s="107">
        <v>1</v>
      </c>
      <c r="D43" s="9" t="s">
        <v>83</v>
      </c>
      <c r="E43" s="15">
        <f>Inputs!$E$3/4</f>
        <v>10</v>
      </c>
      <c r="F43" s="104">
        <f t="shared" si="10"/>
        <v>0</v>
      </c>
      <c r="G43" s="13"/>
      <c r="H43" s="91">
        <f t="shared" si="11"/>
        <v>750</v>
      </c>
      <c r="I43" s="92">
        <f t="shared" si="12"/>
        <v>500</v>
      </c>
      <c r="J43" s="93">
        <f t="shared" si="13"/>
        <v>0</v>
      </c>
      <c r="K43" s="94">
        <f t="shared" si="14"/>
        <v>0</v>
      </c>
      <c r="L43" s="93">
        <f t="shared" si="15"/>
        <v>0</v>
      </c>
      <c r="M43" s="91">
        <f t="shared" si="16"/>
        <v>0</v>
      </c>
      <c r="N43" s="87">
        <f t="shared" si="17"/>
        <v>75</v>
      </c>
      <c r="O43" s="87">
        <f>IF(OR($C43=1,$F43=1),Inputs!$E$3*(1/4),0)</f>
        <v>10</v>
      </c>
      <c r="P43" s="89">
        <f>IF(OR($C43=1,$F43=1),Inputs!$E$25,0)</f>
        <v>50</v>
      </c>
      <c r="Q43" s="88">
        <f>IF(OR($C43=1,$F43=1),Inputs!$E$31,0)</f>
        <v>0</v>
      </c>
      <c r="R43" s="89">
        <f>IF(OR($C43=1,$F43=1),Inputs!$E$32,0)</f>
        <v>0</v>
      </c>
      <c r="S43" s="88">
        <f>IF(OR($C43=1,$F43=1),Inputs!$E$33,0)</f>
        <v>0</v>
      </c>
      <c r="T43" s="88">
        <f>IF(OR($C43=1,$F43=1),Inputs!$E$34,0)</f>
        <v>0</v>
      </c>
      <c r="U43" s="90">
        <f t="shared" si="9"/>
        <v>-500</v>
      </c>
      <c r="V43" s="184">
        <v>0</v>
      </c>
      <c r="W43" s="184">
        <f>MIN(O43,E43)*Inputs!E$13*Inputs!E$26</f>
        <v>750</v>
      </c>
      <c r="X43" s="197"/>
    </row>
    <row r="44" spans="1:24" ht="11.25">
      <c r="A44" s="272"/>
      <c r="B44" s="8"/>
      <c r="C44" s="107">
        <v>1</v>
      </c>
      <c r="D44" s="9" t="s">
        <v>83</v>
      </c>
      <c r="E44" s="15">
        <f>Inputs!$E$3/4</f>
        <v>10</v>
      </c>
      <c r="F44" s="104">
        <f t="shared" si="10"/>
        <v>0</v>
      </c>
      <c r="G44" s="13"/>
      <c r="H44" s="91">
        <f t="shared" si="11"/>
        <v>750</v>
      </c>
      <c r="I44" s="92">
        <f t="shared" si="12"/>
        <v>500</v>
      </c>
      <c r="J44" s="93">
        <f t="shared" si="13"/>
        <v>0</v>
      </c>
      <c r="K44" s="94">
        <f t="shared" si="14"/>
        <v>0</v>
      </c>
      <c r="L44" s="93">
        <f t="shared" si="15"/>
        <v>0</v>
      </c>
      <c r="M44" s="91">
        <f t="shared" si="16"/>
        <v>0</v>
      </c>
      <c r="N44" s="87">
        <f t="shared" si="17"/>
        <v>75</v>
      </c>
      <c r="O44" s="87">
        <f>IF(OR($C44=1,$F44=1),Inputs!$E$3*(1/4),0)</f>
        <v>10</v>
      </c>
      <c r="P44" s="89">
        <f>IF(OR($C44=1,$F44=1),Inputs!$E$25,0)</f>
        <v>50</v>
      </c>
      <c r="Q44" s="88">
        <f>IF(OR($C44=1,$F44=1),Inputs!$E$31,0)</f>
        <v>0</v>
      </c>
      <c r="R44" s="89">
        <f>IF(OR($C44=1,$F44=1),Inputs!$E$32,0)</f>
        <v>0</v>
      </c>
      <c r="S44" s="88">
        <f>IF(OR($C44=1,$F44=1),Inputs!$E$33,0)</f>
        <v>0</v>
      </c>
      <c r="T44" s="88">
        <f>IF(OR($C44=1,$F44=1),Inputs!$E$34,0)</f>
        <v>0</v>
      </c>
      <c r="U44" s="90">
        <f t="shared" si="9"/>
        <v>-500</v>
      </c>
      <c r="V44" s="184">
        <v>0</v>
      </c>
      <c r="W44" s="184">
        <f>MIN(O44,E44)*Inputs!E$13*Inputs!E$26</f>
        <v>750</v>
      </c>
      <c r="X44" s="197"/>
    </row>
    <row r="45" spans="1:24" ht="12" thickBot="1">
      <c r="A45" s="273"/>
      <c r="B45" s="11"/>
      <c r="C45" s="108">
        <v>1</v>
      </c>
      <c r="D45" s="12" t="s">
        <v>83</v>
      </c>
      <c r="E45" s="15">
        <f>Inputs!$E$3/4</f>
        <v>10</v>
      </c>
      <c r="F45" s="105">
        <f t="shared" si="10"/>
        <v>0</v>
      </c>
      <c r="G45" s="14"/>
      <c r="H45" s="95">
        <f t="shared" si="11"/>
        <v>750</v>
      </c>
      <c r="I45" s="96">
        <f t="shared" si="12"/>
        <v>500</v>
      </c>
      <c r="J45" s="97">
        <f t="shared" si="13"/>
        <v>0</v>
      </c>
      <c r="K45" s="98">
        <f t="shared" si="14"/>
        <v>0</v>
      </c>
      <c r="L45" s="97">
        <f t="shared" si="15"/>
        <v>0</v>
      </c>
      <c r="M45" s="95">
        <f t="shared" si="16"/>
        <v>0</v>
      </c>
      <c r="N45" s="99">
        <f t="shared" si="17"/>
        <v>75</v>
      </c>
      <c r="O45" s="99">
        <f>IF(OR($C45=1,$F45=1),Inputs!$E$3*(1/4),0)</f>
        <v>10</v>
      </c>
      <c r="P45" s="100">
        <f>IF(OR($C45=1,$F45=1),Inputs!$E$25,0)</f>
        <v>50</v>
      </c>
      <c r="Q45" s="101">
        <f>IF(OR($C45=1,$F45=1),Inputs!$E$31,0)</f>
        <v>0</v>
      </c>
      <c r="R45" s="100">
        <f>IF(OR($C45=1,$F45=1),Inputs!$E$32,0)</f>
        <v>0</v>
      </c>
      <c r="S45" s="101">
        <f>IF(OR($C45=1,$F45=1),Inputs!$E$33,0)</f>
        <v>0</v>
      </c>
      <c r="T45" s="101">
        <f>IF(OR($C45=1,$F45=1),Inputs!$E$34,0)</f>
        <v>0</v>
      </c>
      <c r="U45" s="102">
        <f t="shared" si="9"/>
        <v>-500</v>
      </c>
      <c r="V45" s="185">
        <v>0</v>
      </c>
      <c r="W45" s="185">
        <f>MIN(O45,E45)*Inputs!E$13*Inputs!E$26</f>
        <v>750</v>
      </c>
      <c r="X45" s="198"/>
    </row>
    <row r="46" spans="1:24" ht="11.25">
      <c r="A46" s="271" t="s">
        <v>118</v>
      </c>
      <c r="B46" s="8" t="s">
        <v>94</v>
      </c>
      <c r="C46" s="107">
        <v>0</v>
      </c>
      <c r="D46" s="10" t="s">
        <v>82</v>
      </c>
      <c r="E46" s="15">
        <v>0</v>
      </c>
      <c r="F46" s="104">
        <f t="shared" si="10"/>
        <v>0</v>
      </c>
      <c r="G46" s="13"/>
      <c r="H46" s="83">
        <f t="shared" si="11"/>
        <v>0</v>
      </c>
      <c r="I46" s="92">
        <f t="shared" si="12"/>
        <v>0</v>
      </c>
      <c r="J46" s="93">
        <f t="shared" si="13"/>
        <v>0</v>
      </c>
      <c r="K46" s="94">
        <f t="shared" si="14"/>
        <v>0</v>
      </c>
      <c r="L46" s="93">
        <f t="shared" si="15"/>
        <v>0</v>
      </c>
      <c r="M46" s="91">
        <f t="shared" si="16"/>
        <v>0</v>
      </c>
      <c r="N46" s="87">
        <f t="shared" si="17"/>
        <v>0</v>
      </c>
      <c r="O46" s="87">
        <f>IF(OR($C46=1,$F46=1),Inputs!$E$3*(1/4),0)</f>
        <v>0</v>
      </c>
      <c r="P46" s="89">
        <f>IF(OR($C46=1,$F46=1),Inputs!$E$25,0)</f>
        <v>0</v>
      </c>
      <c r="Q46" s="88">
        <f>IF(OR($C46=1,$F46=1),Inputs!$E$31,0)</f>
        <v>0</v>
      </c>
      <c r="R46" s="89">
        <f>IF(OR($C46=1,$F46=1),Inputs!$E$32,0)</f>
        <v>0</v>
      </c>
      <c r="S46" s="88">
        <f>IF(OR($C46=1,$F46=1),Inputs!$E$33,0)</f>
        <v>0</v>
      </c>
      <c r="T46" s="88">
        <f>IF(OR($C46=1,$F46=1),Inputs!$E$34,0)</f>
        <v>0</v>
      </c>
      <c r="U46" s="90">
        <f t="shared" si="9"/>
        <v>0</v>
      </c>
      <c r="V46" s="183">
        <v>0</v>
      </c>
      <c r="W46" s="183">
        <v>0</v>
      </c>
      <c r="X46" s="197"/>
    </row>
    <row r="47" spans="1:24" ht="11.25">
      <c r="A47" s="272"/>
      <c r="B47" s="8"/>
      <c r="C47" s="107">
        <v>0</v>
      </c>
      <c r="D47" s="9" t="s">
        <v>82</v>
      </c>
      <c r="E47" s="15">
        <v>0</v>
      </c>
      <c r="F47" s="104">
        <f t="shared" si="10"/>
        <v>0</v>
      </c>
      <c r="G47" s="13"/>
      <c r="H47" s="91">
        <f t="shared" si="11"/>
        <v>0</v>
      </c>
      <c r="I47" s="92">
        <f t="shared" si="12"/>
        <v>0</v>
      </c>
      <c r="J47" s="93">
        <f t="shared" si="13"/>
        <v>0</v>
      </c>
      <c r="K47" s="94">
        <f t="shared" si="14"/>
        <v>0</v>
      </c>
      <c r="L47" s="93">
        <f t="shared" si="15"/>
        <v>0</v>
      </c>
      <c r="M47" s="91">
        <f t="shared" si="16"/>
        <v>0</v>
      </c>
      <c r="N47" s="87">
        <f t="shared" si="17"/>
        <v>0</v>
      </c>
      <c r="O47" s="87">
        <f>IF(OR($C47=1,$F47=1),Inputs!$E$3*(1/4),0)</f>
        <v>0</v>
      </c>
      <c r="P47" s="89">
        <f>IF(OR($C47=1,$F47=1),Inputs!$E$25,0)</f>
        <v>0</v>
      </c>
      <c r="Q47" s="88">
        <f>IF(OR($C47=1,$F47=1),Inputs!$E$31,0)</f>
        <v>0</v>
      </c>
      <c r="R47" s="89">
        <f>IF(OR($C47=1,$F47=1),Inputs!$E$32,0)</f>
        <v>0</v>
      </c>
      <c r="S47" s="88">
        <f>IF(OR($C47=1,$F47=1),Inputs!$E$33,0)</f>
        <v>0</v>
      </c>
      <c r="T47" s="88">
        <f>IF(OR($C47=1,$F47=1),Inputs!$E$34,0)</f>
        <v>0</v>
      </c>
      <c r="U47" s="90">
        <f t="shared" si="9"/>
        <v>0</v>
      </c>
      <c r="V47" s="184">
        <v>0</v>
      </c>
      <c r="W47" s="184">
        <v>0</v>
      </c>
      <c r="X47" s="197"/>
    </row>
    <row r="48" spans="1:24" ht="11.25">
      <c r="A48" s="272"/>
      <c r="B48" s="8"/>
      <c r="C48" s="107">
        <v>0</v>
      </c>
      <c r="D48" s="9" t="s">
        <v>82</v>
      </c>
      <c r="E48" s="15">
        <v>0</v>
      </c>
      <c r="F48" s="104">
        <f t="shared" si="10"/>
        <v>0</v>
      </c>
      <c r="G48" s="13"/>
      <c r="H48" s="91">
        <f t="shared" si="11"/>
        <v>0</v>
      </c>
      <c r="I48" s="92">
        <f t="shared" si="12"/>
        <v>0</v>
      </c>
      <c r="J48" s="93">
        <f t="shared" si="13"/>
        <v>0</v>
      </c>
      <c r="K48" s="94">
        <f t="shared" si="14"/>
        <v>0</v>
      </c>
      <c r="L48" s="93">
        <f t="shared" si="15"/>
        <v>0</v>
      </c>
      <c r="M48" s="91">
        <f t="shared" si="16"/>
        <v>0</v>
      </c>
      <c r="N48" s="87">
        <f t="shared" si="17"/>
        <v>0</v>
      </c>
      <c r="O48" s="87">
        <f>IF(OR($C48=1,$F48=1),Inputs!$E$3*(1/4),0)</f>
        <v>0</v>
      </c>
      <c r="P48" s="89">
        <f>IF(OR($C48=1,$F48=1),Inputs!$E$25,0)</f>
        <v>0</v>
      </c>
      <c r="Q48" s="88">
        <f>IF(OR($C48=1,$F48=1),Inputs!$E$31,0)</f>
        <v>0</v>
      </c>
      <c r="R48" s="89">
        <f>IF(OR($C48=1,$F48=1),Inputs!$E$32,0)</f>
        <v>0</v>
      </c>
      <c r="S48" s="88">
        <f>IF(OR($C48=1,$F48=1),Inputs!$E$33,0)</f>
        <v>0</v>
      </c>
      <c r="T48" s="88">
        <f>IF(OR($C48=1,$F48=1),Inputs!$E$34,0)</f>
        <v>0</v>
      </c>
      <c r="U48" s="90">
        <f t="shared" si="9"/>
        <v>0</v>
      </c>
      <c r="V48" s="184">
        <v>0</v>
      </c>
      <c r="W48" s="184">
        <v>0</v>
      </c>
      <c r="X48" s="197"/>
    </row>
    <row r="49" spans="1:24" ht="12" thickBot="1">
      <c r="A49" s="273"/>
      <c r="B49" s="11"/>
      <c r="C49" s="108">
        <v>0</v>
      </c>
      <c r="D49" s="12" t="s">
        <v>82</v>
      </c>
      <c r="E49" s="16">
        <v>0</v>
      </c>
      <c r="F49" s="105">
        <f t="shared" si="10"/>
        <v>0</v>
      </c>
      <c r="G49" s="13"/>
      <c r="H49" s="95">
        <f t="shared" si="11"/>
        <v>0</v>
      </c>
      <c r="I49" s="96">
        <f t="shared" si="12"/>
        <v>0</v>
      </c>
      <c r="J49" s="97">
        <f t="shared" si="13"/>
        <v>0</v>
      </c>
      <c r="K49" s="98">
        <f t="shared" si="14"/>
        <v>0</v>
      </c>
      <c r="L49" s="97">
        <f t="shared" si="15"/>
        <v>0</v>
      </c>
      <c r="M49" s="95">
        <f t="shared" si="16"/>
        <v>0</v>
      </c>
      <c r="N49" s="99">
        <f t="shared" si="17"/>
        <v>0</v>
      </c>
      <c r="O49" s="99">
        <f>IF(OR($C49=1,$F49=1),Inputs!$E$3*(1/4),0)</f>
        <v>0</v>
      </c>
      <c r="P49" s="100">
        <f>IF(OR($C49=1,$F49=1),Inputs!$E$25,0)</f>
        <v>0</v>
      </c>
      <c r="Q49" s="101">
        <f>IF(OR($C49=1,$F49=1),Inputs!$E$31,0)</f>
        <v>0</v>
      </c>
      <c r="R49" s="100">
        <f>IF(OR($C49=1,$F49=1),Inputs!$E$32,0)</f>
        <v>0</v>
      </c>
      <c r="S49" s="101">
        <f>IF(OR($C49=1,$F49=1),Inputs!$E$33,0)</f>
        <v>0</v>
      </c>
      <c r="T49" s="101">
        <f>IF(OR($C49=1,$F49=1),Inputs!$E$34,0)</f>
        <v>0</v>
      </c>
      <c r="U49" s="102">
        <f t="shared" si="9"/>
        <v>0</v>
      </c>
      <c r="V49" s="185">
        <v>0</v>
      </c>
      <c r="W49" s="185">
        <v>0</v>
      </c>
      <c r="X49" s="198"/>
    </row>
    <row r="50" spans="1:24" ht="11.25">
      <c r="A50" s="271" t="s">
        <v>119</v>
      </c>
      <c r="B50" s="8" t="s">
        <v>95</v>
      </c>
      <c r="C50" s="107">
        <v>0</v>
      </c>
      <c r="D50" s="9" t="s">
        <v>82</v>
      </c>
      <c r="E50" s="15">
        <v>0</v>
      </c>
      <c r="F50" s="104">
        <f t="shared" si="10"/>
        <v>0</v>
      </c>
      <c r="G50" s="13"/>
      <c r="H50" s="91">
        <f t="shared" si="11"/>
        <v>0</v>
      </c>
      <c r="I50" s="92">
        <f t="shared" si="12"/>
        <v>0</v>
      </c>
      <c r="J50" s="93">
        <f t="shared" si="13"/>
        <v>0</v>
      </c>
      <c r="K50" s="94">
        <f t="shared" si="14"/>
        <v>0</v>
      </c>
      <c r="L50" s="85">
        <f t="shared" si="15"/>
        <v>0</v>
      </c>
      <c r="M50" s="91">
        <f t="shared" si="16"/>
        <v>0</v>
      </c>
      <c r="N50" s="87">
        <f t="shared" si="17"/>
        <v>0</v>
      </c>
      <c r="O50" s="87">
        <f>IF(OR($C50=1,$F50=1),Inputs!$E$3*(1/4),0)</f>
        <v>0</v>
      </c>
      <c r="P50" s="89">
        <f>IF(OR($C50=1,$F50=1),Inputs!$E$25,0)</f>
        <v>0</v>
      </c>
      <c r="Q50" s="88">
        <f>IF(OR($C50=1,$F50=1),Inputs!$E$31,0)</f>
        <v>0</v>
      </c>
      <c r="R50" s="89">
        <f>IF(OR($C50=1,$F50=1),Inputs!$E$32,0)</f>
        <v>0</v>
      </c>
      <c r="S50" s="88">
        <f>IF(OR($C50=1,$F50=1),Inputs!$E$33,0)</f>
        <v>0</v>
      </c>
      <c r="T50" s="88">
        <f>IF(OR($C50=1,$F50=1),Inputs!$E$34,0)</f>
        <v>0</v>
      </c>
      <c r="U50" s="90">
        <f t="shared" si="9"/>
        <v>0</v>
      </c>
      <c r="V50" s="183">
        <v>0</v>
      </c>
      <c r="W50" s="183">
        <v>0</v>
      </c>
      <c r="X50" s="197"/>
    </row>
    <row r="51" spans="1:24" ht="11.25">
      <c r="A51" s="272"/>
      <c r="B51" s="8"/>
      <c r="C51" s="107">
        <v>0</v>
      </c>
      <c r="D51" s="9" t="s">
        <v>82</v>
      </c>
      <c r="E51" s="15">
        <v>0</v>
      </c>
      <c r="F51" s="104">
        <f t="shared" si="10"/>
        <v>0</v>
      </c>
      <c r="G51" s="13"/>
      <c r="H51" s="91">
        <f t="shared" si="11"/>
        <v>0</v>
      </c>
      <c r="I51" s="92">
        <f t="shared" si="12"/>
        <v>0</v>
      </c>
      <c r="J51" s="93">
        <f t="shared" si="13"/>
        <v>0</v>
      </c>
      <c r="K51" s="94">
        <f t="shared" si="14"/>
        <v>0</v>
      </c>
      <c r="L51" s="93">
        <f t="shared" si="15"/>
        <v>0</v>
      </c>
      <c r="M51" s="91">
        <f t="shared" si="16"/>
        <v>0</v>
      </c>
      <c r="N51" s="87">
        <f t="shared" si="17"/>
        <v>0</v>
      </c>
      <c r="O51" s="87">
        <f>IF(OR($C51=1,$F51=1),Inputs!$E$3*(1/4),0)</f>
        <v>0</v>
      </c>
      <c r="P51" s="89">
        <f>IF(OR($C51=1,$F51=1),Inputs!$E$25,0)</f>
        <v>0</v>
      </c>
      <c r="Q51" s="88">
        <f>IF(OR($C51=1,$F51=1),Inputs!$E$31,0)</f>
        <v>0</v>
      </c>
      <c r="R51" s="89">
        <f>IF(OR($C51=1,$F51=1),Inputs!$E$32,0)</f>
        <v>0</v>
      </c>
      <c r="S51" s="88">
        <f>IF(OR($C51=1,$F51=1),Inputs!$E$33,0)</f>
        <v>0</v>
      </c>
      <c r="T51" s="88">
        <f>IF(OR($C51=1,$F51=1),Inputs!$E$34,0)</f>
        <v>0</v>
      </c>
      <c r="U51" s="90">
        <f t="shared" si="9"/>
        <v>0</v>
      </c>
      <c r="V51" s="184">
        <v>0</v>
      </c>
      <c r="W51" s="184">
        <v>0</v>
      </c>
      <c r="X51" s="197"/>
    </row>
    <row r="52" spans="1:24" ht="11.25">
      <c r="A52" s="272"/>
      <c r="B52" s="8"/>
      <c r="C52" s="107">
        <v>0</v>
      </c>
      <c r="D52" s="9" t="s">
        <v>82</v>
      </c>
      <c r="E52" s="15">
        <v>0</v>
      </c>
      <c r="F52" s="104">
        <f t="shared" si="10"/>
        <v>0</v>
      </c>
      <c r="G52" s="13"/>
      <c r="H52" s="91">
        <f t="shared" si="11"/>
        <v>0</v>
      </c>
      <c r="I52" s="92">
        <f t="shared" si="12"/>
        <v>0</v>
      </c>
      <c r="J52" s="93">
        <f t="shared" si="13"/>
        <v>0</v>
      </c>
      <c r="K52" s="94">
        <f t="shared" si="14"/>
        <v>0</v>
      </c>
      <c r="L52" s="93">
        <f t="shared" si="15"/>
        <v>0</v>
      </c>
      <c r="M52" s="91">
        <f t="shared" si="16"/>
        <v>0</v>
      </c>
      <c r="N52" s="87">
        <f t="shared" si="17"/>
        <v>0</v>
      </c>
      <c r="O52" s="87">
        <f>IF(OR($C52=1,$F52=1),Inputs!$E$3*(1/4),0)</f>
        <v>0</v>
      </c>
      <c r="P52" s="89">
        <f>IF(OR($C52=1,$F52=1),Inputs!$E$25,0)</f>
        <v>0</v>
      </c>
      <c r="Q52" s="88">
        <f>IF(OR($C52=1,$F52=1),Inputs!$E$31,0)</f>
        <v>0</v>
      </c>
      <c r="R52" s="89">
        <f>IF(OR($C52=1,$F52=1),Inputs!$E$32,0)</f>
        <v>0</v>
      </c>
      <c r="S52" s="88">
        <f>IF(OR($C52=1,$F52=1),Inputs!$E$33,0)</f>
        <v>0</v>
      </c>
      <c r="T52" s="88">
        <f>IF(OR($C52=1,$F52=1),Inputs!$E$34,0)</f>
        <v>0</v>
      </c>
      <c r="U52" s="90">
        <f t="shared" si="9"/>
        <v>0</v>
      </c>
      <c r="V52" s="184">
        <v>0</v>
      </c>
      <c r="W52" s="184">
        <v>0</v>
      </c>
      <c r="X52" s="197"/>
    </row>
    <row r="53" spans="1:24" ht="12" thickBot="1">
      <c r="A53" s="273"/>
      <c r="B53" s="11"/>
      <c r="C53" s="108">
        <v>0</v>
      </c>
      <c r="D53" s="12" t="s">
        <v>82</v>
      </c>
      <c r="E53" s="16">
        <v>0</v>
      </c>
      <c r="F53" s="105">
        <f t="shared" si="10"/>
        <v>0</v>
      </c>
      <c r="G53" s="13"/>
      <c r="H53" s="95">
        <f t="shared" si="11"/>
        <v>0</v>
      </c>
      <c r="I53" s="96">
        <f t="shared" si="12"/>
        <v>0</v>
      </c>
      <c r="J53" s="97">
        <f t="shared" si="13"/>
        <v>0</v>
      </c>
      <c r="K53" s="98">
        <f t="shared" si="14"/>
        <v>0</v>
      </c>
      <c r="L53" s="97">
        <f t="shared" si="15"/>
        <v>0</v>
      </c>
      <c r="M53" s="95">
        <f t="shared" si="16"/>
        <v>0</v>
      </c>
      <c r="N53" s="99">
        <f t="shared" si="17"/>
        <v>0</v>
      </c>
      <c r="O53" s="99">
        <f>IF(OR($C53=1,$F53=1),Inputs!$E$3*(1/4),0)</f>
        <v>0</v>
      </c>
      <c r="P53" s="100">
        <f>IF(OR($C53=1,$F53=1),Inputs!$E$25,0)</f>
        <v>0</v>
      </c>
      <c r="Q53" s="101">
        <f>IF(OR($C53=1,$F53=1),Inputs!$E$31,0)</f>
        <v>0</v>
      </c>
      <c r="R53" s="100">
        <f>IF(OR($C53=1,$F53=1),Inputs!$E$32,0)</f>
        <v>0</v>
      </c>
      <c r="S53" s="101">
        <f>IF(OR($C53=1,$F53=1),Inputs!$E$33,0)</f>
        <v>0</v>
      </c>
      <c r="T53" s="101">
        <f>IF(OR($C53=1,$F53=1),Inputs!$E$34,0)</f>
        <v>0</v>
      </c>
      <c r="U53" s="102">
        <f t="shared" si="9"/>
        <v>0</v>
      </c>
      <c r="V53" s="185">
        <v>0</v>
      </c>
      <c r="W53" s="185">
        <v>0</v>
      </c>
      <c r="X53" s="198"/>
    </row>
    <row r="54" spans="1:24" ht="11.25">
      <c r="A54" s="271" t="s">
        <v>120</v>
      </c>
      <c r="B54" s="8" t="s">
        <v>96</v>
      </c>
      <c r="C54" s="107">
        <v>0</v>
      </c>
      <c r="D54" s="9" t="s">
        <v>82</v>
      </c>
      <c r="E54" s="15">
        <v>0</v>
      </c>
      <c r="F54" s="104">
        <f t="shared" si="10"/>
        <v>0</v>
      </c>
      <c r="G54" s="13"/>
      <c r="H54" s="91">
        <f t="shared" si="11"/>
        <v>0</v>
      </c>
      <c r="I54" s="92">
        <f t="shared" si="12"/>
        <v>0</v>
      </c>
      <c r="J54" s="93">
        <f t="shared" si="13"/>
        <v>0</v>
      </c>
      <c r="K54" s="94">
        <f t="shared" si="14"/>
        <v>0</v>
      </c>
      <c r="L54" s="85">
        <f t="shared" si="15"/>
        <v>0</v>
      </c>
      <c r="M54" s="91">
        <f t="shared" si="16"/>
        <v>0</v>
      </c>
      <c r="N54" s="87">
        <f t="shared" si="17"/>
        <v>0</v>
      </c>
      <c r="O54" s="87">
        <f>IF(OR($C54=1,$F54=1),Inputs!$E$3*(1/4),0)</f>
        <v>0</v>
      </c>
      <c r="P54" s="89">
        <f>IF(OR($C54=1,$F54=1),Inputs!$E$25,0)</f>
        <v>0</v>
      </c>
      <c r="Q54" s="88">
        <f>IF(OR($C54=1,$F54=1),Inputs!$E$31,0)</f>
        <v>0</v>
      </c>
      <c r="R54" s="89">
        <f>IF(OR($C54=1,$F54=1),Inputs!$E$32,0)</f>
        <v>0</v>
      </c>
      <c r="S54" s="88">
        <f>IF(OR($C54=1,$F54=1),Inputs!$E$33,0)</f>
        <v>0</v>
      </c>
      <c r="T54" s="88">
        <f>IF(OR($C54=1,$F54=1),Inputs!$E$34,0)</f>
        <v>0</v>
      </c>
      <c r="U54" s="90">
        <f t="shared" si="9"/>
        <v>0</v>
      </c>
      <c r="V54" s="183">
        <v>0</v>
      </c>
      <c r="W54" s="183">
        <v>0</v>
      </c>
      <c r="X54" s="197"/>
    </row>
    <row r="55" spans="1:24" ht="11.25">
      <c r="A55" s="272"/>
      <c r="B55" s="8"/>
      <c r="C55" s="107">
        <v>0</v>
      </c>
      <c r="D55" s="9" t="s">
        <v>82</v>
      </c>
      <c r="E55" s="15">
        <v>0</v>
      </c>
      <c r="F55" s="104">
        <f t="shared" si="10"/>
        <v>0</v>
      </c>
      <c r="G55" s="13"/>
      <c r="H55" s="91">
        <f t="shared" si="11"/>
        <v>0</v>
      </c>
      <c r="I55" s="92">
        <f t="shared" si="12"/>
        <v>0</v>
      </c>
      <c r="J55" s="93">
        <f t="shared" si="13"/>
        <v>0</v>
      </c>
      <c r="K55" s="94">
        <f t="shared" si="14"/>
        <v>0</v>
      </c>
      <c r="L55" s="93">
        <f t="shared" si="15"/>
        <v>0</v>
      </c>
      <c r="M55" s="91">
        <f t="shared" si="16"/>
        <v>0</v>
      </c>
      <c r="N55" s="87">
        <f t="shared" si="17"/>
        <v>0</v>
      </c>
      <c r="O55" s="87">
        <f>IF(OR($C55=1,$F55=1),Inputs!$E$3*(1/4),0)</f>
        <v>0</v>
      </c>
      <c r="P55" s="89">
        <f>IF(OR($C55=1,$F55=1),Inputs!$E$25,0)</f>
        <v>0</v>
      </c>
      <c r="Q55" s="88">
        <f>IF(OR($C55=1,$F55=1),Inputs!$E$31,0)</f>
        <v>0</v>
      </c>
      <c r="R55" s="89">
        <f>IF(OR($C55=1,$F55=1),Inputs!$E$32,0)</f>
        <v>0</v>
      </c>
      <c r="S55" s="88">
        <f>IF(OR($C55=1,$F55=1),Inputs!$E$33,0)</f>
        <v>0</v>
      </c>
      <c r="T55" s="88">
        <f>IF(OR($C55=1,$F55=1),Inputs!$E$34,0)</f>
        <v>0</v>
      </c>
      <c r="U55" s="90">
        <f t="shared" si="9"/>
        <v>0</v>
      </c>
      <c r="V55" s="184">
        <v>0</v>
      </c>
      <c r="W55" s="184">
        <v>0</v>
      </c>
      <c r="X55" s="197"/>
    </row>
    <row r="56" spans="1:24" ht="11.25">
      <c r="A56" s="272"/>
      <c r="B56" s="8"/>
      <c r="C56" s="107">
        <v>0</v>
      </c>
      <c r="D56" s="9" t="s">
        <v>82</v>
      </c>
      <c r="E56" s="15">
        <v>0</v>
      </c>
      <c r="F56" s="104">
        <f t="shared" si="10"/>
        <v>0</v>
      </c>
      <c r="G56" s="13"/>
      <c r="H56" s="91">
        <f t="shared" si="11"/>
        <v>0</v>
      </c>
      <c r="I56" s="92">
        <f t="shared" si="12"/>
        <v>0</v>
      </c>
      <c r="J56" s="93">
        <f t="shared" si="13"/>
        <v>0</v>
      </c>
      <c r="K56" s="94">
        <f t="shared" si="14"/>
        <v>0</v>
      </c>
      <c r="L56" s="93">
        <f t="shared" si="15"/>
        <v>0</v>
      </c>
      <c r="M56" s="91">
        <f t="shared" si="16"/>
        <v>0</v>
      </c>
      <c r="N56" s="87">
        <f t="shared" si="17"/>
        <v>0</v>
      </c>
      <c r="O56" s="87">
        <f>IF(OR($C56=1,$F56=1),Inputs!$E$3*(1/4),0)</f>
        <v>0</v>
      </c>
      <c r="P56" s="89">
        <f>IF(OR($C56=1,$F56=1),Inputs!$E$25,0)</f>
        <v>0</v>
      </c>
      <c r="Q56" s="88">
        <f>IF(OR($C56=1,$F56=1),Inputs!$E$31,0)</f>
        <v>0</v>
      </c>
      <c r="R56" s="89">
        <f>IF(OR($C56=1,$F56=1),Inputs!$E$32,0)</f>
        <v>0</v>
      </c>
      <c r="S56" s="88">
        <f>IF(OR($C56=1,$F56=1),Inputs!$E$33,0)</f>
        <v>0</v>
      </c>
      <c r="T56" s="88">
        <f>IF(OR($C56=1,$F56=1),Inputs!$E$34,0)</f>
        <v>0</v>
      </c>
      <c r="U56" s="90">
        <f t="shared" si="9"/>
        <v>0</v>
      </c>
      <c r="V56" s="184">
        <v>0</v>
      </c>
      <c r="W56" s="184">
        <v>0</v>
      </c>
      <c r="X56" s="197"/>
    </row>
    <row r="57" spans="1:24" ht="12" thickBot="1">
      <c r="A57" s="273"/>
      <c r="B57" s="11"/>
      <c r="C57" s="108">
        <v>0</v>
      </c>
      <c r="D57" s="12" t="s">
        <v>82</v>
      </c>
      <c r="E57" s="16">
        <v>0</v>
      </c>
      <c r="F57" s="105">
        <f t="shared" si="10"/>
        <v>0</v>
      </c>
      <c r="G57" s="13"/>
      <c r="H57" s="95">
        <f t="shared" si="11"/>
        <v>0</v>
      </c>
      <c r="I57" s="96">
        <f t="shared" si="12"/>
        <v>0</v>
      </c>
      <c r="J57" s="97">
        <f t="shared" si="13"/>
        <v>0</v>
      </c>
      <c r="K57" s="98">
        <f t="shared" si="14"/>
        <v>0</v>
      </c>
      <c r="L57" s="97">
        <f t="shared" si="15"/>
        <v>0</v>
      </c>
      <c r="M57" s="95">
        <f t="shared" si="16"/>
        <v>0</v>
      </c>
      <c r="N57" s="99">
        <f t="shared" si="17"/>
        <v>0</v>
      </c>
      <c r="O57" s="99">
        <f>IF(OR($C57=1,$F57=1),Inputs!$E$3*(1/4),0)</f>
        <v>0</v>
      </c>
      <c r="P57" s="100">
        <f>IF(OR($C57=1,$F57=1),Inputs!$E$25,0)</f>
        <v>0</v>
      </c>
      <c r="Q57" s="101">
        <f>IF(OR($C57=1,$F57=1),Inputs!$E$31,0)</f>
        <v>0</v>
      </c>
      <c r="R57" s="100">
        <f>IF(OR($C57=1,$F57=1),Inputs!$E$32,0)</f>
        <v>0</v>
      </c>
      <c r="S57" s="101">
        <f>IF(OR($C57=1,$F57=1),Inputs!$E$33,0)</f>
        <v>0</v>
      </c>
      <c r="T57" s="101">
        <f>IF(OR($C57=1,$F57=1),Inputs!$E$34,0)</f>
        <v>0</v>
      </c>
      <c r="U57" s="102">
        <f t="shared" si="9"/>
        <v>0</v>
      </c>
      <c r="V57" s="185">
        <v>0</v>
      </c>
      <c r="W57" s="185">
        <v>0</v>
      </c>
      <c r="X57" s="198"/>
    </row>
    <row r="58" spans="1:24" ht="11.25">
      <c r="A58" s="271" t="s">
        <v>121</v>
      </c>
      <c r="B58" s="8" t="s">
        <v>97</v>
      </c>
      <c r="C58" s="107">
        <v>0</v>
      </c>
      <c r="D58" s="9" t="s">
        <v>82</v>
      </c>
      <c r="E58" s="15">
        <v>0</v>
      </c>
      <c r="F58" s="104">
        <f t="shared" si="10"/>
        <v>0</v>
      </c>
      <c r="G58" s="13"/>
      <c r="H58" s="91">
        <f t="shared" si="11"/>
        <v>0</v>
      </c>
      <c r="I58" s="92">
        <f t="shared" si="12"/>
        <v>0</v>
      </c>
      <c r="J58" s="93">
        <f t="shared" si="13"/>
        <v>0</v>
      </c>
      <c r="K58" s="94">
        <f t="shared" si="14"/>
        <v>0</v>
      </c>
      <c r="L58" s="85">
        <f t="shared" si="15"/>
        <v>0</v>
      </c>
      <c r="M58" s="91">
        <f t="shared" si="16"/>
        <v>0</v>
      </c>
      <c r="N58" s="87">
        <f t="shared" si="17"/>
        <v>0</v>
      </c>
      <c r="O58" s="87">
        <f>IF(OR($C58=1,$F58=1),Inputs!$E$3*(1/4),0)</f>
        <v>0</v>
      </c>
      <c r="P58" s="89">
        <f>IF(OR($C58=1,$F58=1),Inputs!$E$25,0)</f>
        <v>0</v>
      </c>
      <c r="Q58" s="88">
        <f>IF(OR($C58=1,$F58=1),Inputs!$E$31,0)</f>
        <v>0</v>
      </c>
      <c r="R58" s="89">
        <f>IF(OR($C58=1,$F58=1),Inputs!$E$32,0)</f>
        <v>0</v>
      </c>
      <c r="S58" s="88">
        <f>IF(OR($C58=1,$F58=1),Inputs!$E$33,0)</f>
        <v>0</v>
      </c>
      <c r="T58" s="88">
        <f>IF(OR($C58=1,$F58=1),Inputs!$E$34,0)</f>
        <v>0</v>
      </c>
      <c r="U58" s="90">
        <f t="shared" si="9"/>
        <v>0</v>
      </c>
      <c r="V58" s="183">
        <v>0</v>
      </c>
      <c r="W58" s="183">
        <v>0</v>
      </c>
      <c r="X58" s="197"/>
    </row>
    <row r="59" spans="1:24" ht="11.25">
      <c r="A59" s="272"/>
      <c r="B59" s="8"/>
      <c r="C59" s="107">
        <v>0</v>
      </c>
      <c r="D59" s="9" t="s">
        <v>82</v>
      </c>
      <c r="E59" s="15">
        <v>0</v>
      </c>
      <c r="F59" s="104">
        <f t="shared" si="10"/>
        <v>0</v>
      </c>
      <c r="G59" s="13"/>
      <c r="H59" s="91">
        <f t="shared" si="11"/>
        <v>0</v>
      </c>
      <c r="I59" s="92">
        <f t="shared" si="12"/>
        <v>0</v>
      </c>
      <c r="J59" s="93">
        <f t="shared" si="13"/>
        <v>0</v>
      </c>
      <c r="K59" s="94">
        <f t="shared" si="14"/>
        <v>0</v>
      </c>
      <c r="L59" s="93">
        <f t="shared" si="15"/>
        <v>0</v>
      </c>
      <c r="M59" s="91">
        <f t="shared" si="16"/>
        <v>0</v>
      </c>
      <c r="N59" s="87">
        <f t="shared" si="17"/>
        <v>0</v>
      </c>
      <c r="O59" s="87">
        <f>IF(OR($C59=1,$F59=1),Inputs!$E$3*(1/4),0)</f>
        <v>0</v>
      </c>
      <c r="P59" s="89">
        <f>IF(OR($C59=1,$F59=1),Inputs!$E$25,0)</f>
        <v>0</v>
      </c>
      <c r="Q59" s="88">
        <f>IF(OR($C59=1,$F59=1),Inputs!$E$31,0)</f>
        <v>0</v>
      </c>
      <c r="R59" s="89">
        <f>IF(OR($C59=1,$F59=1),Inputs!$E$32,0)</f>
        <v>0</v>
      </c>
      <c r="S59" s="88">
        <f>IF(OR($C59=1,$F59=1),Inputs!$E$33,0)</f>
        <v>0</v>
      </c>
      <c r="T59" s="88">
        <f>IF(OR($C59=1,$F59=1),Inputs!$E$34,0)</f>
        <v>0</v>
      </c>
      <c r="U59" s="90">
        <f t="shared" si="9"/>
        <v>0</v>
      </c>
      <c r="V59" s="184">
        <v>0</v>
      </c>
      <c r="W59" s="184">
        <v>0</v>
      </c>
      <c r="X59" s="197"/>
    </row>
    <row r="60" spans="1:24" ht="11.25">
      <c r="A60" s="272"/>
      <c r="B60" s="8"/>
      <c r="C60" s="107">
        <v>0</v>
      </c>
      <c r="D60" s="9" t="s">
        <v>82</v>
      </c>
      <c r="E60" s="15">
        <v>0</v>
      </c>
      <c r="F60" s="104">
        <f t="shared" si="10"/>
        <v>0</v>
      </c>
      <c r="G60" s="13"/>
      <c r="H60" s="91">
        <f t="shared" si="11"/>
        <v>0</v>
      </c>
      <c r="I60" s="92">
        <f t="shared" si="12"/>
        <v>0</v>
      </c>
      <c r="J60" s="93">
        <f t="shared" si="13"/>
        <v>0</v>
      </c>
      <c r="K60" s="94">
        <f t="shared" si="14"/>
        <v>0</v>
      </c>
      <c r="L60" s="93">
        <f t="shared" si="15"/>
        <v>0</v>
      </c>
      <c r="M60" s="91">
        <f t="shared" si="16"/>
        <v>0</v>
      </c>
      <c r="N60" s="87">
        <f t="shared" si="17"/>
        <v>0</v>
      </c>
      <c r="O60" s="87">
        <f>IF(OR($C60=1,$F60=1),Inputs!$E$3*(1/4),0)</f>
        <v>0</v>
      </c>
      <c r="P60" s="89">
        <f>IF(OR($C60=1,$F60=1),Inputs!$E$25,0)</f>
        <v>0</v>
      </c>
      <c r="Q60" s="88">
        <f>IF(OR($C60=1,$F60=1),Inputs!$E$31,0)</f>
        <v>0</v>
      </c>
      <c r="R60" s="89">
        <f>IF(OR($C60=1,$F60=1),Inputs!$E$32,0)</f>
        <v>0</v>
      </c>
      <c r="S60" s="88">
        <f>IF(OR($C60=1,$F60=1),Inputs!$E$33,0)</f>
        <v>0</v>
      </c>
      <c r="T60" s="88">
        <f>IF(OR($C60=1,$F60=1),Inputs!$E$34,0)</f>
        <v>0</v>
      </c>
      <c r="U60" s="90">
        <f t="shared" si="9"/>
        <v>0</v>
      </c>
      <c r="V60" s="184">
        <v>0</v>
      </c>
      <c r="W60" s="184">
        <v>0</v>
      </c>
      <c r="X60" s="197"/>
    </row>
    <row r="61" spans="1:24" ht="12" thickBot="1">
      <c r="A61" s="273"/>
      <c r="B61" s="11"/>
      <c r="C61" s="108">
        <v>0</v>
      </c>
      <c r="D61" s="12" t="s">
        <v>82</v>
      </c>
      <c r="E61" s="16">
        <v>0</v>
      </c>
      <c r="F61" s="105">
        <f t="shared" si="10"/>
        <v>0</v>
      </c>
      <c r="G61" s="13"/>
      <c r="H61" s="95">
        <f t="shared" si="11"/>
        <v>0</v>
      </c>
      <c r="I61" s="96">
        <f t="shared" si="12"/>
        <v>0</v>
      </c>
      <c r="J61" s="97">
        <f t="shared" si="13"/>
        <v>0</v>
      </c>
      <c r="K61" s="98">
        <f t="shared" si="14"/>
        <v>0</v>
      </c>
      <c r="L61" s="97">
        <f t="shared" si="15"/>
        <v>0</v>
      </c>
      <c r="M61" s="95">
        <f t="shared" si="16"/>
        <v>0</v>
      </c>
      <c r="N61" s="99">
        <f t="shared" si="17"/>
        <v>0</v>
      </c>
      <c r="O61" s="99">
        <f>IF(OR($C61=1,$F61=1),Inputs!$E$3*(1/4),0)</f>
        <v>0</v>
      </c>
      <c r="P61" s="100">
        <f>IF(OR($C61=1,$F61=1),Inputs!$E$25,0)</f>
        <v>0</v>
      </c>
      <c r="Q61" s="101">
        <f>IF(OR($C61=1,$F61=1),Inputs!$E$31,0)</f>
        <v>0</v>
      </c>
      <c r="R61" s="100">
        <f>IF(OR($C61=1,$F61=1),Inputs!$E$32,0)</f>
        <v>0</v>
      </c>
      <c r="S61" s="101">
        <f>IF(OR($C61=1,$F61=1),Inputs!$E$33,0)</f>
        <v>0</v>
      </c>
      <c r="T61" s="101">
        <f>IF(OR($C61=1,$F61=1),Inputs!$E$34,0)</f>
        <v>0</v>
      </c>
      <c r="U61" s="102">
        <f t="shared" si="9"/>
        <v>0</v>
      </c>
      <c r="V61" s="185">
        <v>0</v>
      </c>
      <c r="W61" s="185">
        <v>0</v>
      </c>
      <c r="X61" s="198"/>
    </row>
    <row r="62" spans="1:24" ht="11.25">
      <c r="A62" s="271" t="s">
        <v>122</v>
      </c>
      <c r="B62" s="8" t="s">
        <v>98</v>
      </c>
      <c r="C62" s="107">
        <v>0</v>
      </c>
      <c r="D62" s="9" t="s">
        <v>82</v>
      </c>
      <c r="E62" s="15">
        <v>0</v>
      </c>
      <c r="F62" s="104">
        <f t="shared" si="10"/>
        <v>0</v>
      </c>
      <c r="G62" s="13"/>
      <c r="H62" s="91">
        <f t="shared" si="11"/>
        <v>0</v>
      </c>
      <c r="I62" s="92">
        <f t="shared" si="12"/>
        <v>0</v>
      </c>
      <c r="J62" s="93">
        <f t="shared" si="13"/>
        <v>0</v>
      </c>
      <c r="K62" s="94">
        <f t="shared" si="14"/>
        <v>0</v>
      </c>
      <c r="L62" s="85">
        <f t="shared" si="15"/>
        <v>0</v>
      </c>
      <c r="M62" s="91">
        <f t="shared" si="16"/>
        <v>0</v>
      </c>
      <c r="N62" s="87">
        <f t="shared" si="17"/>
        <v>0</v>
      </c>
      <c r="O62" s="87">
        <f>IF(OR($C62=1,$F62=1),Inputs!$E$3*(1/4),0)</f>
        <v>0</v>
      </c>
      <c r="P62" s="89">
        <f>IF(OR($C62=1,$F62=1),Inputs!$E$25,0)</f>
        <v>0</v>
      </c>
      <c r="Q62" s="88">
        <f>IF(OR($C62=1,$F62=1),Inputs!$E$31,0)</f>
        <v>0</v>
      </c>
      <c r="R62" s="89">
        <f>IF(OR($C62=1,$F62=1),Inputs!$E$32,0)</f>
        <v>0</v>
      </c>
      <c r="S62" s="88">
        <f>IF(OR($C62=1,$F62=1),Inputs!$E$33,0)</f>
        <v>0</v>
      </c>
      <c r="T62" s="88">
        <f>IF(OR($C62=1,$F62=1),Inputs!$E$34,0)</f>
        <v>0</v>
      </c>
      <c r="U62" s="90">
        <f t="shared" si="9"/>
        <v>0</v>
      </c>
      <c r="V62" s="183">
        <v>0</v>
      </c>
      <c r="W62" s="183">
        <v>0</v>
      </c>
      <c r="X62" s="197"/>
    </row>
    <row r="63" spans="1:24" ht="11.25">
      <c r="A63" s="272"/>
      <c r="B63" s="8"/>
      <c r="C63" s="107">
        <v>0</v>
      </c>
      <c r="D63" s="9" t="s">
        <v>82</v>
      </c>
      <c r="E63" s="15">
        <v>0</v>
      </c>
      <c r="F63" s="104">
        <f t="shared" si="10"/>
        <v>0</v>
      </c>
      <c r="G63" s="13"/>
      <c r="H63" s="91">
        <f t="shared" si="11"/>
        <v>0</v>
      </c>
      <c r="I63" s="92">
        <f t="shared" si="12"/>
        <v>0</v>
      </c>
      <c r="J63" s="93">
        <f t="shared" si="13"/>
        <v>0</v>
      </c>
      <c r="K63" s="94">
        <f t="shared" si="14"/>
        <v>0</v>
      </c>
      <c r="L63" s="93">
        <f t="shared" si="15"/>
        <v>0</v>
      </c>
      <c r="M63" s="91">
        <f t="shared" si="16"/>
        <v>0</v>
      </c>
      <c r="N63" s="87">
        <f t="shared" si="17"/>
        <v>0</v>
      </c>
      <c r="O63" s="87">
        <f>IF(OR($C63=1,$F63=1),Inputs!$E$3*(1/4),0)</f>
        <v>0</v>
      </c>
      <c r="P63" s="89">
        <f>IF(OR($C63=1,$F63=1),Inputs!$E$25,0)</f>
        <v>0</v>
      </c>
      <c r="Q63" s="88">
        <f>IF(OR($C63=1,$F63=1),Inputs!$E$31,0)</f>
        <v>0</v>
      </c>
      <c r="R63" s="89">
        <f>IF(OR($C63=1,$F63=1),Inputs!$E$32,0)</f>
        <v>0</v>
      </c>
      <c r="S63" s="88">
        <f>IF(OR($C63=1,$F63=1),Inputs!$E$33,0)</f>
        <v>0</v>
      </c>
      <c r="T63" s="88">
        <f>IF(OR($C63=1,$F63=1),Inputs!$E$34,0)</f>
        <v>0</v>
      </c>
      <c r="U63" s="90">
        <f t="shared" si="9"/>
        <v>0</v>
      </c>
      <c r="V63" s="184">
        <v>0</v>
      </c>
      <c r="W63" s="184">
        <v>0</v>
      </c>
      <c r="X63" s="197"/>
    </row>
    <row r="64" spans="1:24" ht="11.25">
      <c r="A64" s="272"/>
      <c r="B64" s="8"/>
      <c r="C64" s="107">
        <v>0</v>
      </c>
      <c r="D64" s="9" t="s">
        <v>82</v>
      </c>
      <c r="E64" s="15">
        <v>0</v>
      </c>
      <c r="F64" s="104">
        <f t="shared" si="10"/>
        <v>0</v>
      </c>
      <c r="G64" s="13"/>
      <c r="H64" s="91">
        <f t="shared" si="11"/>
        <v>0</v>
      </c>
      <c r="I64" s="92">
        <f t="shared" si="12"/>
        <v>0</v>
      </c>
      <c r="J64" s="93">
        <f t="shared" si="13"/>
        <v>0</v>
      </c>
      <c r="K64" s="94">
        <f t="shared" si="14"/>
        <v>0</v>
      </c>
      <c r="L64" s="93">
        <f t="shared" si="15"/>
        <v>0</v>
      </c>
      <c r="M64" s="91">
        <f t="shared" si="16"/>
        <v>0</v>
      </c>
      <c r="N64" s="87">
        <f t="shared" si="17"/>
        <v>0</v>
      </c>
      <c r="O64" s="87">
        <f>IF(OR($C64=1,$F64=1),Inputs!$E$3*(1/4),0)</f>
        <v>0</v>
      </c>
      <c r="P64" s="89">
        <f>IF(OR($C64=1,$F64=1),Inputs!$E$25,0)</f>
        <v>0</v>
      </c>
      <c r="Q64" s="88">
        <f>IF(OR($C64=1,$F64=1),Inputs!$E$31,0)</f>
        <v>0</v>
      </c>
      <c r="R64" s="89">
        <f>IF(OR($C64=1,$F64=1),Inputs!$E$32,0)</f>
        <v>0</v>
      </c>
      <c r="S64" s="88">
        <f>IF(OR($C64=1,$F64=1),Inputs!$E$33,0)</f>
        <v>0</v>
      </c>
      <c r="T64" s="88">
        <f>IF(OR($C64=1,$F64=1),Inputs!$E$34,0)</f>
        <v>0</v>
      </c>
      <c r="U64" s="90">
        <f t="shared" si="9"/>
        <v>0</v>
      </c>
      <c r="V64" s="184">
        <v>0</v>
      </c>
      <c r="W64" s="184">
        <v>0</v>
      </c>
      <c r="X64" s="197"/>
    </row>
    <row r="65" spans="1:24" ht="12" thickBot="1">
      <c r="A65" s="273"/>
      <c r="B65" s="11"/>
      <c r="C65" s="108">
        <v>0</v>
      </c>
      <c r="D65" s="12" t="s">
        <v>82</v>
      </c>
      <c r="E65" s="16">
        <v>0</v>
      </c>
      <c r="F65" s="105">
        <f t="shared" si="10"/>
        <v>0</v>
      </c>
      <c r="G65" s="13"/>
      <c r="H65" s="95">
        <f t="shared" si="11"/>
        <v>0</v>
      </c>
      <c r="I65" s="96">
        <f t="shared" si="12"/>
        <v>0</v>
      </c>
      <c r="J65" s="97">
        <f t="shared" si="13"/>
        <v>0</v>
      </c>
      <c r="K65" s="98">
        <f t="shared" si="14"/>
        <v>0</v>
      </c>
      <c r="L65" s="97">
        <f t="shared" si="15"/>
        <v>0</v>
      </c>
      <c r="M65" s="95">
        <f t="shared" si="16"/>
        <v>0</v>
      </c>
      <c r="N65" s="99">
        <f t="shared" si="17"/>
        <v>0</v>
      </c>
      <c r="O65" s="99">
        <f>IF(OR($C65=1,$F65=1),Inputs!$E$3*(1/4),0)</f>
        <v>0</v>
      </c>
      <c r="P65" s="100">
        <f>IF(OR($C65=1,$F65=1),Inputs!$E$25,0)</f>
        <v>0</v>
      </c>
      <c r="Q65" s="101">
        <f>IF(OR($C65=1,$F65=1),Inputs!$E$31,0)</f>
        <v>0</v>
      </c>
      <c r="R65" s="100">
        <f>IF(OR($C65=1,$F65=1),Inputs!$E$32,0)</f>
        <v>0</v>
      </c>
      <c r="S65" s="101">
        <f>IF(OR($C65=1,$F65=1),Inputs!$E$33,0)</f>
        <v>0</v>
      </c>
      <c r="T65" s="101">
        <f>IF(OR($C65=1,$F65=1),Inputs!$E$34,0)</f>
        <v>0</v>
      </c>
      <c r="U65" s="102">
        <f t="shared" si="9"/>
        <v>0</v>
      </c>
      <c r="V65" s="185">
        <v>0</v>
      </c>
      <c r="W65" s="185">
        <v>0</v>
      </c>
      <c r="X65" s="198"/>
    </row>
    <row r="66" spans="1:24" ht="11.25">
      <c r="A66" s="271" t="s">
        <v>123</v>
      </c>
      <c r="B66" s="8" t="s">
        <v>99</v>
      </c>
      <c r="C66" s="107">
        <v>0</v>
      </c>
      <c r="D66" s="9" t="s">
        <v>82</v>
      </c>
      <c r="E66" s="15">
        <v>0</v>
      </c>
      <c r="F66" s="104">
        <f t="shared" si="10"/>
        <v>0</v>
      </c>
      <c r="G66" s="13"/>
      <c r="H66" s="91">
        <f t="shared" si="11"/>
        <v>0</v>
      </c>
      <c r="I66" s="92">
        <f t="shared" si="12"/>
        <v>0</v>
      </c>
      <c r="J66" s="93">
        <f t="shared" si="13"/>
        <v>0</v>
      </c>
      <c r="K66" s="94">
        <f t="shared" si="14"/>
        <v>0</v>
      </c>
      <c r="L66" s="85">
        <f t="shared" si="15"/>
        <v>0</v>
      </c>
      <c r="M66" s="91">
        <f t="shared" si="16"/>
        <v>0</v>
      </c>
      <c r="N66" s="87">
        <f t="shared" si="17"/>
        <v>0</v>
      </c>
      <c r="O66" s="87">
        <f>IF(OR($C66=1,$F66=1),Inputs!$E$3*(1/4),0)</f>
        <v>0</v>
      </c>
      <c r="P66" s="89">
        <f>IF(OR($C66=1,$F66=1),Inputs!$E$25,0)</f>
        <v>0</v>
      </c>
      <c r="Q66" s="88">
        <f>IF(OR($C66=1,$F66=1),Inputs!$E$31,0)</f>
        <v>0</v>
      </c>
      <c r="R66" s="89">
        <f>IF(OR($C66=1,$F66=1),Inputs!$E$32,0)</f>
        <v>0</v>
      </c>
      <c r="S66" s="88">
        <f>IF(OR($C66=1,$F66=1),Inputs!$E$33,0)</f>
        <v>0</v>
      </c>
      <c r="T66" s="88">
        <f>IF(OR($C66=1,$F66=1),Inputs!$E$34,0)</f>
        <v>0</v>
      </c>
      <c r="U66" s="90">
        <f t="shared" si="9"/>
        <v>0</v>
      </c>
      <c r="V66" s="183">
        <v>0</v>
      </c>
      <c r="W66" s="183">
        <v>0</v>
      </c>
      <c r="X66" s="197"/>
    </row>
    <row r="67" spans="1:24" ht="11.25">
      <c r="A67" s="272"/>
      <c r="B67" s="8"/>
      <c r="C67" s="107">
        <v>0</v>
      </c>
      <c r="D67" s="9" t="s">
        <v>82</v>
      </c>
      <c r="E67" s="15">
        <v>0</v>
      </c>
      <c r="F67" s="104">
        <f t="shared" si="10"/>
        <v>0</v>
      </c>
      <c r="G67" s="13"/>
      <c r="H67" s="91">
        <f t="shared" si="11"/>
        <v>0</v>
      </c>
      <c r="I67" s="92">
        <f t="shared" si="12"/>
        <v>0</v>
      </c>
      <c r="J67" s="93">
        <f t="shared" si="13"/>
        <v>0</v>
      </c>
      <c r="K67" s="94">
        <f t="shared" si="14"/>
        <v>0</v>
      </c>
      <c r="L67" s="93">
        <f t="shared" si="15"/>
        <v>0</v>
      </c>
      <c r="M67" s="91">
        <f t="shared" si="16"/>
        <v>0</v>
      </c>
      <c r="N67" s="87">
        <f t="shared" si="17"/>
        <v>0</v>
      </c>
      <c r="O67" s="87">
        <f>IF(OR($C67=1,$F67=1),Inputs!$E$3*(1/4),0)</f>
        <v>0</v>
      </c>
      <c r="P67" s="89">
        <f>IF(OR($C67=1,$F67=1),Inputs!$E$25,0)</f>
        <v>0</v>
      </c>
      <c r="Q67" s="88">
        <f>IF(OR($C67=1,$F67=1),Inputs!$E$31,0)</f>
        <v>0</v>
      </c>
      <c r="R67" s="89">
        <f>IF(OR($C67=1,$F67=1),Inputs!$E$32,0)</f>
        <v>0</v>
      </c>
      <c r="S67" s="88">
        <f>IF(OR($C67=1,$F67=1),Inputs!$E$33,0)</f>
        <v>0</v>
      </c>
      <c r="T67" s="88">
        <f>IF(OR($C67=1,$F67=1),Inputs!$E$34,0)</f>
        <v>0</v>
      </c>
      <c r="U67" s="90">
        <f t="shared" si="9"/>
        <v>0</v>
      </c>
      <c r="V67" s="184">
        <v>0</v>
      </c>
      <c r="W67" s="184">
        <v>0</v>
      </c>
      <c r="X67" s="197"/>
    </row>
    <row r="68" spans="1:24" ht="11.25">
      <c r="A68" s="272"/>
      <c r="B68" s="8"/>
      <c r="C68" s="107">
        <v>0</v>
      </c>
      <c r="D68" s="9" t="s">
        <v>82</v>
      </c>
      <c r="E68" s="15">
        <v>0</v>
      </c>
      <c r="F68" s="104">
        <f t="shared" si="10"/>
        <v>0</v>
      </c>
      <c r="G68" s="13"/>
      <c r="H68" s="91">
        <f t="shared" si="11"/>
        <v>0</v>
      </c>
      <c r="I68" s="92">
        <f t="shared" si="12"/>
        <v>0</v>
      </c>
      <c r="J68" s="93">
        <f t="shared" si="13"/>
        <v>0</v>
      </c>
      <c r="K68" s="94">
        <f t="shared" si="14"/>
        <v>0</v>
      </c>
      <c r="L68" s="93">
        <f t="shared" si="15"/>
        <v>0</v>
      </c>
      <c r="M68" s="91">
        <f t="shared" si="16"/>
        <v>0</v>
      </c>
      <c r="N68" s="87">
        <f t="shared" si="17"/>
        <v>0</v>
      </c>
      <c r="O68" s="87">
        <f>IF(OR($C68=1,$F68=1),Inputs!$E$3*(1/4),0)</f>
        <v>0</v>
      </c>
      <c r="P68" s="89">
        <f>IF(OR($C68=1,$F68=1),Inputs!$E$25,0)</f>
        <v>0</v>
      </c>
      <c r="Q68" s="88">
        <f>IF(OR($C68=1,$F68=1),Inputs!$E$31,0)</f>
        <v>0</v>
      </c>
      <c r="R68" s="89">
        <f>IF(OR($C68=1,$F68=1),Inputs!$E$32,0)</f>
        <v>0</v>
      </c>
      <c r="S68" s="88">
        <f>IF(OR($C68=1,$F68=1),Inputs!$E$33,0)</f>
        <v>0</v>
      </c>
      <c r="T68" s="88">
        <f>IF(OR($C68=1,$F68=1),Inputs!$E$34,0)</f>
        <v>0</v>
      </c>
      <c r="U68" s="90">
        <f t="shared" si="9"/>
        <v>0</v>
      </c>
      <c r="V68" s="184">
        <v>0</v>
      </c>
      <c r="W68" s="184">
        <v>0</v>
      </c>
      <c r="X68" s="197"/>
    </row>
    <row r="69" spans="1:24" ht="12" thickBot="1">
      <c r="A69" s="273"/>
      <c r="B69" s="11"/>
      <c r="C69" s="108">
        <v>0</v>
      </c>
      <c r="D69" s="12" t="s">
        <v>82</v>
      </c>
      <c r="E69" s="16">
        <v>0</v>
      </c>
      <c r="F69" s="105">
        <f t="shared" si="10"/>
        <v>0</v>
      </c>
      <c r="G69" s="13"/>
      <c r="H69" s="95">
        <f t="shared" si="11"/>
        <v>0</v>
      </c>
      <c r="I69" s="96">
        <f t="shared" si="12"/>
        <v>0</v>
      </c>
      <c r="J69" s="97">
        <f t="shared" si="13"/>
        <v>0</v>
      </c>
      <c r="K69" s="98">
        <f t="shared" si="14"/>
        <v>0</v>
      </c>
      <c r="L69" s="97">
        <f t="shared" si="15"/>
        <v>0</v>
      </c>
      <c r="M69" s="95">
        <f t="shared" si="16"/>
        <v>0</v>
      </c>
      <c r="N69" s="99">
        <f t="shared" si="17"/>
        <v>0</v>
      </c>
      <c r="O69" s="99">
        <f>IF(OR($C69=1,$F69=1),Inputs!$E$3*(1/4),0)</f>
        <v>0</v>
      </c>
      <c r="P69" s="100">
        <f>IF(OR($C69=1,$F69=1),Inputs!$E$25,0)</f>
        <v>0</v>
      </c>
      <c r="Q69" s="101">
        <f>IF(OR($C69=1,$F69=1),Inputs!$E$31,0)</f>
        <v>0</v>
      </c>
      <c r="R69" s="100">
        <f>IF(OR($C69=1,$F69=1),Inputs!$E$32,0)</f>
        <v>0</v>
      </c>
      <c r="S69" s="101">
        <f>IF(OR($C69=1,$F69=1),Inputs!$E$33,0)</f>
        <v>0</v>
      </c>
      <c r="T69" s="101">
        <f>IF(OR($C69=1,$F69=1),Inputs!$E$34,0)</f>
        <v>0</v>
      </c>
      <c r="U69" s="102">
        <f t="shared" si="9"/>
        <v>0</v>
      </c>
      <c r="V69" s="185">
        <v>0</v>
      </c>
      <c r="W69" s="185">
        <v>0</v>
      </c>
      <c r="X69" s="198"/>
    </row>
    <row r="70" spans="1:24" ht="11.25">
      <c r="A70" s="271" t="s">
        <v>124</v>
      </c>
      <c r="B70" s="8" t="s">
        <v>100</v>
      </c>
      <c r="C70" s="107">
        <v>0</v>
      </c>
      <c r="D70" s="9" t="s">
        <v>82</v>
      </c>
      <c r="E70" s="15">
        <v>0</v>
      </c>
      <c r="F70" s="104">
        <f aca="true" t="shared" si="18" ref="F70:F101">IF(AND(C70=0,D70="Closed"),1,0)</f>
        <v>0</v>
      </c>
      <c r="G70" s="13"/>
      <c r="H70" s="91">
        <f aca="true" t="shared" si="19" ref="H70:H101">IF(AND($C70=1,$F70=0),$B$1*MIN($E70,$O70),0)</f>
        <v>0</v>
      </c>
      <c r="I70" s="92">
        <f aca="true" t="shared" si="20" ref="I70:I101">IF(AND($C70=1,$F70=0),$P70*MIN($E70,$O70),0)</f>
        <v>0</v>
      </c>
      <c r="J70" s="93">
        <f aca="true" t="shared" si="21" ref="J70:J101">IF(AND($C70=1,$F70=0),($P70*MAX(0,$E70-$O70))+((-1)*($R70+$S70+$T70)),0)</f>
        <v>0</v>
      </c>
      <c r="K70" s="94">
        <f aca="true" t="shared" si="22" ref="K70:K101">IF(AND($C70=1,$F70=0),($Q70*MAX(0,$E70-$O70)),0)</f>
        <v>0</v>
      </c>
      <c r="L70" s="85">
        <f aca="true" t="shared" si="23" ref="L70:L101">IF(AND($C70=0,$F70=1),($P70*$E70)+((-1)*($R70+$S70+$T70)),0)</f>
        <v>0</v>
      </c>
      <c r="M70" s="91">
        <f aca="true" t="shared" si="24" ref="M70:M101">IF(AND($C70=0,$F70=1),($B$1*MIN($E70,$O70))-($Q70*MAX(0,$E70-$O70)),0)</f>
        <v>0</v>
      </c>
      <c r="N70" s="87">
        <f aca="true" t="shared" si="25" ref="N70:N101">IF(OR($C70=1,$F70=1),B$1,0)</f>
        <v>0</v>
      </c>
      <c r="O70" s="87">
        <f>IF(OR($C70=1,$F70=1),Inputs!$E$3*(1/4),0)</f>
        <v>0</v>
      </c>
      <c r="P70" s="89">
        <f>IF(OR($C70=1,$F70=1),Inputs!$E$25,0)</f>
        <v>0</v>
      </c>
      <c r="Q70" s="88">
        <f>IF(OR($C70=1,$F70=1),Inputs!$E$31,0)</f>
        <v>0</v>
      </c>
      <c r="R70" s="89">
        <f>IF(OR($C70=1,$F70=1),Inputs!$E$32,0)</f>
        <v>0</v>
      </c>
      <c r="S70" s="88">
        <f>IF(OR($C70=1,$F70=1),Inputs!$E$33,0)</f>
        <v>0</v>
      </c>
      <c r="T70" s="88">
        <f>IF(OR($C70=1,$F70=1),Inputs!$E$34,0)</f>
        <v>0</v>
      </c>
      <c r="U70" s="90">
        <f t="shared" si="9"/>
        <v>0</v>
      </c>
      <c r="V70" s="183">
        <v>0</v>
      </c>
      <c r="W70" s="183">
        <v>0</v>
      </c>
      <c r="X70" s="197"/>
    </row>
    <row r="71" spans="1:24" ht="11.25">
      <c r="A71" s="272"/>
      <c r="B71" s="8"/>
      <c r="C71" s="107">
        <v>0</v>
      </c>
      <c r="D71" s="9" t="s">
        <v>82</v>
      </c>
      <c r="E71" s="15">
        <v>0</v>
      </c>
      <c r="F71" s="104">
        <f t="shared" si="18"/>
        <v>0</v>
      </c>
      <c r="G71" s="13"/>
      <c r="H71" s="91">
        <f t="shared" si="19"/>
        <v>0</v>
      </c>
      <c r="I71" s="92">
        <f t="shared" si="20"/>
        <v>0</v>
      </c>
      <c r="J71" s="93">
        <f t="shared" si="21"/>
        <v>0</v>
      </c>
      <c r="K71" s="94">
        <f t="shared" si="22"/>
        <v>0</v>
      </c>
      <c r="L71" s="93">
        <f t="shared" si="23"/>
        <v>0</v>
      </c>
      <c r="M71" s="91">
        <f t="shared" si="24"/>
        <v>0</v>
      </c>
      <c r="N71" s="87">
        <f t="shared" si="25"/>
        <v>0</v>
      </c>
      <c r="O71" s="87">
        <f>IF(OR($C71=1,$F71=1),Inputs!$E$3*(1/4),0)</f>
        <v>0</v>
      </c>
      <c r="P71" s="89">
        <f>IF(OR($C71=1,$F71=1),Inputs!$E$25,0)</f>
        <v>0</v>
      </c>
      <c r="Q71" s="88">
        <f>IF(OR($C71=1,$F71=1),Inputs!$E$31,0)</f>
        <v>0</v>
      </c>
      <c r="R71" s="89">
        <f>IF(OR($C71=1,$F71=1),Inputs!$E$32,0)</f>
        <v>0</v>
      </c>
      <c r="S71" s="88">
        <f>IF(OR($C71=1,$F71=1),Inputs!$E$33,0)</f>
        <v>0</v>
      </c>
      <c r="T71" s="88">
        <f>IF(OR($C71=1,$F71=1),Inputs!$E$34,0)</f>
        <v>0</v>
      </c>
      <c r="U71" s="90">
        <f aca="true" t="shared" si="26" ref="U71:U101">(-1)*($P71*$E71)</f>
        <v>0</v>
      </c>
      <c r="V71" s="184">
        <v>0</v>
      </c>
      <c r="W71" s="184">
        <v>0</v>
      </c>
      <c r="X71" s="197"/>
    </row>
    <row r="72" spans="1:24" ht="11.25">
      <c r="A72" s="272"/>
      <c r="B72" s="8"/>
      <c r="C72" s="107">
        <v>0</v>
      </c>
      <c r="D72" s="9" t="s">
        <v>82</v>
      </c>
      <c r="E72" s="15">
        <v>0</v>
      </c>
      <c r="F72" s="104">
        <f t="shared" si="18"/>
        <v>0</v>
      </c>
      <c r="G72" s="13"/>
      <c r="H72" s="91">
        <f t="shared" si="19"/>
        <v>0</v>
      </c>
      <c r="I72" s="92">
        <f t="shared" si="20"/>
        <v>0</v>
      </c>
      <c r="J72" s="93">
        <f t="shared" si="21"/>
        <v>0</v>
      </c>
      <c r="K72" s="94">
        <f t="shared" si="22"/>
        <v>0</v>
      </c>
      <c r="L72" s="93">
        <f t="shared" si="23"/>
        <v>0</v>
      </c>
      <c r="M72" s="91">
        <f t="shared" si="24"/>
        <v>0</v>
      </c>
      <c r="N72" s="87">
        <f t="shared" si="25"/>
        <v>0</v>
      </c>
      <c r="O72" s="87">
        <f>IF(OR($C72=1,$F72=1),Inputs!$E$3*(1/4),0)</f>
        <v>0</v>
      </c>
      <c r="P72" s="89">
        <f>IF(OR($C72=1,$F72=1),Inputs!$E$25,0)</f>
        <v>0</v>
      </c>
      <c r="Q72" s="88">
        <f>IF(OR($C72=1,$F72=1),Inputs!$E$31,0)</f>
        <v>0</v>
      </c>
      <c r="R72" s="89">
        <f>IF(OR($C72=1,$F72=1),Inputs!$E$32,0)</f>
        <v>0</v>
      </c>
      <c r="S72" s="88">
        <f>IF(OR($C72=1,$F72=1),Inputs!$E$33,0)</f>
        <v>0</v>
      </c>
      <c r="T72" s="88">
        <f>IF(OR($C72=1,$F72=1),Inputs!$E$34,0)</f>
        <v>0</v>
      </c>
      <c r="U72" s="90">
        <f t="shared" si="26"/>
        <v>0</v>
      </c>
      <c r="V72" s="184">
        <v>0</v>
      </c>
      <c r="W72" s="184">
        <v>0</v>
      </c>
      <c r="X72" s="197"/>
    </row>
    <row r="73" spans="1:24" ht="12" thickBot="1">
      <c r="A73" s="273"/>
      <c r="B73" s="11"/>
      <c r="C73" s="108">
        <v>0</v>
      </c>
      <c r="D73" s="12" t="s">
        <v>82</v>
      </c>
      <c r="E73" s="16">
        <v>0</v>
      </c>
      <c r="F73" s="105">
        <f t="shared" si="18"/>
        <v>0</v>
      </c>
      <c r="G73" s="14"/>
      <c r="H73" s="95">
        <f t="shared" si="19"/>
        <v>0</v>
      </c>
      <c r="I73" s="96">
        <f t="shared" si="20"/>
        <v>0</v>
      </c>
      <c r="J73" s="97">
        <f t="shared" si="21"/>
        <v>0</v>
      </c>
      <c r="K73" s="98">
        <f t="shared" si="22"/>
        <v>0</v>
      </c>
      <c r="L73" s="97">
        <f t="shared" si="23"/>
        <v>0</v>
      </c>
      <c r="M73" s="95">
        <f t="shared" si="24"/>
        <v>0</v>
      </c>
      <c r="N73" s="99">
        <f t="shared" si="25"/>
        <v>0</v>
      </c>
      <c r="O73" s="99">
        <f>IF(OR($C73=1,$F73=1),Inputs!$E$3*(1/4),0)</f>
        <v>0</v>
      </c>
      <c r="P73" s="100">
        <f>IF(OR($C73=1,$F73=1),Inputs!$E$25,0)</f>
        <v>0</v>
      </c>
      <c r="Q73" s="101">
        <f>IF(OR($C73=1,$F73=1),Inputs!$E$31,0)</f>
        <v>0</v>
      </c>
      <c r="R73" s="100">
        <f>IF(OR($C73=1,$F73=1),Inputs!$E$32,0)</f>
        <v>0</v>
      </c>
      <c r="S73" s="101">
        <f>IF(OR($C73=1,$F73=1),Inputs!$E$33,0)</f>
        <v>0</v>
      </c>
      <c r="T73" s="101">
        <f>IF(OR($C73=1,$F73=1),Inputs!$E$34,0)</f>
        <v>0</v>
      </c>
      <c r="U73" s="102">
        <f t="shared" si="26"/>
        <v>0</v>
      </c>
      <c r="V73" s="185">
        <v>0</v>
      </c>
      <c r="W73" s="185">
        <v>0</v>
      </c>
      <c r="X73" s="198"/>
    </row>
    <row r="74" spans="1:24" ht="11.25">
      <c r="A74" s="271" t="s">
        <v>125</v>
      </c>
      <c r="B74" s="8" t="s">
        <v>101</v>
      </c>
      <c r="C74" s="107">
        <v>0</v>
      </c>
      <c r="D74" s="9" t="s">
        <v>82</v>
      </c>
      <c r="E74" s="15">
        <v>0</v>
      </c>
      <c r="F74" s="104">
        <f t="shared" si="18"/>
        <v>0</v>
      </c>
      <c r="G74" s="13"/>
      <c r="H74" s="91">
        <f t="shared" si="19"/>
        <v>0</v>
      </c>
      <c r="I74" s="92">
        <f t="shared" si="20"/>
        <v>0</v>
      </c>
      <c r="J74" s="93">
        <f t="shared" si="21"/>
        <v>0</v>
      </c>
      <c r="K74" s="94">
        <f t="shared" si="22"/>
        <v>0</v>
      </c>
      <c r="L74" s="85">
        <f t="shared" si="23"/>
        <v>0</v>
      </c>
      <c r="M74" s="91">
        <f t="shared" si="24"/>
        <v>0</v>
      </c>
      <c r="N74" s="87">
        <f t="shared" si="25"/>
        <v>0</v>
      </c>
      <c r="O74" s="87">
        <f>IF(OR($C74=1,$F74=1),Inputs!$E$3*(1/4),0)</f>
        <v>0</v>
      </c>
      <c r="P74" s="89">
        <f>IF(OR($C74=1,$F74=1),Inputs!$E$25,0)</f>
        <v>0</v>
      </c>
      <c r="Q74" s="88">
        <f>IF(OR($C74=1,$F74=1),Inputs!$E$31,0)</f>
        <v>0</v>
      </c>
      <c r="R74" s="89">
        <f>IF(OR($C74=1,$F74=1),Inputs!$E$32,0)</f>
        <v>0</v>
      </c>
      <c r="S74" s="88">
        <f>IF(OR($C74=1,$F74=1),Inputs!$E$33,0)</f>
        <v>0</v>
      </c>
      <c r="T74" s="88">
        <f>IF(OR($C74=1,$F74=1),Inputs!$E$34,0)</f>
        <v>0</v>
      </c>
      <c r="U74" s="90">
        <f t="shared" si="26"/>
        <v>0</v>
      </c>
      <c r="V74" s="183">
        <v>0</v>
      </c>
      <c r="W74" s="183">
        <v>0</v>
      </c>
      <c r="X74" s="197"/>
    </row>
    <row r="75" spans="1:24" ht="11.25">
      <c r="A75" s="272"/>
      <c r="B75" s="8"/>
      <c r="C75" s="107">
        <v>0</v>
      </c>
      <c r="D75" s="9" t="s">
        <v>82</v>
      </c>
      <c r="E75" s="15">
        <v>0</v>
      </c>
      <c r="F75" s="104">
        <f t="shared" si="18"/>
        <v>0</v>
      </c>
      <c r="G75" s="13"/>
      <c r="H75" s="91">
        <f t="shared" si="19"/>
        <v>0</v>
      </c>
      <c r="I75" s="92">
        <f t="shared" si="20"/>
        <v>0</v>
      </c>
      <c r="J75" s="93">
        <f t="shared" si="21"/>
        <v>0</v>
      </c>
      <c r="K75" s="94">
        <f t="shared" si="22"/>
        <v>0</v>
      </c>
      <c r="L75" s="93">
        <f t="shared" si="23"/>
        <v>0</v>
      </c>
      <c r="M75" s="91">
        <f t="shared" si="24"/>
        <v>0</v>
      </c>
      <c r="N75" s="87">
        <f t="shared" si="25"/>
        <v>0</v>
      </c>
      <c r="O75" s="87">
        <f>IF(OR($C75=1,$F75=1),Inputs!$E$3*(1/4),0)</f>
        <v>0</v>
      </c>
      <c r="P75" s="89">
        <f>IF(OR($C75=1,$F75=1),Inputs!$E$25,0)</f>
        <v>0</v>
      </c>
      <c r="Q75" s="88">
        <f>IF(OR($C75=1,$F75=1),Inputs!$E$31,0)</f>
        <v>0</v>
      </c>
      <c r="R75" s="89">
        <f>IF(OR($C75=1,$F75=1),Inputs!$E$32,0)</f>
        <v>0</v>
      </c>
      <c r="S75" s="88">
        <f>IF(OR($C75=1,$F75=1),Inputs!$E$33,0)</f>
        <v>0</v>
      </c>
      <c r="T75" s="88">
        <f>IF(OR($C75=1,$F75=1),Inputs!$E$34,0)</f>
        <v>0</v>
      </c>
      <c r="U75" s="90">
        <f t="shared" si="26"/>
        <v>0</v>
      </c>
      <c r="V75" s="184">
        <v>0</v>
      </c>
      <c r="W75" s="184">
        <v>0</v>
      </c>
      <c r="X75" s="197"/>
    </row>
    <row r="76" spans="1:24" ht="11.25">
      <c r="A76" s="272"/>
      <c r="B76" s="8"/>
      <c r="C76" s="107">
        <v>0</v>
      </c>
      <c r="D76" s="9" t="s">
        <v>82</v>
      </c>
      <c r="E76" s="15">
        <v>0</v>
      </c>
      <c r="F76" s="104">
        <f t="shared" si="18"/>
        <v>0</v>
      </c>
      <c r="G76" s="13"/>
      <c r="H76" s="91">
        <f t="shared" si="19"/>
        <v>0</v>
      </c>
      <c r="I76" s="92">
        <f t="shared" si="20"/>
        <v>0</v>
      </c>
      <c r="J76" s="93">
        <f t="shared" si="21"/>
        <v>0</v>
      </c>
      <c r="K76" s="94">
        <f t="shared" si="22"/>
        <v>0</v>
      </c>
      <c r="L76" s="93">
        <f t="shared" si="23"/>
        <v>0</v>
      </c>
      <c r="M76" s="91">
        <f t="shared" si="24"/>
        <v>0</v>
      </c>
      <c r="N76" s="87">
        <f t="shared" si="25"/>
        <v>0</v>
      </c>
      <c r="O76" s="87">
        <f>IF(OR($C76=1,$F76=1),Inputs!$E$3*(1/4),0)</f>
        <v>0</v>
      </c>
      <c r="P76" s="89">
        <f>IF(OR($C76=1,$F76=1),Inputs!$E$25,0)</f>
        <v>0</v>
      </c>
      <c r="Q76" s="88">
        <f>IF(OR($C76=1,$F76=1),Inputs!$E$31,0)</f>
        <v>0</v>
      </c>
      <c r="R76" s="89">
        <f>IF(OR($C76=1,$F76=1),Inputs!$E$32,0)</f>
        <v>0</v>
      </c>
      <c r="S76" s="88">
        <f>IF(OR($C76=1,$F76=1),Inputs!$E$33,0)</f>
        <v>0</v>
      </c>
      <c r="T76" s="88">
        <f>IF(OR($C76=1,$F76=1),Inputs!$E$34,0)</f>
        <v>0</v>
      </c>
      <c r="U76" s="90">
        <f t="shared" si="26"/>
        <v>0</v>
      </c>
      <c r="V76" s="184">
        <v>0</v>
      </c>
      <c r="W76" s="184">
        <v>0</v>
      </c>
      <c r="X76" s="197"/>
    </row>
    <row r="77" spans="1:24" ht="12" thickBot="1">
      <c r="A77" s="273"/>
      <c r="B77" s="11"/>
      <c r="C77" s="108">
        <v>0</v>
      </c>
      <c r="D77" s="12" t="s">
        <v>82</v>
      </c>
      <c r="E77" s="16">
        <v>0</v>
      </c>
      <c r="F77" s="105">
        <f t="shared" si="18"/>
        <v>0</v>
      </c>
      <c r="G77" s="13"/>
      <c r="H77" s="95">
        <f t="shared" si="19"/>
        <v>0</v>
      </c>
      <c r="I77" s="96">
        <f t="shared" si="20"/>
        <v>0</v>
      </c>
      <c r="J77" s="97">
        <f t="shared" si="21"/>
        <v>0</v>
      </c>
      <c r="K77" s="98">
        <f t="shared" si="22"/>
        <v>0</v>
      </c>
      <c r="L77" s="97">
        <f t="shared" si="23"/>
        <v>0</v>
      </c>
      <c r="M77" s="95">
        <f t="shared" si="24"/>
        <v>0</v>
      </c>
      <c r="N77" s="99">
        <f t="shared" si="25"/>
        <v>0</v>
      </c>
      <c r="O77" s="99">
        <f>IF(OR($C77=1,$F77=1),Inputs!$E$3*(1/4),0)</f>
        <v>0</v>
      </c>
      <c r="P77" s="100">
        <f>IF(OR($C77=1,$F77=1),Inputs!$E$25,0)</f>
        <v>0</v>
      </c>
      <c r="Q77" s="101">
        <f>IF(OR($C77=1,$F77=1),Inputs!$E$31,0)</f>
        <v>0</v>
      </c>
      <c r="R77" s="100">
        <f>IF(OR($C77=1,$F77=1),Inputs!$E$32,0)</f>
        <v>0</v>
      </c>
      <c r="S77" s="101">
        <f>IF(OR($C77=1,$F77=1),Inputs!$E$33,0)</f>
        <v>0</v>
      </c>
      <c r="T77" s="101">
        <f>IF(OR($C77=1,$F77=1),Inputs!$E$34,0)</f>
        <v>0</v>
      </c>
      <c r="U77" s="102">
        <f t="shared" si="26"/>
        <v>0</v>
      </c>
      <c r="V77" s="185">
        <v>0</v>
      </c>
      <c r="W77" s="185">
        <v>0</v>
      </c>
      <c r="X77" s="198"/>
    </row>
    <row r="78" spans="1:24" ht="11.25">
      <c r="A78" s="271" t="s">
        <v>126</v>
      </c>
      <c r="B78" s="8" t="s">
        <v>102</v>
      </c>
      <c r="C78" s="109">
        <v>0</v>
      </c>
      <c r="D78" s="9" t="s">
        <v>82</v>
      </c>
      <c r="E78" s="15">
        <v>0</v>
      </c>
      <c r="F78" s="104">
        <f t="shared" si="18"/>
        <v>0</v>
      </c>
      <c r="G78" s="13"/>
      <c r="H78" s="91">
        <f t="shared" si="19"/>
        <v>0</v>
      </c>
      <c r="I78" s="92">
        <f t="shared" si="20"/>
        <v>0</v>
      </c>
      <c r="J78" s="93">
        <f t="shared" si="21"/>
        <v>0</v>
      </c>
      <c r="K78" s="94">
        <f t="shared" si="22"/>
        <v>0</v>
      </c>
      <c r="L78" s="85">
        <f t="shared" si="23"/>
        <v>0</v>
      </c>
      <c r="M78" s="91">
        <f t="shared" si="24"/>
        <v>0</v>
      </c>
      <c r="N78" s="87">
        <f t="shared" si="25"/>
        <v>0</v>
      </c>
      <c r="O78" s="87">
        <f>IF(OR($C78=1,$F78=1),Inputs!$E$3*(1/4),0)</f>
        <v>0</v>
      </c>
      <c r="P78" s="89">
        <f>IF(OR($C78=1,$F78=1),Inputs!$E$25,0)</f>
        <v>0</v>
      </c>
      <c r="Q78" s="88">
        <f>IF(OR($C78=1,$F78=1),Inputs!$E$31,0)</f>
        <v>0</v>
      </c>
      <c r="R78" s="89">
        <f>IF(OR($C78=1,$F78=1),Inputs!$E$32,0)</f>
        <v>0</v>
      </c>
      <c r="S78" s="88">
        <f>IF(OR($C78=1,$F78=1),Inputs!$E$33,0)</f>
        <v>0</v>
      </c>
      <c r="T78" s="88">
        <f>IF(OR($C78=1,$F78=1),Inputs!$E$34,0)</f>
        <v>0</v>
      </c>
      <c r="U78" s="90">
        <f t="shared" si="26"/>
        <v>0</v>
      </c>
      <c r="V78" s="183">
        <v>0</v>
      </c>
      <c r="W78" s="183">
        <v>0</v>
      </c>
      <c r="X78" s="197"/>
    </row>
    <row r="79" spans="1:24" ht="11.25">
      <c r="A79" s="272"/>
      <c r="B79" s="8"/>
      <c r="C79" s="107">
        <v>0</v>
      </c>
      <c r="D79" s="9" t="s">
        <v>82</v>
      </c>
      <c r="E79" s="15">
        <v>0</v>
      </c>
      <c r="F79" s="104">
        <f t="shared" si="18"/>
        <v>0</v>
      </c>
      <c r="G79" s="13"/>
      <c r="H79" s="91">
        <f t="shared" si="19"/>
        <v>0</v>
      </c>
      <c r="I79" s="92">
        <f t="shared" si="20"/>
        <v>0</v>
      </c>
      <c r="J79" s="93">
        <f t="shared" si="21"/>
        <v>0</v>
      </c>
      <c r="K79" s="94">
        <f t="shared" si="22"/>
        <v>0</v>
      </c>
      <c r="L79" s="93">
        <f t="shared" si="23"/>
        <v>0</v>
      </c>
      <c r="M79" s="91">
        <f t="shared" si="24"/>
        <v>0</v>
      </c>
      <c r="N79" s="87">
        <f t="shared" si="25"/>
        <v>0</v>
      </c>
      <c r="O79" s="87">
        <f>IF(OR($C79=1,$F79=1),Inputs!$E$3*(1/4),0)</f>
        <v>0</v>
      </c>
      <c r="P79" s="89">
        <f>IF(OR($C79=1,$F79=1),Inputs!$E$25,0)</f>
        <v>0</v>
      </c>
      <c r="Q79" s="88">
        <f>IF(OR($C79=1,$F79=1),Inputs!$E$31,0)</f>
        <v>0</v>
      </c>
      <c r="R79" s="89">
        <f>IF(OR($C79=1,$F79=1),Inputs!$E$32,0)</f>
        <v>0</v>
      </c>
      <c r="S79" s="88">
        <f>IF(OR($C79=1,$F79=1),Inputs!$E$33,0)</f>
        <v>0</v>
      </c>
      <c r="T79" s="88">
        <f>IF(OR($C79=1,$F79=1),Inputs!$E$34,0)</f>
        <v>0</v>
      </c>
      <c r="U79" s="90">
        <f t="shared" si="26"/>
        <v>0</v>
      </c>
      <c r="V79" s="184">
        <v>0</v>
      </c>
      <c r="W79" s="184">
        <v>0</v>
      </c>
      <c r="X79" s="197"/>
    </row>
    <row r="80" spans="1:24" ht="11.25">
      <c r="A80" s="272"/>
      <c r="B80" s="8"/>
      <c r="C80" s="107">
        <v>0</v>
      </c>
      <c r="D80" s="9" t="s">
        <v>82</v>
      </c>
      <c r="E80" s="15">
        <v>0</v>
      </c>
      <c r="F80" s="104">
        <f t="shared" si="18"/>
        <v>0</v>
      </c>
      <c r="G80" s="13"/>
      <c r="H80" s="91">
        <f t="shared" si="19"/>
        <v>0</v>
      </c>
      <c r="I80" s="92">
        <f t="shared" si="20"/>
        <v>0</v>
      </c>
      <c r="J80" s="93">
        <f t="shared" si="21"/>
        <v>0</v>
      </c>
      <c r="K80" s="94">
        <f t="shared" si="22"/>
        <v>0</v>
      </c>
      <c r="L80" s="93">
        <f t="shared" si="23"/>
        <v>0</v>
      </c>
      <c r="M80" s="91">
        <f t="shared" si="24"/>
        <v>0</v>
      </c>
      <c r="N80" s="87">
        <f t="shared" si="25"/>
        <v>0</v>
      </c>
      <c r="O80" s="87">
        <f>IF(OR($C80=1,$F80=1),Inputs!$E$3*(1/4),0)</f>
        <v>0</v>
      </c>
      <c r="P80" s="89">
        <f>IF(OR($C80=1,$F80=1),Inputs!$E$25,0)</f>
        <v>0</v>
      </c>
      <c r="Q80" s="88">
        <f>IF(OR($C80=1,$F80=1),Inputs!$E$31,0)</f>
        <v>0</v>
      </c>
      <c r="R80" s="89">
        <f>IF(OR($C80=1,$F80=1),Inputs!$E$32,0)</f>
        <v>0</v>
      </c>
      <c r="S80" s="88">
        <f>IF(OR($C80=1,$F80=1),Inputs!$E$33,0)</f>
        <v>0</v>
      </c>
      <c r="T80" s="88">
        <f>IF(OR($C80=1,$F80=1),Inputs!$E$34,0)</f>
        <v>0</v>
      </c>
      <c r="U80" s="90">
        <f t="shared" si="26"/>
        <v>0</v>
      </c>
      <c r="V80" s="184">
        <v>0</v>
      </c>
      <c r="W80" s="184">
        <v>0</v>
      </c>
      <c r="X80" s="197"/>
    </row>
    <row r="81" spans="1:24" ht="12" thickBot="1">
      <c r="A81" s="273"/>
      <c r="B81" s="11"/>
      <c r="C81" s="108">
        <v>0</v>
      </c>
      <c r="D81" s="12" t="s">
        <v>82</v>
      </c>
      <c r="E81" s="16">
        <v>0</v>
      </c>
      <c r="F81" s="105">
        <f t="shared" si="18"/>
        <v>0</v>
      </c>
      <c r="G81" s="13"/>
      <c r="H81" s="95">
        <f t="shared" si="19"/>
        <v>0</v>
      </c>
      <c r="I81" s="96">
        <f t="shared" si="20"/>
        <v>0</v>
      </c>
      <c r="J81" s="97">
        <f t="shared" si="21"/>
        <v>0</v>
      </c>
      <c r="K81" s="98">
        <f t="shared" si="22"/>
        <v>0</v>
      </c>
      <c r="L81" s="97">
        <f t="shared" si="23"/>
        <v>0</v>
      </c>
      <c r="M81" s="95">
        <f t="shared" si="24"/>
        <v>0</v>
      </c>
      <c r="N81" s="99">
        <f t="shared" si="25"/>
        <v>0</v>
      </c>
      <c r="O81" s="99">
        <f>IF(OR($C81=1,$F81=1),Inputs!$E$3*(1/4),0)</f>
        <v>0</v>
      </c>
      <c r="P81" s="100">
        <f>IF(OR($C81=1,$F81=1),Inputs!$E$25,0)</f>
        <v>0</v>
      </c>
      <c r="Q81" s="101">
        <f>IF(OR($C81=1,$F81=1),Inputs!$E$31,0)</f>
        <v>0</v>
      </c>
      <c r="R81" s="100">
        <f>IF(OR($C81=1,$F81=1),Inputs!$E$32,0)</f>
        <v>0</v>
      </c>
      <c r="S81" s="101">
        <f>IF(OR($C81=1,$F81=1),Inputs!$E$33,0)</f>
        <v>0</v>
      </c>
      <c r="T81" s="101">
        <f>IF(OR($C81=1,$F81=1),Inputs!$E$34,0)</f>
        <v>0</v>
      </c>
      <c r="U81" s="102">
        <f t="shared" si="26"/>
        <v>0</v>
      </c>
      <c r="V81" s="185">
        <v>0</v>
      </c>
      <c r="W81" s="185">
        <v>0</v>
      </c>
      <c r="X81" s="198"/>
    </row>
    <row r="82" spans="1:24" ht="11.25">
      <c r="A82" s="271" t="s">
        <v>127</v>
      </c>
      <c r="B82" s="8" t="s">
        <v>104</v>
      </c>
      <c r="C82" s="109">
        <v>0</v>
      </c>
      <c r="D82" s="9" t="s">
        <v>82</v>
      </c>
      <c r="E82" s="15">
        <v>0</v>
      </c>
      <c r="F82" s="104">
        <f t="shared" si="18"/>
        <v>0</v>
      </c>
      <c r="G82" s="13"/>
      <c r="H82" s="91">
        <f t="shared" si="19"/>
        <v>0</v>
      </c>
      <c r="I82" s="92">
        <f t="shared" si="20"/>
        <v>0</v>
      </c>
      <c r="J82" s="93">
        <f t="shared" si="21"/>
        <v>0</v>
      </c>
      <c r="K82" s="94">
        <f t="shared" si="22"/>
        <v>0</v>
      </c>
      <c r="L82" s="85">
        <f t="shared" si="23"/>
        <v>0</v>
      </c>
      <c r="M82" s="91">
        <f t="shared" si="24"/>
        <v>0</v>
      </c>
      <c r="N82" s="87">
        <f t="shared" si="25"/>
        <v>0</v>
      </c>
      <c r="O82" s="87">
        <f>IF(OR($C82=1,$F82=1),Inputs!$E$3*(1/4),0)</f>
        <v>0</v>
      </c>
      <c r="P82" s="89">
        <f>IF(OR($C82=1,$F82=1),Inputs!$E$25,0)</f>
        <v>0</v>
      </c>
      <c r="Q82" s="88">
        <f>IF(OR($C82=1,$F82=1),Inputs!$E$31,0)</f>
        <v>0</v>
      </c>
      <c r="R82" s="89">
        <f>IF(OR($C82=1,$F82=1),Inputs!$E$32,0)</f>
        <v>0</v>
      </c>
      <c r="S82" s="88">
        <f>IF(OR($C82=1,$F82=1),Inputs!$E$33,0)</f>
        <v>0</v>
      </c>
      <c r="T82" s="88">
        <f>IF(OR($C82=1,$F82=1),Inputs!$E$34,0)</f>
        <v>0</v>
      </c>
      <c r="U82" s="90">
        <f t="shared" si="26"/>
        <v>0</v>
      </c>
      <c r="V82" s="183">
        <v>0</v>
      </c>
      <c r="W82" s="183">
        <v>0</v>
      </c>
      <c r="X82" s="197"/>
    </row>
    <row r="83" spans="1:24" ht="11.25">
      <c r="A83" s="272"/>
      <c r="B83" s="8"/>
      <c r="C83" s="107">
        <v>0</v>
      </c>
      <c r="D83" s="9" t="s">
        <v>82</v>
      </c>
      <c r="E83" s="15">
        <v>0</v>
      </c>
      <c r="F83" s="104">
        <f t="shared" si="18"/>
        <v>0</v>
      </c>
      <c r="G83" s="13"/>
      <c r="H83" s="91">
        <f t="shared" si="19"/>
        <v>0</v>
      </c>
      <c r="I83" s="92">
        <f t="shared" si="20"/>
        <v>0</v>
      </c>
      <c r="J83" s="93">
        <f t="shared" si="21"/>
        <v>0</v>
      </c>
      <c r="K83" s="94">
        <f t="shared" si="22"/>
        <v>0</v>
      </c>
      <c r="L83" s="93">
        <f t="shared" si="23"/>
        <v>0</v>
      </c>
      <c r="M83" s="91">
        <f t="shared" si="24"/>
        <v>0</v>
      </c>
      <c r="N83" s="87">
        <f t="shared" si="25"/>
        <v>0</v>
      </c>
      <c r="O83" s="87">
        <f>IF(OR($C83=1,$F83=1),Inputs!$E$3*(1/4),0)</f>
        <v>0</v>
      </c>
      <c r="P83" s="89">
        <f>IF(OR($C83=1,$F83=1),Inputs!$E$25,0)</f>
        <v>0</v>
      </c>
      <c r="Q83" s="88">
        <f>IF(OR($C83=1,$F83=1),Inputs!$E$31,0)</f>
        <v>0</v>
      </c>
      <c r="R83" s="89">
        <f>IF(OR($C83=1,$F83=1),Inputs!$E$32,0)</f>
        <v>0</v>
      </c>
      <c r="S83" s="88">
        <f>IF(OR($C83=1,$F83=1),Inputs!$E$33,0)</f>
        <v>0</v>
      </c>
      <c r="T83" s="88">
        <f>IF(OR($C83=1,$F83=1),Inputs!$E$34,0)</f>
        <v>0</v>
      </c>
      <c r="U83" s="90">
        <f t="shared" si="26"/>
        <v>0</v>
      </c>
      <c r="V83" s="184">
        <v>0</v>
      </c>
      <c r="W83" s="184">
        <v>0</v>
      </c>
      <c r="X83" s="197"/>
    </row>
    <row r="84" spans="1:24" ht="11.25">
      <c r="A84" s="272"/>
      <c r="B84" s="8"/>
      <c r="C84" s="107">
        <v>0</v>
      </c>
      <c r="D84" s="9" t="s">
        <v>82</v>
      </c>
      <c r="E84" s="15">
        <v>0</v>
      </c>
      <c r="F84" s="104">
        <f t="shared" si="18"/>
        <v>0</v>
      </c>
      <c r="G84" s="13"/>
      <c r="H84" s="91">
        <f t="shared" si="19"/>
        <v>0</v>
      </c>
      <c r="I84" s="92">
        <f t="shared" si="20"/>
        <v>0</v>
      </c>
      <c r="J84" s="93">
        <f t="shared" si="21"/>
        <v>0</v>
      </c>
      <c r="K84" s="94">
        <f t="shared" si="22"/>
        <v>0</v>
      </c>
      <c r="L84" s="93">
        <f t="shared" si="23"/>
        <v>0</v>
      </c>
      <c r="M84" s="91">
        <f t="shared" si="24"/>
        <v>0</v>
      </c>
      <c r="N84" s="87">
        <f t="shared" si="25"/>
        <v>0</v>
      </c>
      <c r="O84" s="87">
        <f>IF(OR($C84=1,$F84=1),Inputs!$E$3*(1/4),0)</f>
        <v>0</v>
      </c>
      <c r="P84" s="89">
        <f>IF(OR($C84=1,$F84=1),Inputs!$E$25,0)</f>
        <v>0</v>
      </c>
      <c r="Q84" s="88">
        <f>IF(OR($C84=1,$F84=1),Inputs!$E$31,0)</f>
        <v>0</v>
      </c>
      <c r="R84" s="89">
        <f>IF(OR($C84=1,$F84=1),Inputs!$E$32,0)</f>
        <v>0</v>
      </c>
      <c r="S84" s="88">
        <f>IF(OR($C84=1,$F84=1),Inputs!$E$33,0)</f>
        <v>0</v>
      </c>
      <c r="T84" s="88">
        <f>IF(OR($C84=1,$F84=1),Inputs!$E$34,0)</f>
        <v>0</v>
      </c>
      <c r="U84" s="90">
        <f t="shared" si="26"/>
        <v>0</v>
      </c>
      <c r="V84" s="184">
        <v>0</v>
      </c>
      <c r="W84" s="184">
        <v>0</v>
      </c>
      <c r="X84" s="197"/>
    </row>
    <row r="85" spans="1:24" ht="12" thickBot="1">
      <c r="A85" s="273"/>
      <c r="B85" s="11"/>
      <c r="C85" s="108">
        <v>0</v>
      </c>
      <c r="D85" s="12" t="s">
        <v>82</v>
      </c>
      <c r="E85" s="16">
        <v>0</v>
      </c>
      <c r="F85" s="105">
        <f t="shared" si="18"/>
        <v>0</v>
      </c>
      <c r="G85" s="13"/>
      <c r="H85" s="95">
        <f t="shared" si="19"/>
        <v>0</v>
      </c>
      <c r="I85" s="96">
        <f t="shared" si="20"/>
        <v>0</v>
      </c>
      <c r="J85" s="97">
        <f t="shared" si="21"/>
        <v>0</v>
      </c>
      <c r="K85" s="98">
        <f t="shared" si="22"/>
        <v>0</v>
      </c>
      <c r="L85" s="97">
        <f t="shared" si="23"/>
        <v>0</v>
      </c>
      <c r="M85" s="95">
        <f t="shared" si="24"/>
        <v>0</v>
      </c>
      <c r="N85" s="99">
        <f t="shared" si="25"/>
        <v>0</v>
      </c>
      <c r="O85" s="99">
        <f>IF(OR($C85=1,$F85=1),Inputs!$E$3*(1/4),0)</f>
        <v>0</v>
      </c>
      <c r="P85" s="100">
        <f>IF(OR($C85=1,$F85=1),Inputs!$E$25,0)</f>
        <v>0</v>
      </c>
      <c r="Q85" s="101">
        <f>IF(OR($C85=1,$F85=1),Inputs!$E$31,0)</f>
        <v>0</v>
      </c>
      <c r="R85" s="100">
        <f>IF(OR($C85=1,$F85=1),Inputs!$E$32,0)</f>
        <v>0</v>
      </c>
      <c r="S85" s="101">
        <f>IF(OR($C85=1,$F85=1),Inputs!$E$33,0)</f>
        <v>0</v>
      </c>
      <c r="T85" s="101">
        <f>IF(OR($C85=1,$F85=1),Inputs!$E$34,0)</f>
        <v>0</v>
      </c>
      <c r="U85" s="102">
        <f t="shared" si="26"/>
        <v>0</v>
      </c>
      <c r="V85" s="185">
        <v>0</v>
      </c>
      <c r="W85" s="185">
        <v>0</v>
      </c>
      <c r="X85" s="198"/>
    </row>
    <row r="86" spans="1:24" ht="11.25">
      <c r="A86" s="271" t="s">
        <v>128</v>
      </c>
      <c r="B86" s="8" t="s">
        <v>105</v>
      </c>
      <c r="C86" s="109">
        <v>0</v>
      </c>
      <c r="D86" s="9" t="s">
        <v>82</v>
      </c>
      <c r="E86" s="15">
        <v>0</v>
      </c>
      <c r="F86" s="104">
        <f t="shared" si="18"/>
        <v>0</v>
      </c>
      <c r="G86" s="13"/>
      <c r="H86" s="91">
        <f t="shared" si="19"/>
        <v>0</v>
      </c>
      <c r="I86" s="92">
        <f t="shared" si="20"/>
        <v>0</v>
      </c>
      <c r="J86" s="93">
        <f t="shared" si="21"/>
        <v>0</v>
      </c>
      <c r="K86" s="94">
        <f t="shared" si="22"/>
        <v>0</v>
      </c>
      <c r="L86" s="85">
        <f t="shared" si="23"/>
        <v>0</v>
      </c>
      <c r="M86" s="91">
        <f t="shared" si="24"/>
        <v>0</v>
      </c>
      <c r="N86" s="87">
        <f t="shared" si="25"/>
        <v>0</v>
      </c>
      <c r="O86" s="87">
        <f>IF(OR($C86=1,$F86=1),Inputs!$E$3*(1/4),0)</f>
        <v>0</v>
      </c>
      <c r="P86" s="89">
        <f>IF(OR($C86=1,$F86=1),Inputs!$E$25,0)</f>
        <v>0</v>
      </c>
      <c r="Q86" s="88">
        <f>IF(OR($C86=1,$F86=1),Inputs!$E$31,0)</f>
        <v>0</v>
      </c>
      <c r="R86" s="89">
        <f>IF(OR($C86=1,$F86=1),Inputs!$E$32,0)</f>
        <v>0</v>
      </c>
      <c r="S86" s="88">
        <f>IF(OR($C86=1,$F86=1),Inputs!$E$33,0)</f>
        <v>0</v>
      </c>
      <c r="T86" s="88">
        <f>IF(OR($C86=1,$F86=1),Inputs!$E$34,0)</f>
        <v>0</v>
      </c>
      <c r="U86" s="90">
        <f t="shared" si="26"/>
        <v>0</v>
      </c>
      <c r="V86" s="183">
        <v>0</v>
      </c>
      <c r="W86" s="183">
        <v>0</v>
      </c>
      <c r="X86" s="197"/>
    </row>
    <row r="87" spans="1:24" ht="11.25">
      <c r="A87" s="272"/>
      <c r="B87" s="8"/>
      <c r="C87" s="107">
        <v>0</v>
      </c>
      <c r="D87" s="9" t="s">
        <v>82</v>
      </c>
      <c r="E87" s="15">
        <v>0</v>
      </c>
      <c r="F87" s="104">
        <f t="shared" si="18"/>
        <v>0</v>
      </c>
      <c r="G87" s="13"/>
      <c r="H87" s="91">
        <f t="shared" si="19"/>
        <v>0</v>
      </c>
      <c r="I87" s="92">
        <f t="shared" si="20"/>
        <v>0</v>
      </c>
      <c r="J87" s="93">
        <f t="shared" si="21"/>
        <v>0</v>
      </c>
      <c r="K87" s="94">
        <f t="shared" si="22"/>
        <v>0</v>
      </c>
      <c r="L87" s="93">
        <f t="shared" si="23"/>
        <v>0</v>
      </c>
      <c r="M87" s="91">
        <f t="shared" si="24"/>
        <v>0</v>
      </c>
      <c r="N87" s="87">
        <f t="shared" si="25"/>
        <v>0</v>
      </c>
      <c r="O87" s="87">
        <f>IF(OR($C87=1,$F87=1),Inputs!$E$3*(1/4),0)</f>
        <v>0</v>
      </c>
      <c r="P87" s="89">
        <f>IF(OR($C87=1,$F87=1),Inputs!$E$25,0)</f>
        <v>0</v>
      </c>
      <c r="Q87" s="88">
        <f>IF(OR($C87=1,$F87=1),Inputs!$E$31,0)</f>
        <v>0</v>
      </c>
      <c r="R87" s="89">
        <f>IF(OR($C87=1,$F87=1),Inputs!$E$32,0)</f>
        <v>0</v>
      </c>
      <c r="S87" s="88">
        <f>IF(OR($C87=1,$F87=1),Inputs!$E$33,0)</f>
        <v>0</v>
      </c>
      <c r="T87" s="88">
        <f>IF(OR($C87=1,$F87=1),Inputs!$E$34,0)</f>
        <v>0</v>
      </c>
      <c r="U87" s="90">
        <f t="shared" si="26"/>
        <v>0</v>
      </c>
      <c r="V87" s="184">
        <v>0</v>
      </c>
      <c r="W87" s="184">
        <v>0</v>
      </c>
      <c r="X87" s="197"/>
    </row>
    <row r="88" spans="1:24" ht="11.25">
      <c r="A88" s="272"/>
      <c r="B88" s="8"/>
      <c r="C88" s="107">
        <v>0</v>
      </c>
      <c r="D88" s="9" t="s">
        <v>82</v>
      </c>
      <c r="E88" s="15">
        <v>0</v>
      </c>
      <c r="F88" s="104">
        <f t="shared" si="18"/>
        <v>0</v>
      </c>
      <c r="G88" s="13"/>
      <c r="H88" s="91">
        <f t="shared" si="19"/>
        <v>0</v>
      </c>
      <c r="I88" s="92">
        <f t="shared" si="20"/>
        <v>0</v>
      </c>
      <c r="J88" s="93">
        <f t="shared" si="21"/>
        <v>0</v>
      </c>
      <c r="K88" s="94">
        <f t="shared" si="22"/>
        <v>0</v>
      </c>
      <c r="L88" s="93">
        <f t="shared" si="23"/>
        <v>0</v>
      </c>
      <c r="M88" s="91">
        <f t="shared" si="24"/>
        <v>0</v>
      </c>
      <c r="N88" s="87">
        <f t="shared" si="25"/>
        <v>0</v>
      </c>
      <c r="O88" s="87">
        <f>IF(OR($C88=1,$F88=1),Inputs!$E$3*(1/4),0)</f>
        <v>0</v>
      </c>
      <c r="P88" s="89">
        <f>IF(OR($C88=1,$F88=1),Inputs!$E$25,0)</f>
        <v>0</v>
      </c>
      <c r="Q88" s="88">
        <f>IF(OR($C88=1,$F88=1),Inputs!$E$31,0)</f>
        <v>0</v>
      </c>
      <c r="R88" s="89">
        <f>IF(OR($C88=1,$F88=1),Inputs!$E$32,0)</f>
        <v>0</v>
      </c>
      <c r="S88" s="88">
        <f>IF(OR($C88=1,$F88=1),Inputs!$E$33,0)</f>
        <v>0</v>
      </c>
      <c r="T88" s="88">
        <f>IF(OR($C88=1,$F88=1),Inputs!$E$34,0)</f>
        <v>0</v>
      </c>
      <c r="U88" s="90">
        <f t="shared" si="26"/>
        <v>0</v>
      </c>
      <c r="V88" s="184">
        <v>0</v>
      </c>
      <c r="W88" s="184">
        <v>0</v>
      </c>
      <c r="X88" s="197"/>
    </row>
    <row r="89" spans="1:24" ht="12" thickBot="1">
      <c r="A89" s="273"/>
      <c r="B89" s="11"/>
      <c r="C89" s="108">
        <v>0</v>
      </c>
      <c r="D89" s="12" t="s">
        <v>82</v>
      </c>
      <c r="E89" s="16">
        <v>0</v>
      </c>
      <c r="F89" s="105">
        <f t="shared" si="18"/>
        <v>0</v>
      </c>
      <c r="G89" s="13"/>
      <c r="H89" s="95">
        <f t="shared" si="19"/>
        <v>0</v>
      </c>
      <c r="I89" s="96">
        <f t="shared" si="20"/>
        <v>0</v>
      </c>
      <c r="J89" s="97">
        <f t="shared" si="21"/>
        <v>0</v>
      </c>
      <c r="K89" s="98">
        <f t="shared" si="22"/>
        <v>0</v>
      </c>
      <c r="L89" s="97">
        <f t="shared" si="23"/>
        <v>0</v>
      </c>
      <c r="M89" s="95">
        <f t="shared" si="24"/>
        <v>0</v>
      </c>
      <c r="N89" s="99">
        <f t="shared" si="25"/>
        <v>0</v>
      </c>
      <c r="O89" s="99">
        <f>IF(OR($C89=1,$F89=1),Inputs!$E$3*(1/4),0)</f>
        <v>0</v>
      </c>
      <c r="P89" s="100">
        <f>IF(OR($C89=1,$F89=1),Inputs!$E$25,0)</f>
        <v>0</v>
      </c>
      <c r="Q89" s="101">
        <f>IF(OR($C89=1,$F89=1),Inputs!$E$31,0)</f>
        <v>0</v>
      </c>
      <c r="R89" s="100">
        <f>IF(OR($C89=1,$F89=1),Inputs!$E$32,0)</f>
        <v>0</v>
      </c>
      <c r="S89" s="101">
        <f>IF(OR($C89=1,$F89=1),Inputs!$E$33,0)</f>
        <v>0</v>
      </c>
      <c r="T89" s="101">
        <f>IF(OR($C89=1,$F89=1),Inputs!$E$34,0)</f>
        <v>0</v>
      </c>
      <c r="U89" s="102">
        <f t="shared" si="26"/>
        <v>0</v>
      </c>
      <c r="V89" s="185">
        <v>0</v>
      </c>
      <c r="W89" s="185">
        <v>0</v>
      </c>
      <c r="X89" s="198"/>
    </row>
    <row r="90" spans="1:24" ht="11.25">
      <c r="A90" s="271" t="s">
        <v>129</v>
      </c>
      <c r="B90" s="8" t="s">
        <v>103</v>
      </c>
      <c r="C90" s="109">
        <v>0</v>
      </c>
      <c r="D90" s="9" t="s">
        <v>82</v>
      </c>
      <c r="E90" s="15">
        <v>0</v>
      </c>
      <c r="F90" s="104">
        <f t="shared" si="18"/>
        <v>0</v>
      </c>
      <c r="G90" s="13"/>
      <c r="H90" s="91">
        <f t="shared" si="19"/>
        <v>0</v>
      </c>
      <c r="I90" s="92">
        <f t="shared" si="20"/>
        <v>0</v>
      </c>
      <c r="J90" s="93">
        <f t="shared" si="21"/>
        <v>0</v>
      </c>
      <c r="K90" s="94">
        <f t="shared" si="22"/>
        <v>0</v>
      </c>
      <c r="L90" s="85">
        <f t="shared" si="23"/>
        <v>0</v>
      </c>
      <c r="M90" s="91">
        <f t="shared" si="24"/>
        <v>0</v>
      </c>
      <c r="N90" s="87">
        <f t="shared" si="25"/>
        <v>0</v>
      </c>
      <c r="O90" s="87">
        <f>IF(OR($C90=1,$F90=1),Inputs!$E$3*(1/4),0)</f>
        <v>0</v>
      </c>
      <c r="P90" s="89">
        <f>IF(OR($C90=1,$F90=1),Inputs!$E$25,0)</f>
        <v>0</v>
      </c>
      <c r="Q90" s="88">
        <f>IF(OR($C90=1,$F90=1),Inputs!$E$31,0)</f>
        <v>0</v>
      </c>
      <c r="R90" s="89">
        <f>IF(OR($C90=1,$F90=1),Inputs!$E$32,0)</f>
        <v>0</v>
      </c>
      <c r="S90" s="88">
        <f>IF(OR($C90=1,$F90=1),Inputs!$E$33,0)</f>
        <v>0</v>
      </c>
      <c r="T90" s="88">
        <f>IF(OR($C90=1,$F90=1),Inputs!$E$34,0)</f>
        <v>0</v>
      </c>
      <c r="U90" s="90">
        <f t="shared" si="26"/>
        <v>0</v>
      </c>
      <c r="V90" s="183">
        <v>0</v>
      </c>
      <c r="W90" s="183">
        <v>0</v>
      </c>
      <c r="X90" s="197"/>
    </row>
    <row r="91" spans="1:24" ht="11.25">
      <c r="A91" s="272"/>
      <c r="B91" s="8"/>
      <c r="C91" s="107">
        <v>0</v>
      </c>
      <c r="D91" s="9" t="s">
        <v>82</v>
      </c>
      <c r="E91" s="15">
        <v>0</v>
      </c>
      <c r="F91" s="104">
        <f t="shared" si="18"/>
        <v>0</v>
      </c>
      <c r="G91" s="13"/>
      <c r="H91" s="91">
        <f t="shared" si="19"/>
        <v>0</v>
      </c>
      <c r="I91" s="92">
        <f t="shared" si="20"/>
        <v>0</v>
      </c>
      <c r="J91" s="93">
        <f t="shared" si="21"/>
        <v>0</v>
      </c>
      <c r="K91" s="94">
        <f t="shared" si="22"/>
        <v>0</v>
      </c>
      <c r="L91" s="93">
        <f t="shared" si="23"/>
        <v>0</v>
      </c>
      <c r="M91" s="91">
        <f t="shared" si="24"/>
        <v>0</v>
      </c>
      <c r="N91" s="87">
        <f t="shared" si="25"/>
        <v>0</v>
      </c>
      <c r="O91" s="87">
        <f>IF(OR($C91=1,$F91=1),Inputs!$E$3*(1/4),0)</f>
        <v>0</v>
      </c>
      <c r="P91" s="89">
        <f>IF(OR($C91=1,$F91=1),Inputs!$E$25,0)</f>
        <v>0</v>
      </c>
      <c r="Q91" s="88">
        <f>IF(OR($C91=1,$F91=1),Inputs!$E$31,0)</f>
        <v>0</v>
      </c>
      <c r="R91" s="89">
        <f>IF(OR($C91=1,$F91=1),Inputs!$E$32,0)</f>
        <v>0</v>
      </c>
      <c r="S91" s="88">
        <f>IF(OR($C91=1,$F91=1),Inputs!$E$33,0)</f>
        <v>0</v>
      </c>
      <c r="T91" s="88">
        <f>IF(OR($C91=1,$F91=1),Inputs!$E$34,0)</f>
        <v>0</v>
      </c>
      <c r="U91" s="90">
        <f t="shared" si="26"/>
        <v>0</v>
      </c>
      <c r="V91" s="184">
        <v>0</v>
      </c>
      <c r="W91" s="184">
        <v>0</v>
      </c>
      <c r="X91" s="197"/>
    </row>
    <row r="92" spans="1:24" ht="11.25">
      <c r="A92" s="272"/>
      <c r="B92" s="8"/>
      <c r="C92" s="107">
        <v>0</v>
      </c>
      <c r="D92" s="9" t="s">
        <v>82</v>
      </c>
      <c r="E92" s="15">
        <v>0</v>
      </c>
      <c r="F92" s="104">
        <f t="shared" si="18"/>
        <v>0</v>
      </c>
      <c r="G92" s="13"/>
      <c r="H92" s="91">
        <f t="shared" si="19"/>
        <v>0</v>
      </c>
      <c r="I92" s="92">
        <f t="shared" si="20"/>
        <v>0</v>
      </c>
      <c r="J92" s="93">
        <f t="shared" si="21"/>
        <v>0</v>
      </c>
      <c r="K92" s="94">
        <f t="shared" si="22"/>
        <v>0</v>
      </c>
      <c r="L92" s="93">
        <f t="shared" si="23"/>
        <v>0</v>
      </c>
      <c r="M92" s="91">
        <f t="shared" si="24"/>
        <v>0</v>
      </c>
      <c r="N92" s="87">
        <f t="shared" si="25"/>
        <v>0</v>
      </c>
      <c r="O92" s="87">
        <f>IF(OR($C92=1,$F92=1),Inputs!$E$3*(1/4),0)</f>
        <v>0</v>
      </c>
      <c r="P92" s="89">
        <f>IF(OR($C92=1,$F92=1),Inputs!$E$25,0)</f>
        <v>0</v>
      </c>
      <c r="Q92" s="88">
        <f>IF(OR($C92=1,$F92=1),Inputs!$E$31,0)</f>
        <v>0</v>
      </c>
      <c r="R92" s="89">
        <f>IF(OR($C92=1,$F92=1),Inputs!$E$32,0)</f>
        <v>0</v>
      </c>
      <c r="S92" s="88">
        <f>IF(OR($C92=1,$F92=1),Inputs!$E$33,0)</f>
        <v>0</v>
      </c>
      <c r="T92" s="88">
        <f>IF(OR($C92=1,$F92=1),Inputs!$E$34,0)</f>
        <v>0</v>
      </c>
      <c r="U92" s="90">
        <f t="shared" si="26"/>
        <v>0</v>
      </c>
      <c r="V92" s="184">
        <v>0</v>
      </c>
      <c r="W92" s="184">
        <v>0</v>
      </c>
      <c r="X92" s="197"/>
    </row>
    <row r="93" spans="1:24" ht="12" thickBot="1">
      <c r="A93" s="273"/>
      <c r="B93" s="11"/>
      <c r="C93" s="108">
        <v>0</v>
      </c>
      <c r="D93" s="12" t="s">
        <v>82</v>
      </c>
      <c r="E93" s="16">
        <v>0</v>
      </c>
      <c r="F93" s="105">
        <f t="shared" si="18"/>
        <v>0</v>
      </c>
      <c r="G93" s="14"/>
      <c r="H93" s="95">
        <f t="shared" si="19"/>
        <v>0</v>
      </c>
      <c r="I93" s="96">
        <f t="shared" si="20"/>
        <v>0</v>
      </c>
      <c r="J93" s="97">
        <f t="shared" si="21"/>
        <v>0</v>
      </c>
      <c r="K93" s="98">
        <f t="shared" si="22"/>
        <v>0</v>
      </c>
      <c r="L93" s="97">
        <f t="shared" si="23"/>
        <v>0</v>
      </c>
      <c r="M93" s="95">
        <f t="shared" si="24"/>
        <v>0</v>
      </c>
      <c r="N93" s="99">
        <f t="shared" si="25"/>
        <v>0</v>
      </c>
      <c r="O93" s="99">
        <f>IF(OR($C93=1,$F93=1),Inputs!$E$3*(1/4),0)</f>
        <v>0</v>
      </c>
      <c r="P93" s="100">
        <f>IF(OR($C93=1,$F93=1),Inputs!$E$25,0)</f>
        <v>0</v>
      </c>
      <c r="Q93" s="101">
        <f>IF(OR($C93=1,$F93=1),Inputs!$E$31,0)</f>
        <v>0</v>
      </c>
      <c r="R93" s="100">
        <f>IF(OR($C93=1,$F93=1),Inputs!$E$32,0)</f>
        <v>0</v>
      </c>
      <c r="S93" s="101">
        <f>IF(OR($C93=1,$F93=1),Inputs!$E$33,0)</f>
        <v>0</v>
      </c>
      <c r="T93" s="101">
        <f>IF(OR($C93=1,$F93=1),Inputs!$E$34,0)</f>
        <v>0</v>
      </c>
      <c r="U93" s="102">
        <f t="shared" si="26"/>
        <v>0</v>
      </c>
      <c r="V93" s="185">
        <v>0</v>
      </c>
      <c r="W93" s="185">
        <v>0</v>
      </c>
      <c r="X93" s="198"/>
    </row>
    <row r="94" spans="1:24" ht="11.25">
      <c r="A94" s="271" t="s">
        <v>130</v>
      </c>
      <c r="B94" s="8" t="s">
        <v>106</v>
      </c>
      <c r="C94" s="109">
        <v>0</v>
      </c>
      <c r="D94" s="9" t="s">
        <v>82</v>
      </c>
      <c r="E94" s="15">
        <v>0</v>
      </c>
      <c r="F94" s="104">
        <f t="shared" si="18"/>
        <v>0</v>
      </c>
      <c r="G94" s="13"/>
      <c r="H94" s="91">
        <f t="shared" si="19"/>
        <v>0</v>
      </c>
      <c r="I94" s="92">
        <f t="shared" si="20"/>
        <v>0</v>
      </c>
      <c r="J94" s="93">
        <f t="shared" si="21"/>
        <v>0</v>
      </c>
      <c r="K94" s="94">
        <f t="shared" si="22"/>
        <v>0</v>
      </c>
      <c r="L94" s="85">
        <f t="shared" si="23"/>
        <v>0</v>
      </c>
      <c r="M94" s="91">
        <f t="shared" si="24"/>
        <v>0</v>
      </c>
      <c r="N94" s="87">
        <f t="shared" si="25"/>
        <v>0</v>
      </c>
      <c r="O94" s="87">
        <f>IF(OR($C94=1,$F94=1),Inputs!$E$3*(1/4),0)</f>
        <v>0</v>
      </c>
      <c r="P94" s="89">
        <f>IF(OR($C94=1,$F94=1),Inputs!$E$25,0)</f>
        <v>0</v>
      </c>
      <c r="Q94" s="88">
        <f>IF(OR($C94=1,$F94=1),Inputs!$E$31,0)</f>
        <v>0</v>
      </c>
      <c r="R94" s="89">
        <f>IF(OR($C94=1,$F94=1),Inputs!$E$32,0)</f>
        <v>0</v>
      </c>
      <c r="S94" s="88">
        <f>IF(OR($C94=1,$F94=1),Inputs!$E$33,0)</f>
        <v>0</v>
      </c>
      <c r="T94" s="88">
        <f>IF(OR($C94=1,$F94=1),Inputs!$E$34,0)</f>
        <v>0</v>
      </c>
      <c r="U94" s="90">
        <f t="shared" si="26"/>
        <v>0</v>
      </c>
      <c r="V94" s="183">
        <v>0</v>
      </c>
      <c r="W94" s="183">
        <v>0</v>
      </c>
      <c r="X94" s="197"/>
    </row>
    <row r="95" spans="1:24" ht="11.25">
      <c r="A95" s="272"/>
      <c r="B95" s="8"/>
      <c r="C95" s="107">
        <v>0</v>
      </c>
      <c r="D95" s="9" t="s">
        <v>82</v>
      </c>
      <c r="E95" s="15">
        <v>0</v>
      </c>
      <c r="F95" s="104">
        <f t="shared" si="18"/>
        <v>0</v>
      </c>
      <c r="G95" s="13"/>
      <c r="H95" s="91">
        <f t="shared" si="19"/>
        <v>0</v>
      </c>
      <c r="I95" s="92">
        <f t="shared" si="20"/>
        <v>0</v>
      </c>
      <c r="J95" s="93">
        <f t="shared" si="21"/>
        <v>0</v>
      </c>
      <c r="K95" s="94">
        <f t="shared" si="22"/>
        <v>0</v>
      </c>
      <c r="L95" s="93">
        <f t="shared" si="23"/>
        <v>0</v>
      </c>
      <c r="M95" s="91">
        <f t="shared" si="24"/>
        <v>0</v>
      </c>
      <c r="N95" s="87">
        <f t="shared" si="25"/>
        <v>0</v>
      </c>
      <c r="O95" s="87">
        <f>IF(OR($C95=1,$F95=1),Inputs!$E$3*(1/4),0)</f>
        <v>0</v>
      </c>
      <c r="P95" s="89">
        <f>IF(OR($C95=1,$F95=1),Inputs!$E$25,0)</f>
        <v>0</v>
      </c>
      <c r="Q95" s="88">
        <f>IF(OR($C95=1,$F95=1),Inputs!$E$31,0)</f>
        <v>0</v>
      </c>
      <c r="R95" s="89">
        <f>IF(OR($C95=1,$F95=1),Inputs!$E$32,0)</f>
        <v>0</v>
      </c>
      <c r="S95" s="88">
        <f>IF(OR($C95=1,$F95=1),Inputs!$E$33,0)</f>
        <v>0</v>
      </c>
      <c r="T95" s="88">
        <f>IF(OR($C95=1,$F95=1),Inputs!$E$34,0)</f>
        <v>0</v>
      </c>
      <c r="U95" s="90">
        <f t="shared" si="26"/>
        <v>0</v>
      </c>
      <c r="V95" s="184">
        <v>0</v>
      </c>
      <c r="W95" s="184">
        <v>0</v>
      </c>
      <c r="X95" s="197"/>
    </row>
    <row r="96" spans="1:24" ht="11.25">
      <c r="A96" s="272"/>
      <c r="B96" s="8"/>
      <c r="C96" s="107">
        <v>0</v>
      </c>
      <c r="D96" s="9" t="s">
        <v>82</v>
      </c>
      <c r="E96" s="15">
        <v>0</v>
      </c>
      <c r="F96" s="104">
        <f t="shared" si="18"/>
        <v>0</v>
      </c>
      <c r="G96" s="13"/>
      <c r="H96" s="91">
        <f t="shared" si="19"/>
        <v>0</v>
      </c>
      <c r="I96" s="92">
        <f t="shared" si="20"/>
        <v>0</v>
      </c>
      <c r="J96" s="93">
        <f t="shared" si="21"/>
        <v>0</v>
      </c>
      <c r="K96" s="94">
        <f t="shared" si="22"/>
        <v>0</v>
      </c>
      <c r="L96" s="93">
        <f t="shared" si="23"/>
        <v>0</v>
      </c>
      <c r="M96" s="91">
        <f t="shared" si="24"/>
        <v>0</v>
      </c>
      <c r="N96" s="87">
        <f t="shared" si="25"/>
        <v>0</v>
      </c>
      <c r="O96" s="87">
        <f>IF(OR($C96=1,$F96=1),Inputs!$E$3*(1/4),0)</f>
        <v>0</v>
      </c>
      <c r="P96" s="89">
        <f>IF(OR($C96=1,$F96=1),Inputs!$E$25,0)</f>
        <v>0</v>
      </c>
      <c r="Q96" s="88">
        <f>IF(OR($C96=1,$F96=1),Inputs!$E$31,0)</f>
        <v>0</v>
      </c>
      <c r="R96" s="89">
        <f>IF(OR($C96=1,$F96=1),Inputs!$E$32,0)</f>
        <v>0</v>
      </c>
      <c r="S96" s="88">
        <f>IF(OR($C96=1,$F96=1),Inputs!$E$33,0)</f>
        <v>0</v>
      </c>
      <c r="T96" s="88">
        <f>IF(OR($C96=1,$F96=1),Inputs!$E$34,0)</f>
        <v>0</v>
      </c>
      <c r="U96" s="90">
        <f t="shared" si="26"/>
        <v>0</v>
      </c>
      <c r="V96" s="184">
        <v>0</v>
      </c>
      <c r="W96" s="184">
        <v>0</v>
      </c>
      <c r="X96" s="197"/>
    </row>
    <row r="97" spans="1:24" ht="12" thickBot="1">
      <c r="A97" s="273"/>
      <c r="B97" s="11"/>
      <c r="C97" s="108">
        <v>0</v>
      </c>
      <c r="D97" s="12" t="s">
        <v>82</v>
      </c>
      <c r="E97" s="16">
        <v>0</v>
      </c>
      <c r="F97" s="105">
        <f t="shared" si="18"/>
        <v>0</v>
      </c>
      <c r="G97" s="13"/>
      <c r="H97" s="95">
        <f t="shared" si="19"/>
        <v>0</v>
      </c>
      <c r="I97" s="96">
        <f t="shared" si="20"/>
        <v>0</v>
      </c>
      <c r="J97" s="97">
        <f t="shared" si="21"/>
        <v>0</v>
      </c>
      <c r="K97" s="98">
        <f t="shared" si="22"/>
        <v>0</v>
      </c>
      <c r="L97" s="97">
        <f t="shared" si="23"/>
        <v>0</v>
      </c>
      <c r="M97" s="95">
        <f t="shared" si="24"/>
        <v>0</v>
      </c>
      <c r="N97" s="99">
        <f t="shared" si="25"/>
        <v>0</v>
      </c>
      <c r="O97" s="99">
        <f>IF(OR($C97=1,$F97=1),Inputs!$E$3*(1/4),0)</f>
        <v>0</v>
      </c>
      <c r="P97" s="100">
        <f>IF(OR($C97=1,$F97=1),Inputs!$E$25,0)</f>
        <v>0</v>
      </c>
      <c r="Q97" s="101">
        <f>IF(OR($C97=1,$F97=1),Inputs!$E$31,0)</f>
        <v>0</v>
      </c>
      <c r="R97" s="100">
        <f>IF(OR($C97=1,$F97=1),Inputs!$E$32,0)</f>
        <v>0</v>
      </c>
      <c r="S97" s="101">
        <f>IF(OR($C97=1,$F97=1),Inputs!$E$33,0)</f>
        <v>0</v>
      </c>
      <c r="T97" s="101">
        <f>IF(OR($C97=1,$F97=1),Inputs!$E$34,0)</f>
        <v>0</v>
      </c>
      <c r="U97" s="102">
        <f t="shared" si="26"/>
        <v>0</v>
      </c>
      <c r="V97" s="185">
        <v>0</v>
      </c>
      <c r="W97" s="185">
        <v>0</v>
      </c>
      <c r="X97" s="198"/>
    </row>
    <row r="98" spans="1:24" ht="11.25">
      <c r="A98" s="271" t="s">
        <v>131</v>
      </c>
      <c r="B98" s="8" t="s">
        <v>107</v>
      </c>
      <c r="C98" s="109">
        <v>0</v>
      </c>
      <c r="D98" s="9" t="s">
        <v>82</v>
      </c>
      <c r="E98" s="15">
        <v>0</v>
      </c>
      <c r="F98" s="104">
        <f t="shared" si="18"/>
        <v>0</v>
      </c>
      <c r="G98" s="13"/>
      <c r="H98" s="91">
        <f t="shared" si="19"/>
        <v>0</v>
      </c>
      <c r="I98" s="92">
        <f t="shared" si="20"/>
        <v>0</v>
      </c>
      <c r="J98" s="93">
        <f t="shared" si="21"/>
        <v>0</v>
      </c>
      <c r="K98" s="94">
        <f t="shared" si="22"/>
        <v>0</v>
      </c>
      <c r="L98" s="85">
        <f t="shared" si="23"/>
        <v>0</v>
      </c>
      <c r="M98" s="91">
        <f t="shared" si="24"/>
        <v>0</v>
      </c>
      <c r="N98" s="87">
        <f t="shared" si="25"/>
        <v>0</v>
      </c>
      <c r="O98" s="87">
        <f>IF(OR($C98=1,$F98=1),Inputs!$E$3*(1/4),0)</f>
        <v>0</v>
      </c>
      <c r="P98" s="89">
        <f>IF(OR($C98=1,$F98=1),Inputs!$E$25,0)</f>
        <v>0</v>
      </c>
      <c r="Q98" s="88">
        <f>IF(OR($C98=1,$F98=1),Inputs!$E$31,0)</f>
        <v>0</v>
      </c>
      <c r="R98" s="89">
        <f>IF(OR($C98=1,$F98=1),Inputs!$E$32,0)</f>
        <v>0</v>
      </c>
      <c r="S98" s="88">
        <f>IF(OR($C98=1,$F98=1),Inputs!$E$33,0)</f>
        <v>0</v>
      </c>
      <c r="T98" s="88">
        <f>IF(OR($C98=1,$F98=1),Inputs!$E$34,0)</f>
        <v>0</v>
      </c>
      <c r="U98" s="90">
        <f t="shared" si="26"/>
        <v>0</v>
      </c>
      <c r="V98" s="183">
        <v>0</v>
      </c>
      <c r="W98" s="183">
        <v>0</v>
      </c>
      <c r="X98" s="197"/>
    </row>
    <row r="99" spans="1:24" ht="11.25">
      <c r="A99" s="272"/>
      <c r="B99" s="8"/>
      <c r="C99" s="107">
        <v>0</v>
      </c>
      <c r="D99" s="9" t="s">
        <v>82</v>
      </c>
      <c r="E99" s="15">
        <v>0</v>
      </c>
      <c r="F99" s="104">
        <f t="shared" si="18"/>
        <v>0</v>
      </c>
      <c r="G99" s="13"/>
      <c r="H99" s="91">
        <f t="shared" si="19"/>
        <v>0</v>
      </c>
      <c r="I99" s="92">
        <f t="shared" si="20"/>
        <v>0</v>
      </c>
      <c r="J99" s="93">
        <f t="shared" si="21"/>
        <v>0</v>
      </c>
      <c r="K99" s="94">
        <f t="shared" si="22"/>
        <v>0</v>
      </c>
      <c r="L99" s="93">
        <f t="shared" si="23"/>
        <v>0</v>
      </c>
      <c r="M99" s="91">
        <f t="shared" si="24"/>
        <v>0</v>
      </c>
      <c r="N99" s="87">
        <f t="shared" si="25"/>
        <v>0</v>
      </c>
      <c r="O99" s="87">
        <f>IF(OR($C99=1,$F99=1),Inputs!$E$3*(1/4),0)</f>
        <v>0</v>
      </c>
      <c r="P99" s="89">
        <f>IF(OR($C99=1,$F99=1),Inputs!$E$25,0)</f>
        <v>0</v>
      </c>
      <c r="Q99" s="88">
        <f>IF(OR($C99=1,$F99=1),Inputs!$E$31,0)</f>
        <v>0</v>
      </c>
      <c r="R99" s="89">
        <f>IF(OR($C99=1,$F99=1),Inputs!$E$32,0)</f>
        <v>0</v>
      </c>
      <c r="S99" s="88">
        <f>IF(OR($C99=1,$F99=1),Inputs!$E$33,0)</f>
        <v>0</v>
      </c>
      <c r="T99" s="88">
        <f>IF(OR($C99=1,$F99=1),Inputs!$E$34,0)</f>
        <v>0</v>
      </c>
      <c r="U99" s="90">
        <f t="shared" si="26"/>
        <v>0</v>
      </c>
      <c r="V99" s="184">
        <v>0</v>
      </c>
      <c r="W99" s="184">
        <v>0</v>
      </c>
      <c r="X99" s="197"/>
    </row>
    <row r="100" spans="1:24" ht="11.25">
      <c r="A100" s="272"/>
      <c r="B100" s="8"/>
      <c r="C100" s="107">
        <v>0</v>
      </c>
      <c r="D100" s="9" t="s">
        <v>82</v>
      </c>
      <c r="E100" s="15">
        <v>0</v>
      </c>
      <c r="F100" s="104">
        <f t="shared" si="18"/>
        <v>0</v>
      </c>
      <c r="G100" s="13"/>
      <c r="H100" s="91">
        <f t="shared" si="19"/>
        <v>0</v>
      </c>
      <c r="I100" s="92">
        <f t="shared" si="20"/>
        <v>0</v>
      </c>
      <c r="J100" s="93">
        <f t="shared" si="21"/>
        <v>0</v>
      </c>
      <c r="K100" s="94">
        <f t="shared" si="22"/>
        <v>0</v>
      </c>
      <c r="L100" s="93">
        <f t="shared" si="23"/>
        <v>0</v>
      </c>
      <c r="M100" s="91">
        <f t="shared" si="24"/>
        <v>0</v>
      </c>
      <c r="N100" s="87">
        <f t="shared" si="25"/>
        <v>0</v>
      </c>
      <c r="O100" s="87">
        <f>IF(OR($C100=1,$F100=1),Inputs!$E$3*(1/4),0)</f>
        <v>0</v>
      </c>
      <c r="P100" s="89">
        <f>IF(OR($C100=1,$F100=1),Inputs!$E$25,0)</f>
        <v>0</v>
      </c>
      <c r="Q100" s="88">
        <f>IF(OR($C100=1,$F100=1),Inputs!$E$31,0)</f>
        <v>0</v>
      </c>
      <c r="R100" s="89">
        <f>IF(OR($C100=1,$F100=1),Inputs!$E$32,0)</f>
        <v>0</v>
      </c>
      <c r="S100" s="88">
        <f>IF(OR($C100=1,$F100=1),Inputs!$E$33,0)</f>
        <v>0</v>
      </c>
      <c r="T100" s="88">
        <f>IF(OR($C100=1,$F100=1),Inputs!$E$34,0)</f>
        <v>0</v>
      </c>
      <c r="U100" s="90">
        <f t="shared" si="26"/>
        <v>0</v>
      </c>
      <c r="V100" s="184">
        <v>0</v>
      </c>
      <c r="W100" s="184">
        <v>0</v>
      </c>
      <c r="X100" s="197"/>
    </row>
    <row r="101" spans="1:24" ht="12" thickBot="1">
      <c r="A101" s="273"/>
      <c r="B101" s="11"/>
      <c r="C101" s="108">
        <v>0</v>
      </c>
      <c r="D101" s="12" t="s">
        <v>82</v>
      </c>
      <c r="E101" s="16">
        <v>0</v>
      </c>
      <c r="F101" s="105">
        <f t="shared" si="18"/>
        <v>0</v>
      </c>
      <c r="G101" s="13"/>
      <c r="H101" s="95">
        <f t="shared" si="19"/>
        <v>0</v>
      </c>
      <c r="I101" s="96">
        <f t="shared" si="20"/>
        <v>0</v>
      </c>
      <c r="J101" s="97">
        <f t="shared" si="21"/>
        <v>0</v>
      </c>
      <c r="K101" s="98">
        <f t="shared" si="22"/>
        <v>0</v>
      </c>
      <c r="L101" s="97">
        <f t="shared" si="23"/>
        <v>0</v>
      </c>
      <c r="M101" s="95">
        <f t="shared" si="24"/>
        <v>0</v>
      </c>
      <c r="N101" s="99">
        <f t="shared" si="25"/>
        <v>0</v>
      </c>
      <c r="O101" s="99">
        <f>IF(OR($C101=1,$F101=1),Inputs!$E$3*(1/4),0)</f>
        <v>0</v>
      </c>
      <c r="P101" s="100">
        <f>IF(OR($C101=1,$F101=1),Inputs!$E$25,0)</f>
        <v>0</v>
      </c>
      <c r="Q101" s="101">
        <f>IF(OR($C101=1,$F101=1),Inputs!$E$31,0)</f>
        <v>0</v>
      </c>
      <c r="R101" s="100">
        <f>IF(OR($C101=1,$F101=1),Inputs!$E$32,0)</f>
        <v>0</v>
      </c>
      <c r="S101" s="101">
        <f>IF(OR($C101=1,$F101=1),Inputs!$E$33,0)</f>
        <v>0</v>
      </c>
      <c r="T101" s="101">
        <f>IF(OR($C101=1,$F101=1),Inputs!$E$34,0)</f>
        <v>0</v>
      </c>
      <c r="U101" s="102">
        <f t="shared" si="26"/>
        <v>0</v>
      </c>
      <c r="V101" s="185">
        <v>0</v>
      </c>
      <c r="W101" s="185">
        <v>0</v>
      </c>
      <c r="X101" s="198"/>
    </row>
  </sheetData>
  <sheetProtection/>
  <mergeCells count="34">
    <mergeCell ref="A86:A89"/>
    <mergeCell ref="A90:A93"/>
    <mergeCell ref="A94:A97"/>
    <mergeCell ref="A98:A101"/>
    <mergeCell ref="A70:A73"/>
    <mergeCell ref="A74:A77"/>
    <mergeCell ref="A78:A81"/>
    <mergeCell ref="A82:A85"/>
    <mergeCell ref="A62:A65"/>
    <mergeCell ref="A66:A69"/>
    <mergeCell ref="A38:A41"/>
    <mergeCell ref="A42:A45"/>
    <mergeCell ref="A46:A49"/>
    <mergeCell ref="A50:A53"/>
    <mergeCell ref="A54:A57"/>
    <mergeCell ref="A58:A61"/>
    <mergeCell ref="A22:A25"/>
    <mergeCell ref="A26:A29"/>
    <mergeCell ref="A30:A33"/>
    <mergeCell ref="A34:A37"/>
    <mergeCell ref="A18:A21"/>
    <mergeCell ref="G2:H2"/>
    <mergeCell ref="J2:K2"/>
    <mergeCell ref="L2:M2"/>
    <mergeCell ref="A14:A17"/>
    <mergeCell ref="G3:H3"/>
    <mergeCell ref="A10:A13"/>
    <mergeCell ref="C4:E4"/>
    <mergeCell ref="J3:K3"/>
    <mergeCell ref="L3:M3"/>
    <mergeCell ref="N4:T4"/>
    <mergeCell ref="A6:A9"/>
    <mergeCell ref="V2:X2"/>
    <mergeCell ref="V3:X3"/>
  </mergeCells>
  <conditionalFormatting sqref="G6:G101 E6:E101">
    <cfRule type="cellIs" priority="1" dxfId="4" operator="notEqual" stopIfTrue="1">
      <formula>0</formula>
    </cfRule>
  </conditionalFormatting>
  <conditionalFormatting sqref="D6:D9 D46:D49">
    <cfRule type="cellIs" priority="2" dxfId="5" operator="equal" stopIfTrue="1">
      <formula>"Yes"</formula>
    </cfRule>
  </conditionalFormatting>
  <conditionalFormatting sqref="D50:D101 D10:D45">
    <cfRule type="cellIs" priority="3" dxfId="4" operator="equal" stopIfTrue="1">
      <formula>"Closed"</formula>
    </cfRule>
  </conditionalFormatting>
  <conditionalFormatting sqref="F6:F101">
    <cfRule type="cellIs" priority="4" dxfId="3" operator="notEqual" stopIfTrue="1">
      <formula>0</formula>
    </cfRule>
  </conditionalFormatting>
  <conditionalFormatting sqref="C6:C101">
    <cfRule type="cellIs" priority="5" dxfId="2" operator="notEqual" stopIfTrue="1">
      <formula>0</formula>
    </cfRule>
  </conditionalFormatting>
  <conditionalFormatting sqref="H6:X101">
    <cfRule type="cellIs" priority="6" dxfId="1" operator="equal" stopIfTrue="1">
      <formula>0</formula>
    </cfRule>
    <cfRule type="cellIs" priority="7" dxfId="0" operator="lessThan" stopIfTrue="1">
      <formula>0</formula>
    </cfRule>
  </conditionalFormatting>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8"/>
  </sheetPr>
  <dimension ref="A1:BB34"/>
  <sheetViews>
    <sheetView tabSelected="1" zoomScale="84" zoomScaleNormal="84" zoomScalePageLayoutView="0" workbookViewId="0" topLeftCell="A2">
      <selection activeCell="E39" sqref="E39"/>
    </sheetView>
  </sheetViews>
  <sheetFormatPr defaultColWidth="9.140625" defaultRowHeight="12.75"/>
  <cols>
    <col min="1" max="1" width="20.00390625" style="21" bestFit="1" customWidth="1"/>
    <col min="2" max="2" width="19.28125" style="21" customWidth="1"/>
    <col min="3" max="3" width="14.421875" style="21" customWidth="1"/>
    <col min="4" max="4" width="17.7109375" style="21" bestFit="1" customWidth="1"/>
    <col min="5" max="5" width="15.57421875" style="21" bestFit="1" customWidth="1"/>
    <col min="6" max="6" width="17.7109375" style="21" bestFit="1" customWidth="1"/>
    <col min="7" max="7" width="18.57421875" style="21" bestFit="1" customWidth="1"/>
    <col min="8" max="8" width="2.7109375" style="21" customWidth="1"/>
    <col min="9" max="9" width="13.140625" style="21" customWidth="1"/>
    <col min="10" max="10" width="2.7109375" style="21" customWidth="1"/>
    <col min="11" max="11" width="23.57421875" style="21" customWidth="1"/>
    <col min="12" max="12" width="17.57421875" style="21" customWidth="1"/>
    <col min="13" max="13" width="24.28125" style="21" customWidth="1"/>
    <col min="14" max="14" width="20.28125" style="21" bestFit="1" customWidth="1"/>
    <col min="15" max="16384" width="9.140625" style="21" customWidth="1"/>
  </cols>
  <sheetData>
    <row r="1" spans="1:13" s="22" customFormat="1" ht="25.5" customHeight="1">
      <c r="A1" s="164" t="s">
        <v>162</v>
      </c>
      <c r="B1" s="218" t="s">
        <v>171</v>
      </c>
      <c r="C1" s="219"/>
      <c r="D1" s="219"/>
      <c r="E1" s="219"/>
      <c r="F1" s="219"/>
      <c r="G1" s="219"/>
      <c r="H1" s="219"/>
      <c r="I1" s="219"/>
      <c r="J1" s="219"/>
      <c r="K1" s="219"/>
      <c r="L1" s="219"/>
      <c r="M1" s="220"/>
    </row>
    <row r="2" spans="1:13" s="22" customFormat="1" ht="30.75" customHeight="1" thickBot="1">
      <c r="A2" s="167" t="s">
        <v>157</v>
      </c>
      <c r="B2" s="221" t="s">
        <v>183</v>
      </c>
      <c r="C2" s="221"/>
      <c r="D2" s="221"/>
      <c r="E2" s="221"/>
      <c r="F2" s="221"/>
      <c r="G2" s="221"/>
      <c r="H2" s="221"/>
      <c r="I2" s="221"/>
      <c r="J2" s="221"/>
      <c r="K2" s="221"/>
      <c r="L2" s="221"/>
      <c r="M2" s="222"/>
    </row>
    <row r="3" spans="1:13" s="22" customFormat="1" ht="25.5" customHeight="1">
      <c r="A3" s="165" t="s">
        <v>161</v>
      </c>
      <c r="B3" s="218" t="s">
        <v>174</v>
      </c>
      <c r="C3" s="219"/>
      <c r="D3" s="219"/>
      <c r="E3" s="219"/>
      <c r="F3" s="219"/>
      <c r="G3" s="219"/>
      <c r="H3" s="219"/>
      <c r="I3" s="219"/>
      <c r="J3" s="219"/>
      <c r="K3" s="219"/>
      <c r="L3" s="219"/>
      <c r="M3" s="220"/>
    </row>
    <row r="4" spans="1:13" s="22" customFormat="1" ht="30.75" customHeight="1" thickBot="1">
      <c r="A4" s="168" t="s">
        <v>157</v>
      </c>
      <c r="B4" s="221" t="s">
        <v>190</v>
      </c>
      <c r="C4" s="221"/>
      <c r="D4" s="221"/>
      <c r="E4" s="221"/>
      <c r="F4" s="221"/>
      <c r="G4" s="221"/>
      <c r="H4" s="221"/>
      <c r="I4" s="221"/>
      <c r="J4" s="221"/>
      <c r="K4" s="221"/>
      <c r="L4" s="221"/>
      <c r="M4" s="222"/>
    </row>
    <row r="5" spans="1:13" s="22" customFormat="1" ht="25.5" customHeight="1">
      <c r="A5" s="166" t="s">
        <v>169</v>
      </c>
      <c r="B5" s="218" t="s">
        <v>175</v>
      </c>
      <c r="C5" s="219"/>
      <c r="D5" s="219"/>
      <c r="E5" s="219"/>
      <c r="F5" s="219"/>
      <c r="G5" s="219"/>
      <c r="H5" s="219"/>
      <c r="I5" s="219"/>
      <c r="J5" s="219"/>
      <c r="K5" s="219"/>
      <c r="L5" s="219"/>
      <c r="M5" s="220"/>
    </row>
    <row r="6" spans="1:13" s="22" customFormat="1" ht="30.75" customHeight="1" thickBot="1">
      <c r="A6" s="169" t="s">
        <v>157</v>
      </c>
      <c r="B6" s="221" t="s">
        <v>188</v>
      </c>
      <c r="C6" s="221"/>
      <c r="D6" s="221"/>
      <c r="E6" s="221"/>
      <c r="F6" s="221"/>
      <c r="G6" s="221"/>
      <c r="H6" s="221"/>
      <c r="I6" s="221"/>
      <c r="J6" s="221"/>
      <c r="K6" s="221"/>
      <c r="L6" s="221"/>
      <c r="M6" s="222"/>
    </row>
    <row r="7" ht="13.5" thickBot="1"/>
    <row r="8" spans="1:54" s="285" customFormat="1" ht="54">
      <c r="A8" s="274" t="s">
        <v>196</v>
      </c>
      <c r="B8" s="275"/>
      <c r="C8" s="276" t="s">
        <v>32</v>
      </c>
      <c r="D8" s="277" t="s">
        <v>33</v>
      </c>
      <c r="E8" s="277" t="s">
        <v>38</v>
      </c>
      <c r="F8" s="278" t="s">
        <v>39</v>
      </c>
      <c r="G8" s="279" t="s">
        <v>41</v>
      </c>
      <c r="H8" s="280"/>
      <c r="I8" s="281" t="s">
        <v>170</v>
      </c>
      <c r="J8" s="280"/>
      <c r="K8" s="282" t="s">
        <v>197</v>
      </c>
      <c r="L8" s="283" t="s">
        <v>176</v>
      </c>
      <c r="M8" s="284" t="s">
        <v>178</v>
      </c>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row>
    <row r="9" spans="1:54" s="285" customFormat="1" ht="18">
      <c r="A9" s="286"/>
      <c r="B9" s="298" t="s">
        <v>160</v>
      </c>
      <c r="C9" s="287">
        <f>'Current Protocols_Scenario 1'!$G$2</f>
        <v>17000</v>
      </c>
      <c r="D9" s="288">
        <f>'Current Protocols_Scenario 1'!$I$2</f>
        <v>8000</v>
      </c>
      <c r="E9" s="288">
        <f>'Current Protocols_Scenario 1'!$J$2</f>
        <v>0</v>
      </c>
      <c r="F9" s="289">
        <f>'Current Protocols_Scenario 1'!$L$2</f>
        <v>0</v>
      </c>
      <c r="G9" s="290">
        <f>(-1)*MAX(0,C9-D9-E9-F9)</f>
        <v>-9000</v>
      </c>
      <c r="H9" s="291"/>
      <c r="I9" s="287">
        <f>'Current Protocols_Scenario 1'!U4</f>
        <v>-11750</v>
      </c>
      <c r="J9" s="291"/>
      <c r="K9" s="288">
        <f>G9+I9</f>
        <v>-20750</v>
      </c>
      <c r="L9" s="289">
        <f>'Current Protocols_Scenario 1'!V$2</f>
        <v>27750</v>
      </c>
      <c r="M9" s="290">
        <f>SUM(K9:L9)</f>
        <v>7000</v>
      </c>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row>
    <row r="10" spans="1:54" s="285" customFormat="1" ht="18">
      <c r="A10" s="286"/>
      <c r="B10" s="298" t="s">
        <v>161</v>
      </c>
      <c r="C10" s="287">
        <f>'NPRR 168_Scenario 1'!$G$2</f>
        <v>27750</v>
      </c>
      <c r="D10" s="288">
        <f>'NPRR 168_Scenario 1'!$I$2</f>
        <v>8000</v>
      </c>
      <c r="E10" s="288">
        <f>'NPRR 168_Scenario 1'!$J$2</f>
        <v>0</v>
      </c>
      <c r="F10" s="289">
        <f>'NPRR 168_Scenario 1'!$L$2</f>
        <v>0</v>
      </c>
      <c r="G10" s="290">
        <f>(-1)*MAX(0,C10-D10-E10-F10)</f>
        <v>-19750</v>
      </c>
      <c r="H10" s="291"/>
      <c r="I10" s="287">
        <f>'NPRR 168_Scenario 1'!U4</f>
        <v>-11750</v>
      </c>
      <c r="J10" s="291"/>
      <c r="K10" s="288">
        <f>G10+I10</f>
        <v>-31500</v>
      </c>
      <c r="L10" s="289">
        <f>'NPRR 168_Scenario 1'!V$2</f>
        <v>27750</v>
      </c>
      <c r="M10" s="290">
        <f>SUM(K10:L10)</f>
        <v>-3750</v>
      </c>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row>
    <row r="11" spans="1:54" s="285" customFormat="1" ht="49.5" customHeight="1" thickBot="1">
      <c r="A11" s="292"/>
      <c r="B11" s="299" t="s">
        <v>169</v>
      </c>
      <c r="C11" s="293">
        <f>'NPRR 168 with ADJ_Scenario 1'!$G$2</f>
        <v>24000</v>
      </c>
      <c r="D11" s="294">
        <f>'NPRR 168 with ADJ_Scenario 1'!$I$2</f>
        <v>8000</v>
      </c>
      <c r="E11" s="294">
        <f>'NPRR 168 with ADJ_Scenario 1'!$J$2</f>
        <v>0</v>
      </c>
      <c r="F11" s="295">
        <f>'NPRR 168 with ADJ_Scenario 1'!$L$2</f>
        <v>0</v>
      </c>
      <c r="G11" s="296">
        <f>(-1)*MAX(0,C11-D11-E11-F11)</f>
        <v>-16000</v>
      </c>
      <c r="H11" s="297"/>
      <c r="I11" s="293">
        <f>'NPRR 168 with ADJ_Scenario 1'!U4</f>
        <v>-11750</v>
      </c>
      <c r="J11" s="297"/>
      <c r="K11" s="294">
        <f>G11+I11</f>
        <v>-27750</v>
      </c>
      <c r="L11" s="295">
        <f>'NPRR 168 with ADJ_Scenario 1'!V$2</f>
        <v>27750</v>
      </c>
      <c r="M11" s="296">
        <f>SUM(K11:L11)</f>
        <v>0</v>
      </c>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row>
    <row r="12" spans="1:13" ht="13.5" thickBot="1">
      <c r="A12"/>
      <c r="C12" s="147"/>
      <c r="D12" s="147"/>
      <c r="E12" s="147"/>
      <c r="F12" s="147"/>
      <c r="G12" s="147"/>
      <c r="H12" s="145"/>
      <c r="I12" s="147"/>
      <c r="J12" s="145"/>
      <c r="K12" s="147"/>
      <c r="L12" s="147"/>
      <c r="M12" s="147"/>
    </row>
    <row r="13" spans="1:13" ht="25.5">
      <c r="A13" s="215" t="s">
        <v>173</v>
      </c>
      <c r="B13" s="157"/>
      <c r="C13" s="148" t="s">
        <v>32</v>
      </c>
      <c r="D13" s="149" t="s">
        <v>33</v>
      </c>
      <c r="E13" s="149" t="s">
        <v>38</v>
      </c>
      <c r="F13" s="150" t="s">
        <v>39</v>
      </c>
      <c r="G13" s="118" t="s">
        <v>41</v>
      </c>
      <c r="H13" s="170"/>
      <c r="I13" s="119" t="s">
        <v>170</v>
      </c>
      <c r="J13" s="173"/>
      <c r="K13" s="24" t="s">
        <v>177</v>
      </c>
      <c r="L13" s="25" t="s">
        <v>176</v>
      </c>
      <c r="M13" s="23" t="s">
        <v>178</v>
      </c>
    </row>
    <row r="14" spans="1:13" ht="12.75">
      <c r="A14" s="216"/>
      <c r="B14" s="125" t="s">
        <v>160</v>
      </c>
      <c r="C14" s="141">
        <f>'Current Protocols_Scenario 2'!$G$2</f>
        <v>17000</v>
      </c>
      <c r="D14" s="142">
        <f>'Current Protocols_Scenario 2'!$I$2</f>
        <v>8000</v>
      </c>
      <c r="E14" s="142">
        <f>'Current Protocols_Scenario 2'!$J$2</f>
        <v>0</v>
      </c>
      <c r="F14" s="143">
        <f>'Current Protocols_Scenario 2'!$L$2</f>
        <v>0</v>
      </c>
      <c r="G14" s="144">
        <f>(-1)*MAX(0,C14-D14-E14-F14)</f>
        <v>-9000</v>
      </c>
      <c r="H14" s="171"/>
      <c r="I14" s="146">
        <f>'Current Protocols_Scenario 2'!U4</f>
        <v>-15750</v>
      </c>
      <c r="J14" s="171"/>
      <c r="K14" s="142">
        <f>G14+I14</f>
        <v>-24750</v>
      </c>
      <c r="L14" s="143">
        <f>'Current Protocols_Scenario 2'!V$2</f>
        <v>33750</v>
      </c>
      <c r="M14" s="144">
        <f>SUM(K14:L14)</f>
        <v>9000</v>
      </c>
    </row>
    <row r="15" spans="1:13" ht="12.75">
      <c r="A15" s="216"/>
      <c r="B15" s="126" t="s">
        <v>161</v>
      </c>
      <c r="C15" s="141">
        <f>'NPRR 168_Scenario 2'!$G$2</f>
        <v>27750</v>
      </c>
      <c r="D15" s="142">
        <f>'NPRR 168_Scenario 2'!$I$2</f>
        <v>8000</v>
      </c>
      <c r="E15" s="142">
        <f>'NPRR 168_Scenario 2'!$J$2</f>
        <v>0</v>
      </c>
      <c r="F15" s="143">
        <f>'NPRR 168_Scenario 2'!$L$2</f>
        <v>0</v>
      </c>
      <c r="G15" s="144">
        <f>(-1)*MAX(0,C15-D15-E15-F15)</f>
        <v>-19750</v>
      </c>
      <c r="H15" s="171"/>
      <c r="I15" s="146">
        <f>'NPRR 168_Scenario 2'!U4</f>
        <v>-15750</v>
      </c>
      <c r="J15" s="171"/>
      <c r="K15" s="142">
        <f>G15+I15</f>
        <v>-35500</v>
      </c>
      <c r="L15" s="143">
        <f>'NPRR 168_Scenario 2'!V$2</f>
        <v>33750</v>
      </c>
      <c r="M15" s="144">
        <f>SUM(K15:L15)</f>
        <v>-1750</v>
      </c>
    </row>
    <row r="16" spans="1:13" ht="13.5" thickBot="1">
      <c r="A16" s="217"/>
      <c r="B16" s="158" t="s">
        <v>169</v>
      </c>
      <c r="C16" s="159">
        <f>'NPRR 168 with ADJ_Scenario 2'!$G$2</f>
        <v>24000</v>
      </c>
      <c r="D16" s="160">
        <f>'NPRR 168 with ADJ_Scenario 2'!$I$2</f>
        <v>8000</v>
      </c>
      <c r="E16" s="160">
        <f>'NPRR 168 with ADJ_Scenario 2'!$J$2</f>
        <v>0</v>
      </c>
      <c r="F16" s="161">
        <f>'NPRR 168 with ADJ_Scenario 2'!$L$2</f>
        <v>0</v>
      </c>
      <c r="G16" s="162">
        <f>(-1)*MAX(0,C16-D16-E16-F16)</f>
        <v>-16000</v>
      </c>
      <c r="H16" s="172"/>
      <c r="I16" s="163">
        <f>'NPRR 168 with ADJ_Scenario 2'!U4</f>
        <v>-15750</v>
      </c>
      <c r="J16" s="172"/>
      <c r="K16" s="160">
        <f>G16+I16</f>
        <v>-31750</v>
      </c>
      <c r="L16" s="161">
        <f>'NPRR 168 with ADJ_Scenario 2'!V$2</f>
        <v>33750</v>
      </c>
      <c r="M16" s="162">
        <f>SUM(K16:L16)</f>
        <v>2000</v>
      </c>
    </row>
    <row r="17" spans="3:13" ht="13.5" thickBot="1">
      <c r="C17" s="147"/>
      <c r="D17" s="147"/>
      <c r="E17" s="147"/>
      <c r="F17" s="147"/>
      <c r="G17" s="147"/>
      <c r="H17" s="147"/>
      <c r="I17" s="147"/>
      <c r="J17" s="147"/>
      <c r="K17" s="147"/>
      <c r="L17" s="147"/>
      <c r="M17" s="147"/>
    </row>
    <row r="18" spans="1:13" ht="25.5">
      <c r="A18" s="215" t="s">
        <v>172</v>
      </c>
      <c r="B18" s="157"/>
      <c r="C18" s="148" t="s">
        <v>32</v>
      </c>
      <c r="D18" s="149" t="s">
        <v>33</v>
      </c>
      <c r="E18" s="149" t="s">
        <v>38</v>
      </c>
      <c r="F18" s="150" t="s">
        <v>39</v>
      </c>
      <c r="G18" s="118" t="s">
        <v>41</v>
      </c>
      <c r="H18" s="170"/>
      <c r="I18" s="119" t="s">
        <v>170</v>
      </c>
      <c r="J18" s="173"/>
      <c r="K18" s="24" t="s">
        <v>177</v>
      </c>
      <c r="L18" s="25" t="s">
        <v>176</v>
      </c>
      <c r="M18" s="23" t="s">
        <v>178</v>
      </c>
    </row>
    <row r="19" spans="1:13" ht="12.75">
      <c r="A19" s="216"/>
      <c r="B19" s="125" t="s">
        <v>160</v>
      </c>
      <c r="C19" s="141">
        <f>'Current Protocols_Scenario 3'!$G$2</f>
        <v>13625</v>
      </c>
      <c r="D19" s="142">
        <f>'Current Protocols_Scenario 3'!$I$2</f>
        <v>5750</v>
      </c>
      <c r="E19" s="142">
        <f>'Current Protocols_Scenario 3'!$J$2</f>
        <v>0</v>
      </c>
      <c r="F19" s="143">
        <f>'Current Protocols_Scenario 3'!$L$2</f>
        <v>0</v>
      </c>
      <c r="G19" s="144">
        <f>(-1)*MAX(0,C19-D19-E19-F19)</f>
        <v>-7875</v>
      </c>
      <c r="H19" s="171"/>
      <c r="I19" s="146">
        <f>'Current Protocols_Scenario 3'!U4</f>
        <v>-5750</v>
      </c>
      <c r="J19" s="171"/>
      <c r="K19" s="142">
        <f>G19+I19</f>
        <v>-13625</v>
      </c>
      <c r="L19" s="143">
        <f>'Current Protocols_Scenario 3'!V$2</f>
        <v>18750</v>
      </c>
      <c r="M19" s="144">
        <f>SUM(K19:L19)</f>
        <v>5125</v>
      </c>
    </row>
    <row r="20" spans="1:13" ht="12.75">
      <c r="A20" s="216"/>
      <c r="B20" s="126" t="s">
        <v>161</v>
      </c>
      <c r="C20" s="141">
        <f>'NPRR 168_Scenario 3'!$G$2</f>
        <v>24375</v>
      </c>
      <c r="D20" s="142">
        <f>'NPRR 168_Scenario 3'!$I$2</f>
        <v>5750</v>
      </c>
      <c r="E20" s="142">
        <f>'NPRR 168_Scenario 3'!$J$2</f>
        <v>0</v>
      </c>
      <c r="F20" s="143">
        <f>'NPRR 168_Scenario 3'!$L$2</f>
        <v>0</v>
      </c>
      <c r="G20" s="144">
        <f>(-1)*MAX(0,C20-D20-E20-F20)</f>
        <v>-18625</v>
      </c>
      <c r="H20" s="171"/>
      <c r="I20" s="146">
        <f>'NPRR 168_Scenario 3'!U4</f>
        <v>-5750</v>
      </c>
      <c r="J20" s="171"/>
      <c r="K20" s="142">
        <f>G20+I20</f>
        <v>-24375</v>
      </c>
      <c r="L20" s="143">
        <f>'NPRR 168_Scenario 3'!V$2</f>
        <v>18750</v>
      </c>
      <c r="M20" s="144">
        <f>SUM(K20:L20)</f>
        <v>-5625</v>
      </c>
    </row>
    <row r="21" spans="1:13" ht="13.5" thickBot="1">
      <c r="A21" s="217"/>
      <c r="B21" s="158" t="s">
        <v>169</v>
      </c>
      <c r="C21" s="159">
        <f>'NPRR 168 with ADJ_Scenario 3'!$G$2</f>
        <v>20625</v>
      </c>
      <c r="D21" s="160">
        <f>'NPRR 168 with ADJ_Scenario 3'!$I$2</f>
        <v>5750</v>
      </c>
      <c r="E21" s="160">
        <f>'NPRR 168 with ADJ_Scenario 3'!$J$2</f>
        <v>0</v>
      </c>
      <c r="F21" s="161">
        <f>'NPRR 168 with ADJ_Scenario 3'!$L$2</f>
        <v>0</v>
      </c>
      <c r="G21" s="162">
        <f>(-1)*MAX(0,C21-D21-E21-F21)</f>
        <v>-14875</v>
      </c>
      <c r="H21" s="172"/>
      <c r="I21" s="163">
        <f>'NPRR 168 with ADJ_Scenario 3'!U4</f>
        <v>-5750</v>
      </c>
      <c r="J21" s="172"/>
      <c r="K21" s="160">
        <f>G21+I21</f>
        <v>-20625</v>
      </c>
      <c r="L21" s="161">
        <f>'NPRR 168 with ADJ_Scenario 3'!V$2</f>
        <v>18750</v>
      </c>
      <c r="M21" s="162">
        <f>SUM(K21:L21)</f>
        <v>-1875</v>
      </c>
    </row>
    <row r="23" spans="1:2" ht="12.75">
      <c r="A23" s="155" t="s">
        <v>159</v>
      </c>
      <c r="B23" s="156"/>
    </row>
    <row r="24" spans="1:2" ht="12.75">
      <c r="A24" s="154" t="s">
        <v>158</v>
      </c>
      <c r="B24" s="154">
        <v>50</v>
      </c>
    </row>
    <row r="25" spans="1:5" ht="12.75">
      <c r="A25" s="154" t="s">
        <v>18</v>
      </c>
      <c r="B25" s="154">
        <v>5</v>
      </c>
      <c r="E25" s="212"/>
    </row>
    <row r="26" spans="1:2" ht="12.75">
      <c r="A26" s="154" t="s">
        <v>156</v>
      </c>
      <c r="B26" s="154">
        <v>10</v>
      </c>
    </row>
    <row r="30" spans="1:2" ht="12.75">
      <c r="A30" s="204" t="s">
        <v>191</v>
      </c>
      <c r="B30" s="205" t="s">
        <v>192</v>
      </c>
    </row>
    <row r="31" spans="1:2" ht="12.75">
      <c r="A31" s="204">
        <v>3</v>
      </c>
      <c r="B31" s="204">
        <v>40</v>
      </c>
    </row>
    <row r="32" spans="1:2" ht="12.75">
      <c r="A32" s="204">
        <v>4</v>
      </c>
      <c r="B32" s="204">
        <v>30</v>
      </c>
    </row>
    <row r="33" spans="1:3" ht="12.75">
      <c r="A33" s="204">
        <v>5</v>
      </c>
      <c r="B33" s="204">
        <v>20</v>
      </c>
      <c r="C33" s="207"/>
    </row>
    <row r="34" ht="12.75">
      <c r="C34" s="206"/>
    </row>
  </sheetData>
  <sheetProtection/>
  <mergeCells count="9">
    <mergeCell ref="A13:A16"/>
    <mergeCell ref="A18:A21"/>
    <mergeCell ref="A8:A11"/>
    <mergeCell ref="B1:M1"/>
    <mergeCell ref="B2:M2"/>
    <mergeCell ref="B6:M6"/>
    <mergeCell ref="B5:M5"/>
    <mergeCell ref="B4:M4"/>
    <mergeCell ref="B3:M3"/>
  </mergeCells>
  <printOptions/>
  <pageMargins left="0.25" right="0.25" top="1" bottom="1" header="0.5" footer="0.5"/>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dimension ref="A1:G34"/>
  <sheetViews>
    <sheetView zoomScalePageLayoutView="0" workbookViewId="0" topLeftCell="A16">
      <selection activeCell="A26" sqref="A26:IV26"/>
    </sheetView>
  </sheetViews>
  <sheetFormatPr defaultColWidth="9.140625" defaultRowHeight="12.75"/>
  <cols>
    <col min="1" max="1" width="5.421875" style="3" bestFit="1" customWidth="1"/>
    <col min="2" max="2" width="51.00390625" style="1" bestFit="1" customWidth="1"/>
    <col min="3" max="3" width="2.7109375" style="1" customWidth="1"/>
    <col min="4" max="4" width="13.57421875" style="1" bestFit="1" customWidth="1"/>
    <col min="5" max="5" width="5.421875" style="3" bestFit="1" customWidth="1"/>
    <col min="6" max="6" width="10.00390625" style="1" bestFit="1" customWidth="1"/>
    <col min="7" max="7" width="48.28125" style="1" bestFit="1" customWidth="1"/>
    <col min="8" max="16384" width="9.140625" style="1" customWidth="1"/>
  </cols>
  <sheetData>
    <row r="1" spans="1:7" s="27" customFormat="1" ht="36" customHeight="1" thickBot="1">
      <c r="A1" s="226" t="s">
        <v>62</v>
      </c>
      <c r="B1" s="227"/>
      <c r="D1" s="223" t="s">
        <v>144</v>
      </c>
      <c r="E1" s="224"/>
      <c r="F1" s="224"/>
      <c r="G1" s="225"/>
    </row>
    <row r="2" spans="1:7" s="3" customFormat="1" ht="23.25" thickBot="1">
      <c r="A2" s="28" t="s">
        <v>12</v>
      </c>
      <c r="B2" s="28" t="s">
        <v>19</v>
      </c>
      <c r="D2" s="37" t="s">
        <v>47</v>
      </c>
      <c r="E2" s="28" t="s">
        <v>12</v>
      </c>
      <c r="F2" s="56" t="s">
        <v>48</v>
      </c>
      <c r="G2" s="49" t="s">
        <v>16</v>
      </c>
    </row>
    <row r="3" spans="1:7" ht="22.5">
      <c r="A3" s="127">
        <v>40</v>
      </c>
      <c r="B3" s="29" t="s">
        <v>50</v>
      </c>
      <c r="D3" s="38" t="s">
        <v>0</v>
      </c>
      <c r="E3" s="43">
        <f>A3</f>
        <v>40</v>
      </c>
      <c r="F3" s="57" t="s">
        <v>1</v>
      </c>
      <c r="G3" s="50" t="s">
        <v>13</v>
      </c>
    </row>
    <row r="4" spans="1:7" ht="22.5">
      <c r="A4" s="128">
        <v>20</v>
      </c>
      <c r="B4" s="30" t="s">
        <v>51</v>
      </c>
      <c r="D4" s="39" t="s">
        <v>20</v>
      </c>
      <c r="E4" s="44">
        <f>A4*1/4</f>
        <v>5</v>
      </c>
      <c r="F4" s="58" t="s">
        <v>21</v>
      </c>
      <c r="G4" s="51" t="s">
        <v>141</v>
      </c>
    </row>
    <row r="5" spans="1:7" ht="22.5">
      <c r="A5" s="128">
        <v>25</v>
      </c>
      <c r="B5" s="30" t="s">
        <v>52</v>
      </c>
      <c r="D5" s="39" t="s">
        <v>20</v>
      </c>
      <c r="E5" s="44">
        <f>A5*1/4</f>
        <v>6.25</v>
      </c>
      <c r="F5" s="58" t="s">
        <v>21</v>
      </c>
      <c r="G5" s="51" t="s">
        <v>142</v>
      </c>
    </row>
    <row r="6" spans="1:7" ht="23.25" thickBot="1">
      <c r="A6" s="129">
        <v>30</v>
      </c>
      <c r="B6" s="31" t="s">
        <v>53</v>
      </c>
      <c r="D6" s="62" t="s">
        <v>20</v>
      </c>
      <c r="E6" s="63">
        <f>A6*1/4</f>
        <v>7.5</v>
      </c>
      <c r="F6" s="64" t="s">
        <v>21</v>
      </c>
      <c r="G6" s="65" t="s">
        <v>143</v>
      </c>
    </row>
    <row r="7" spans="1:7" ht="23.25" thickBot="1">
      <c r="A7" s="130">
        <v>1000</v>
      </c>
      <c r="B7" s="32" t="s">
        <v>164</v>
      </c>
      <c r="D7" s="41" t="s">
        <v>2</v>
      </c>
      <c r="E7" s="66">
        <f aca="true" t="shared" si="0" ref="E7:E17">A7</f>
        <v>1000</v>
      </c>
      <c r="F7" s="60" t="s">
        <v>60</v>
      </c>
      <c r="G7" s="54" t="s">
        <v>165</v>
      </c>
    </row>
    <row r="8" spans="1:7" ht="33.75">
      <c r="A8" s="130">
        <v>0</v>
      </c>
      <c r="B8" s="32" t="s">
        <v>166</v>
      </c>
      <c r="D8" s="153" t="s">
        <v>49</v>
      </c>
      <c r="E8" s="66">
        <f>A8</f>
        <v>0</v>
      </c>
      <c r="F8" s="151" t="s">
        <v>167</v>
      </c>
      <c r="G8" s="152" t="s">
        <v>168</v>
      </c>
    </row>
    <row r="9" spans="1:7" ht="22.5">
      <c r="A9" s="131">
        <v>1</v>
      </c>
      <c r="B9" s="30" t="s">
        <v>64</v>
      </c>
      <c r="C9" s="120"/>
      <c r="D9" s="39" t="s">
        <v>3</v>
      </c>
      <c r="E9" s="116">
        <f t="shared" si="0"/>
        <v>1</v>
      </c>
      <c r="F9" s="58" t="s">
        <v>14</v>
      </c>
      <c r="G9" s="52" t="s">
        <v>73</v>
      </c>
    </row>
    <row r="10" spans="1:7" ht="22.5">
      <c r="A10" s="131">
        <v>0</v>
      </c>
      <c r="B10" s="30" t="s">
        <v>65</v>
      </c>
      <c r="C10" s="120"/>
      <c r="D10" s="39" t="s">
        <v>4</v>
      </c>
      <c r="E10" s="116">
        <f t="shared" si="0"/>
        <v>0</v>
      </c>
      <c r="F10" s="58" t="s">
        <v>14</v>
      </c>
      <c r="G10" s="52" t="s">
        <v>74</v>
      </c>
    </row>
    <row r="11" spans="1:7" ht="22.5">
      <c r="A11" s="131">
        <v>0</v>
      </c>
      <c r="B11" s="30" t="s">
        <v>66</v>
      </c>
      <c r="C11" s="120"/>
      <c r="D11" s="39" t="s">
        <v>5</v>
      </c>
      <c r="E11" s="116">
        <f t="shared" si="0"/>
        <v>0</v>
      </c>
      <c r="F11" s="58" t="s">
        <v>14</v>
      </c>
      <c r="G11" s="52" t="s">
        <v>75</v>
      </c>
    </row>
    <row r="12" spans="1:7" ht="23.25" thickBot="1">
      <c r="A12" s="132">
        <v>0</v>
      </c>
      <c r="B12" s="33" t="s">
        <v>67</v>
      </c>
      <c r="D12" s="42" t="s">
        <v>6</v>
      </c>
      <c r="E12" s="48">
        <f t="shared" si="0"/>
        <v>0</v>
      </c>
      <c r="F12" s="61" t="s">
        <v>59</v>
      </c>
      <c r="G12" s="55" t="s">
        <v>63</v>
      </c>
    </row>
    <row r="13" spans="1:7" ht="22.5">
      <c r="A13" s="130">
        <v>15</v>
      </c>
      <c r="B13" s="32" t="s">
        <v>68</v>
      </c>
      <c r="D13" s="41" t="s">
        <v>7</v>
      </c>
      <c r="E13" s="47">
        <f t="shared" si="0"/>
        <v>15</v>
      </c>
      <c r="F13" s="60" t="s">
        <v>40</v>
      </c>
      <c r="G13" s="54" t="s">
        <v>76</v>
      </c>
    </row>
    <row r="14" spans="1:7" ht="22.5">
      <c r="A14" s="131">
        <v>1</v>
      </c>
      <c r="B14" s="30" t="s">
        <v>69</v>
      </c>
      <c r="C14" s="120"/>
      <c r="D14" s="39" t="s">
        <v>8</v>
      </c>
      <c r="E14" s="116">
        <f t="shared" si="0"/>
        <v>1</v>
      </c>
      <c r="F14" s="58" t="s">
        <v>14</v>
      </c>
      <c r="G14" s="52" t="s">
        <v>77</v>
      </c>
    </row>
    <row r="15" spans="1:7" ht="22.5">
      <c r="A15" s="131">
        <v>0</v>
      </c>
      <c r="B15" s="30" t="s">
        <v>70</v>
      </c>
      <c r="C15" s="120"/>
      <c r="D15" s="39" t="s">
        <v>9</v>
      </c>
      <c r="E15" s="116">
        <f t="shared" si="0"/>
        <v>0</v>
      </c>
      <c r="F15" s="58" t="s">
        <v>14</v>
      </c>
      <c r="G15" s="52" t="s">
        <v>78</v>
      </c>
    </row>
    <row r="16" spans="1:7" ht="22.5">
      <c r="A16" s="131">
        <v>0</v>
      </c>
      <c r="B16" s="30" t="s">
        <v>71</v>
      </c>
      <c r="C16" s="120"/>
      <c r="D16" s="39" t="s">
        <v>10</v>
      </c>
      <c r="E16" s="116">
        <f t="shared" si="0"/>
        <v>0</v>
      </c>
      <c r="F16" s="58" t="s">
        <v>14</v>
      </c>
      <c r="G16" s="52" t="s">
        <v>79</v>
      </c>
    </row>
    <row r="17" spans="1:7" ht="23.25" thickBot="1">
      <c r="A17" s="132">
        <v>0</v>
      </c>
      <c r="B17" s="33" t="s">
        <v>72</v>
      </c>
      <c r="D17" s="42" t="s">
        <v>11</v>
      </c>
      <c r="E17" s="48">
        <f t="shared" si="0"/>
        <v>0</v>
      </c>
      <c r="F17" s="61" t="s">
        <v>15</v>
      </c>
      <c r="G17" s="55" t="s">
        <v>80</v>
      </c>
    </row>
    <row r="18" spans="1:7" ht="22.5">
      <c r="A18" s="127">
        <v>3</v>
      </c>
      <c r="B18" s="34" t="s">
        <v>61</v>
      </c>
      <c r="D18" s="209" t="s">
        <v>49</v>
      </c>
      <c r="E18" s="43">
        <f>A18</f>
        <v>3</v>
      </c>
      <c r="F18" s="57"/>
      <c r="G18" s="50"/>
    </row>
    <row r="19" spans="1:7" ht="23.25" thickBot="1">
      <c r="A19" s="128" t="s">
        <v>154</v>
      </c>
      <c r="B19" s="35" t="s">
        <v>155</v>
      </c>
      <c r="D19" s="208" t="s">
        <v>49</v>
      </c>
      <c r="E19" s="44">
        <f>4*(E4*E20+E5*E21+E6*E22)</f>
        <v>2150</v>
      </c>
      <c r="F19" s="58" t="s">
        <v>60</v>
      </c>
      <c r="G19" s="52"/>
    </row>
    <row r="20" spans="1:7" ht="16.5" customHeight="1" thickBot="1">
      <c r="A20" s="132">
        <f>Summary!B31</f>
        <v>40</v>
      </c>
      <c r="B20" s="36" t="s">
        <v>193</v>
      </c>
      <c r="D20" s="210" t="s">
        <v>49</v>
      </c>
      <c r="E20" s="211">
        <f>A20</f>
        <v>40</v>
      </c>
      <c r="F20" s="60" t="s">
        <v>40</v>
      </c>
      <c r="G20" s="55"/>
    </row>
    <row r="21" spans="1:7" ht="21" customHeight="1" thickBot="1">
      <c r="A21" s="132">
        <f>Summary!B32</f>
        <v>30</v>
      </c>
      <c r="B21" s="36" t="s">
        <v>194</v>
      </c>
      <c r="D21" s="210" t="s">
        <v>49</v>
      </c>
      <c r="E21" s="211">
        <f>A21</f>
        <v>30</v>
      </c>
      <c r="F21" s="60" t="s">
        <v>40</v>
      </c>
      <c r="G21" s="55"/>
    </row>
    <row r="22" spans="1:7" ht="19.5" customHeight="1" thickBot="1">
      <c r="A22" s="132">
        <f>Summary!B33</f>
        <v>20</v>
      </c>
      <c r="B22" s="36" t="s">
        <v>195</v>
      </c>
      <c r="D22" s="210" t="s">
        <v>49</v>
      </c>
      <c r="E22" s="211">
        <f>A22</f>
        <v>20</v>
      </c>
      <c r="F22" s="60" t="s">
        <v>40</v>
      </c>
      <c r="G22" s="55"/>
    </row>
    <row r="23" ht="12" thickBot="1">
      <c r="A23" s="133"/>
    </row>
    <row r="24" spans="1:7" s="3" customFormat="1" ht="23.25" thickBot="1">
      <c r="A24" s="134" t="s">
        <v>12</v>
      </c>
      <c r="B24" s="28" t="s">
        <v>22</v>
      </c>
      <c r="D24" s="40" t="s">
        <v>47</v>
      </c>
      <c r="E24" s="46" t="s">
        <v>12</v>
      </c>
      <c r="F24" s="59" t="s">
        <v>48</v>
      </c>
      <c r="G24" s="53" t="s">
        <v>16</v>
      </c>
    </row>
    <row r="25" spans="1:7" ht="22.5">
      <c r="A25" s="138">
        <f>Summary!B24</f>
        <v>50</v>
      </c>
      <c r="B25" s="32" t="s">
        <v>55</v>
      </c>
      <c r="D25" s="41" t="s">
        <v>25</v>
      </c>
      <c r="E25" s="47">
        <f>A25</f>
        <v>50</v>
      </c>
      <c r="F25" s="60" t="s">
        <v>15</v>
      </c>
      <c r="G25" s="54" t="s">
        <v>23</v>
      </c>
    </row>
    <row r="26" spans="1:7" ht="22.5">
      <c r="A26" s="139">
        <f>Summary!B25</f>
        <v>5</v>
      </c>
      <c r="B26" s="30" t="s">
        <v>54</v>
      </c>
      <c r="D26" s="39" t="s">
        <v>18</v>
      </c>
      <c r="E26" s="45">
        <f>A26</f>
        <v>5</v>
      </c>
      <c r="F26" s="58" t="s">
        <v>58</v>
      </c>
      <c r="G26" s="52" t="s">
        <v>17</v>
      </c>
    </row>
    <row r="27" spans="1:7" ht="22.5">
      <c r="A27" s="136">
        <v>10</v>
      </c>
      <c r="B27" s="30" t="s">
        <v>56</v>
      </c>
      <c r="D27" s="39" t="s">
        <v>27</v>
      </c>
      <c r="E27" s="45">
        <f>A27</f>
        <v>10</v>
      </c>
      <c r="F27" s="58" t="s">
        <v>58</v>
      </c>
      <c r="G27" s="52" t="s">
        <v>17</v>
      </c>
    </row>
    <row r="28" spans="1:7" ht="23.25" thickBot="1">
      <c r="A28" s="137">
        <v>1.5</v>
      </c>
      <c r="B28" s="33" t="s">
        <v>57</v>
      </c>
      <c r="D28" s="42" t="s">
        <v>28</v>
      </c>
      <c r="E28" s="48">
        <f>A28</f>
        <v>1.5</v>
      </c>
      <c r="F28" s="61" t="s">
        <v>58</v>
      </c>
      <c r="G28" s="55" t="s">
        <v>23</v>
      </c>
    </row>
    <row r="29" ht="12" thickBot="1">
      <c r="A29" s="133"/>
    </row>
    <row r="30" spans="1:7" s="3" customFormat="1" ht="23.25" thickBot="1">
      <c r="A30" s="134" t="s">
        <v>12</v>
      </c>
      <c r="B30" s="56" t="s">
        <v>149</v>
      </c>
      <c r="D30" s="40" t="s">
        <v>47</v>
      </c>
      <c r="E30" s="46" t="s">
        <v>12</v>
      </c>
      <c r="F30" s="59" t="s">
        <v>48</v>
      </c>
      <c r="G30" s="53" t="s">
        <v>16</v>
      </c>
    </row>
    <row r="31" spans="1:7" ht="22.5">
      <c r="A31" s="135">
        <v>0</v>
      </c>
      <c r="B31" s="32" t="s">
        <v>145</v>
      </c>
      <c r="D31" s="41" t="s">
        <v>37</v>
      </c>
      <c r="E31" s="47">
        <f>A31</f>
        <v>0</v>
      </c>
      <c r="F31" s="60" t="s">
        <v>15</v>
      </c>
      <c r="G31" s="54" t="s">
        <v>150</v>
      </c>
    </row>
    <row r="32" spans="1:7" ht="22.5">
      <c r="A32" s="136">
        <v>0</v>
      </c>
      <c r="B32" s="30" t="s">
        <v>146</v>
      </c>
      <c r="D32" s="39" t="s">
        <v>34</v>
      </c>
      <c r="E32" s="45">
        <f>A32</f>
        <v>0</v>
      </c>
      <c r="F32" s="58" t="s">
        <v>58</v>
      </c>
      <c r="G32" s="52" t="s">
        <v>151</v>
      </c>
    </row>
    <row r="33" spans="1:7" ht="22.5">
      <c r="A33" s="136">
        <v>0</v>
      </c>
      <c r="B33" s="30" t="s">
        <v>147</v>
      </c>
      <c r="D33" s="39" t="s">
        <v>35</v>
      </c>
      <c r="E33" s="45">
        <f>A33</f>
        <v>0</v>
      </c>
      <c r="F33" s="58" t="s">
        <v>58</v>
      </c>
      <c r="G33" s="52" t="s">
        <v>152</v>
      </c>
    </row>
    <row r="34" spans="1:7" ht="23.25" thickBot="1">
      <c r="A34" s="137">
        <v>0</v>
      </c>
      <c r="B34" s="33" t="s">
        <v>148</v>
      </c>
      <c r="D34" s="42" t="s">
        <v>36</v>
      </c>
      <c r="E34" s="48">
        <f>A34</f>
        <v>0</v>
      </c>
      <c r="F34" s="61" t="s">
        <v>58</v>
      </c>
      <c r="G34" s="55" t="s">
        <v>153</v>
      </c>
    </row>
  </sheetData>
  <sheetProtection formatCells="0" formatColumns="0" formatRows="0" insertColumns="0" insertRows="0" insertHyperlinks="0" deleteColumns="0" deleteRows="0" sort="0" autoFilter="0" pivotTables="0"/>
  <mergeCells count="2">
    <mergeCell ref="D1:G1"/>
    <mergeCell ref="A1:B1"/>
  </mergeCells>
  <conditionalFormatting sqref="A31:A34 A25:A28 A3:A22">
    <cfRule type="cellIs" priority="1" dxfId="63" operator="equal" stopIfTrue="1">
      <formula>0</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S30"/>
  <sheetViews>
    <sheetView zoomScalePageLayoutView="0" workbookViewId="0" topLeftCell="A1">
      <selection activeCell="L18" sqref="L18"/>
    </sheetView>
  </sheetViews>
  <sheetFormatPr defaultColWidth="9.140625" defaultRowHeight="12.75"/>
  <cols>
    <col min="1" max="1" width="9.28125" style="0" bestFit="1" customWidth="1"/>
    <col min="2" max="2" width="6.421875" style="0" customWidth="1"/>
    <col min="3" max="3" width="5.00390625" style="0" bestFit="1" customWidth="1"/>
    <col min="4" max="4" width="7.28125" style="0" bestFit="1" customWidth="1"/>
    <col min="5" max="5" width="2.7109375" style="0" customWidth="1"/>
    <col min="6" max="6" width="11.7109375" style="0" bestFit="1" customWidth="1"/>
    <col min="7" max="7" width="4.8515625" style="0" bestFit="1" customWidth="1"/>
    <col min="8" max="8" width="5.00390625" style="0" bestFit="1" customWidth="1"/>
    <col min="9" max="9" width="6.57421875" style="0" bestFit="1" customWidth="1"/>
    <col min="10" max="10" width="2.7109375" style="0" customWidth="1"/>
    <col min="11" max="11" width="12.140625" style="0" bestFit="1" customWidth="1"/>
    <col min="12" max="12" width="4.8515625" style="0" bestFit="1" customWidth="1"/>
    <col min="13" max="13" width="5.00390625" style="0" bestFit="1" customWidth="1"/>
    <col min="14" max="14" width="7.28125" style="0" customWidth="1"/>
  </cols>
  <sheetData>
    <row r="1" spans="1:14" ht="13.5" thickBot="1">
      <c r="A1" s="228" t="s">
        <v>160</v>
      </c>
      <c r="B1" s="229"/>
      <c r="C1" s="229"/>
      <c r="D1" s="230"/>
      <c r="F1" s="231" t="s">
        <v>161</v>
      </c>
      <c r="G1" s="232"/>
      <c r="H1" s="232"/>
      <c r="I1" s="233"/>
      <c r="K1" s="213" t="s">
        <v>169</v>
      </c>
      <c r="L1" s="214"/>
      <c r="M1" s="214"/>
      <c r="N1" s="234"/>
    </row>
    <row r="2" spans="1:14" ht="12.75">
      <c r="A2" s="237" t="s">
        <v>30</v>
      </c>
      <c r="B2" s="237"/>
      <c r="C2" s="237"/>
      <c r="D2" s="176" t="s">
        <v>24</v>
      </c>
      <c r="F2" s="237" t="s">
        <v>30</v>
      </c>
      <c r="G2" s="237"/>
      <c r="H2" s="237"/>
      <c r="I2" s="176" t="s">
        <v>24</v>
      </c>
      <c r="K2" s="237" t="s">
        <v>30</v>
      </c>
      <c r="L2" s="237"/>
      <c r="M2" s="237"/>
      <c r="N2" s="176" t="s">
        <v>24</v>
      </c>
    </row>
    <row r="3" spans="1:14" ht="12.75">
      <c r="A3" s="236">
        <f>(C4*(C5*C6))+C11</f>
        <v>75</v>
      </c>
      <c r="B3" s="236"/>
      <c r="C3" s="236"/>
      <c r="D3" s="177">
        <f>A3</f>
        <v>75</v>
      </c>
      <c r="F3" s="236">
        <f>(H4*(H5*H6))+H11</f>
        <v>75</v>
      </c>
      <c r="G3" s="236"/>
      <c r="H3" s="236"/>
      <c r="I3" s="177">
        <f>F3</f>
        <v>75</v>
      </c>
      <c r="K3" s="236">
        <f>(M4*(M5*M6))+M11</f>
        <v>75</v>
      </c>
      <c r="L3" s="236"/>
      <c r="M3" s="236"/>
      <c r="N3" s="177">
        <f>K3</f>
        <v>75</v>
      </c>
    </row>
    <row r="4" spans="1:14" ht="12.75">
      <c r="A4" s="239" t="s">
        <v>7</v>
      </c>
      <c r="B4" s="239"/>
      <c r="C4" s="6">
        <f>Inputs!$E$13</f>
        <v>15</v>
      </c>
      <c r="D4" s="1"/>
      <c r="F4" s="239" t="s">
        <v>7</v>
      </c>
      <c r="G4" s="239"/>
      <c r="H4" s="6">
        <f>Inputs!$E$13</f>
        <v>15</v>
      </c>
      <c r="I4" s="1"/>
      <c r="K4" s="239" t="s">
        <v>7</v>
      </c>
      <c r="L4" s="239"/>
      <c r="M4" s="6">
        <f>Inputs!$E$13</f>
        <v>15</v>
      </c>
      <c r="N4" s="1"/>
    </row>
    <row r="5" spans="1:14" ht="12.75">
      <c r="A5" s="235" t="s">
        <v>8</v>
      </c>
      <c r="B5" s="235"/>
      <c r="C5" s="17">
        <f>Inputs!$E$14</f>
        <v>1</v>
      </c>
      <c r="D5" s="1"/>
      <c r="F5" s="235" t="s">
        <v>8</v>
      </c>
      <c r="G5" s="235"/>
      <c r="H5" s="17">
        <f>Inputs!$E$14</f>
        <v>1</v>
      </c>
      <c r="I5" s="1"/>
      <c r="K5" s="235" t="s">
        <v>8</v>
      </c>
      <c r="L5" s="235"/>
      <c r="M5" s="17">
        <f>Inputs!$E$14</f>
        <v>1</v>
      </c>
      <c r="N5" s="1"/>
    </row>
    <row r="6" spans="1:14" ht="12.75">
      <c r="A6" s="238" t="s">
        <v>18</v>
      </c>
      <c r="B6" s="238"/>
      <c r="C6" s="5">
        <f>Inputs!$E$26</f>
        <v>5</v>
      </c>
      <c r="D6" s="1"/>
      <c r="F6" s="238" t="s">
        <v>18</v>
      </c>
      <c r="G6" s="238"/>
      <c r="H6" s="5">
        <f>Inputs!$E$26</f>
        <v>5</v>
      </c>
      <c r="I6" s="1"/>
      <c r="K6" s="238" t="s">
        <v>18</v>
      </c>
      <c r="L6" s="238"/>
      <c r="M6" s="5">
        <f>Inputs!$E$26</f>
        <v>5</v>
      </c>
      <c r="N6" s="1"/>
    </row>
    <row r="7" spans="1:14" ht="12.75">
      <c r="A7" s="235" t="s">
        <v>9</v>
      </c>
      <c r="B7" s="235"/>
      <c r="C7" s="17">
        <f>Inputs!$E$15</f>
        <v>0</v>
      </c>
      <c r="D7" s="1"/>
      <c r="F7" s="235" t="s">
        <v>9</v>
      </c>
      <c r="G7" s="235"/>
      <c r="H7" s="17">
        <f>Inputs!$E$15</f>
        <v>0</v>
      </c>
      <c r="I7" s="1"/>
      <c r="K7" s="235" t="s">
        <v>9</v>
      </c>
      <c r="L7" s="235"/>
      <c r="M7" s="17">
        <f>Inputs!$E$15</f>
        <v>0</v>
      </c>
      <c r="N7" s="1"/>
    </row>
    <row r="8" spans="1:14" ht="12.75">
      <c r="A8" s="238" t="s">
        <v>27</v>
      </c>
      <c r="B8" s="238"/>
      <c r="C8" s="5">
        <f>Inputs!$E$27</f>
        <v>10</v>
      </c>
      <c r="D8" s="1"/>
      <c r="F8" s="238" t="s">
        <v>27</v>
      </c>
      <c r="G8" s="238"/>
      <c r="H8" s="5">
        <f>Inputs!$E$27</f>
        <v>10</v>
      </c>
      <c r="I8" s="1"/>
      <c r="K8" s="238" t="s">
        <v>27</v>
      </c>
      <c r="L8" s="238"/>
      <c r="M8" s="5">
        <f>Inputs!$E$27</f>
        <v>10</v>
      </c>
      <c r="N8" s="1"/>
    </row>
    <row r="9" spans="1:19" ht="12.75">
      <c r="A9" s="235" t="s">
        <v>10</v>
      </c>
      <c r="B9" s="235"/>
      <c r="C9" s="17">
        <f>Inputs!$E$16</f>
        <v>0</v>
      </c>
      <c r="D9" s="1"/>
      <c r="F9" s="235" t="s">
        <v>10</v>
      </c>
      <c r="G9" s="235"/>
      <c r="H9" s="17">
        <f>Inputs!$E$16</f>
        <v>0</v>
      </c>
      <c r="I9" s="1"/>
      <c r="K9" s="235" t="s">
        <v>10</v>
      </c>
      <c r="L9" s="235"/>
      <c r="M9" s="17">
        <f>Inputs!$E$16</f>
        <v>0</v>
      </c>
      <c r="N9" s="1"/>
      <c r="S9" s="113"/>
    </row>
    <row r="10" spans="1:14" ht="12.75">
      <c r="A10" s="238" t="s">
        <v>28</v>
      </c>
      <c r="B10" s="238"/>
      <c r="C10" s="5">
        <f>Inputs!$E$28</f>
        <v>1.5</v>
      </c>
      <c r="D10" s="1"/>
      <c r="F10" s="238" t="s">
        <v>28</v>
      </c>
      <c r="G10" s="238"/>
      <c r="H10" s="5">
        <f>Inputs!$E$28</f>
        <v>1.5</v>
      </c>
      <c r="I10" s="1"/>
      <c r="K10" s="238" t="s">
        <v>28</v>
      </c>
      <c r="L10" s="238"/>
      <c r="M10" s="5">
        <f>Inputs!$E$28</f>
        <v>1.5</v>
      </c>
      <c r="N10" s="1"/>
    </row>
    <row r="11" spans="1:14" ht="13.5" thickBot="1">
      <c r="A11" s="238" t="s">
        <v>11</v>
      </c>
      <c r="B11" s="238"/>
      <c r="C11" s="6">
        <f>Inputs!$E$17</f>
        <v>0</v>
      </c>
      <c r="D11" s="1"/>
      <c r="F11" s="238" t="s">
        <v>11</v>
      </c>
      <c r="G11" s="238"/>
      <c r="H11" s="6">
        <f>Inputs!$E$17</f>
        <v>0</v>
      </c>
      <c r="I11" s="1"/>
      <c r="K11" s="238" t="s">
        <v>11</v>
      </c>
      <c r="L11" s="238"/>
      <c r="M11" s="6">
        <f>Inputs!$E$17</f>
        <v>0</v>
      </c>
      <c r="N11" s="1"/>
    </row>
    <row r="12" spans="1:14" ht="12.75">
      <c r="A12" s="244" t="s">
        <v>29</v>
      </c>
      <c r="B12" s="245"/>
      <c r="C12" s="246"/>
      <c r="D12" s="20" t="s">
        <v>31</v>
      </c>
      <c r="F12" s="244" t="s">
        <v>29</v>
      </c>
      <c r="G12" s="245"/>
      <c r="H12" s="246"/>
      <c r="I12" s="20" t="s">
        <v>31</v>
      </c>
      <c r="K12" s="244" t="s">
        <v>29</v>
      </c>
      <c r="L12" s="245"/>
      <c r="M12" s="246"/>
      <c r="N12" s="20" t="s">
        <v>31</v>
      </c>
    </row>
    <row r="13" spans="1:14" ht="13.5" thickBot="1">
      <c r="A13" s="241">
        <f>(C14*(C15*C16))+C21</f>
        <v>5000</v>
      </c>
      <c r="B13" s="242"/>
      <c r="C13" s="243"/>
      <c r="D13" s="121">
        <f>A13</f>
        <v>5000</v>
      </c>
      <c r="E13" s="122"/>
      <c r="F13" s="250">
        <f>(H14*(H18*H19))+H24</f>
        <v>15750</v>
      </c>
      <c r="G13" s="251"/>
      <c r="H13" s="252"/>
      <c r="I13" s="123">
        <f>F13</f>
        <v>15750</v>
      </c>
      <c r="J13" s="122"/>
      <c r="K13" s="247">
        <f>(M14*(M19*M20))+M25</f>
        <v>12000</v>
      </c>
      <c r="L13" s="248"/>
      <c r="M13" s="249"/>
      <c r="N13" s="124">
        <f>K13</f>
        <v>12000</v>
      </c>
    </row>
    <row r="14" spans="1:14" ht="12.75">
      <c r="A14" s="239" t="s">
        <v>43</v>
      </c>
      <c r="B14" s="239"/>
      <c r="C14" s="114">
        <f>Inputs!$E$7</f>
        <v>1000</v>
      </c>
      <c r="D14" s="111"/>
      <c r="E14" s="112"/>
      <c r="F14" s="240" t="s">
        <v>44</v>
      </c>
      <c r="G14" s="240"/>
      <c r="H14" s="115">
        <f>G15+G16+G17</f>
        <v>3150</v>
      </c>
      <c r="I14" s="111"/>
      <c r="J14" s="112"/>
      <c r="K14" s="240" t="s">
        <v>44</v>
      </c>
      <c r="L14" s="240"/>
      <c r="M14" s="115">
        <f>L15+L16+L17-(L18*(Inputs!A4+Inputs!A5+Inputs!A6))</f>
        <v>2400</v>
      </c>
      <c r="N14" s="1"/>
    </row>
    <row r="15" spans="1:14" ht="12.75">
      <c r="A15" s="235" t="s">
        <v>3</v>
      </c>
      <c r="B15" s="235"/>
      <c r="C15" s="17">
        <f>Inputs!$E$9</f>
        <v>1</v>
      </c>
      <c r="D15" s="1"/>
      <c r="F15" s="110" t="s">
        <v>45</v>
      </c>
      <c r="G15" s="115">
        <f>Inputs!$E$7</f>
        <v>1000</v>
      </c>
      <c r="H15" s="4"/>
      <c r="I15" s="1"/>
      <c r="K15" s="110" t="s">
        <v>45</v>
      </c>
      <c r="L15" s="115">
        <f>Inputs!$E$7</f>
        <v>1000</v>
      </c>
      <c r="M15" s="4"/>
      <c r="N15" s="1"/>
    </row>
    <row r="16" spans="1:14" ht="12.75">
      <c r="A16" s="238" t="s">
        <v>18</v>
      </c>
      <c r="B16" s="238"/>
      <c r="C16" s="5">
        <f>Inputs!$E$26</f>
        <v>5</v>
      </c>
      <c r="D16" s="1"/>
      <c r="F16" s="110" t="s">
        <v>46</v>
      </c>
      <c r="G16" s="115">
        <f>Inputs!$E$19</f>
        <v>2150</v>
      </c>
      <c r="H16" s="4"/>
      <c r="I16" s="1"/>
      <c r="K16" s="110" t="s">
        <v>46</v>
      </c>
      <c r="L16" s="115">
        <f>Inputs!$E$19</f>
        <v>2150</v>
      </c>
      <c r="M16" s="4"/>
      <c r="N16" s="1"/>
    </row>
    <row r="17" spans="1:14" ht="12.75">
      <c r="A17" s="235" t="s">
        <v>4</v>
      </c>
      <c r="B17" s="235"/>
      <c r="C17" s="17">
        <f>Inputs!$E$10</f>
        <v>0</v>
      </c>
      <c r="D17" s="1"/>
      <c r="F17" s="110" t="s">
        <v>163</v>
      </c>
      <c r="G17" s="115">
        <f>Inputs!E8</f>
        <v>0</v>
      </c>
      <c r="H17" s="4"/>
      <c r="I17" s="1"/>
      <c r="K17" s="110" t="s">
        <v>163</v>
      </c>
      <c r="L17" s="115">
        <f>Inputs!E8</f>
        <v>0</v>
      </c>
      <c r="M17" s="4"/>
      <c r="N17" s="1"/>
    </row>
    <row r="18" spans="1:12" ht="12.75">
      <c r="A18" s="238" t="s">
        <v>27</v>
      </c>
      <c r="B18" s="238"/>
      <c r="C18" s="5">
        <f>Inputs!$E$27</f>
        <v>10</v>
      </c>
      <c r="D18" s="1"/>
      <c r="F18" s="235" t="s">
        <v>3</v>
      </c>
      <c r="G18" s="235"/>
      <c r="H18" s="17">
        <f>Inputs!$E$9</f>
        <v>1</v>
      </c>
      <c r="I18" s="1"/>
      <c r="K18" s="175" t="s">
        <v>156</v>
      </c>
      <c r="L18" s="174">
        <f>Summary!$B$26</f>
        <v>10</v>
      </c>
    </row>
    <row r="19" spans="1:14" ht="12.75">
      <c r="A19" s="235" t="s">
        <v>5</v>
      </c>
      <c r="B19" s="235"/>
      <c r="C19" s="17">
        <f>Inputs!$E$11</f>
        <v>0</v>
      </c>
      <c r="D19" s="1"/>
      <c r="F19" s="238" t="s">
        <v>18</v>
      </c>
      <c r="G19" s="238"/>
      <c r="H19" s="5">
        <f>Inputs!$E$26</f>
        <v>5</v>
      </c>
      <c r="I19" s="1"/>
      <c r="K19" s="235" t="s">
        <v>3</v>
      </c>
      <c r="L19" s="235"/>
      <c r="M19" s="17">
        <f>Inputs!$E$9</f>
        <v>1</v>
      </c>
      <c r="N19" s="1"/>
    </row>
    <row r="20" spans="1:14" ht="12.75">
      <c r="A20" s="238" t="s">
        <v>28</v>
      </c>
      <c r="B20" s="238"/>
      <c r="C20" s="5">
        <f>Inputs!$E$28</f>
        <v>1.5</v>
      </c>
      <c r="D20" s="1"/>
      <c r="F20" s="235" t="s">
        <v>4</v>
      </c>
      <c r="G20" s="235"/>
      <c r="H20" s="17">
        <f>Inputs!$E$10</f>
        <v>0</v>
      </c>
      <c r="I20" s="1"/>
      <c r="K20" s="238" t="s">
        <v>18</v>
      </c>
      <c r="L20" s="238"/>
      <c r="M20" s="5">
        <f>Inputs!$E$26</f>
        <v>5</v>
      </c>
      <c r="N20" s="1"/>
    </row>
    <row r="21" spans="1:14" ht="12.75">
      <c r="A21" s="238" t="s">
        <v>6</v>
      </c>
      <c r="B21" s="238"/>
      <c r="C21" s="6">
        <f>Inputs!$E$12</f>
        <v>0</v>
      </c>
      <c r="D21" s="1"/>
      <c r="F21" s="238" t="s">
        <v>27</v>
      </c>
      <c r="G21" s="238"/>
      <c r="H21" s="5">
        <f>Inputs!$E$27</f>
        <v>10</v>
      </c>
      <c r="I21" s="1"/>
      <c r="K21" s="235" t="s">
        <v>4</v>
      </c>
      <c r="L21" s="235"/>
      <c r="M21" s="17">
        <f>Inputs!$E$10</f>
        <v>0</v>
      </c>
      <c r="N21" s="1"/>
    </row>
    <row r="22" spans="6:14" ht="12.75">
      <c r="F22" s="235" t="s">
        <v>5</v>
      </c>
      <c r="G22" s="235"/>
      <c r="H22" s="17">
        <f>Inputs!$E$11</f>
        <v>0</v>
      </c>
      <c r="I22" s="1"/>
      <c r="K22" s="238" t="s">
        <v>27</v>
      </c>
      <c r="L22" s="238"/>
      <c r="M22" s="5">
        <f>Inputs!$E$27</f>
        <v>10</v>
      </c>
      <c r="N22" s="1"/>
    </row>
    <row r="23" spans="6:14" ht="12.75">
      <c r="F23" s="238" t="s">
        <v>28</v>
      </c>
      <c r="G23" s="238"/>
      <c r="H23" s="5">
        <f>Inputs!$E$28</f>
        <v>1.5</v>
      </c>
      <c r="I23" s="1"/>
      <c r="K23" s="235" t="s">
        <v>5</v>
      </c>
      <c r="L23" s="235"/>
      <c r="M23" s="17">
        <f>Inputs!$E$11</f>
        <v>0</v>
      </c>
      <c r="N23" s="1"/>
    </row>
    <row r="24" spans="6:14" ht="12.75">
      <c r="F24" s="238" t="s">
        <v>6</v>
      </c>
      <c r="G24" s="238"/>
      <c r="H24" s="6">
        <f>Inputs!$E$12</f>
        <v>0</v>
      </c>
      <c r="K24" s="238" t="s">
        <v>28</v>
      </c>
      <c r="L24" s="238"/>
      <c r="M24" s="5">
        <f>Inputs!$E$28</f>
        <v>1.5</v>
      </c>
      <c r="N24" s="1"/>
    </row>
    <row r="25" spans="11:13" ht="12.75">
      <c r="K25" s="238" t="s">
        <v>6</v>
      </c>
      <c r="L25" s="238"/>
      <c r="M25" s="6">
        <f>Inputs!$E$12</f>
        <v>0</v>
      </c>
    </row>
    <row r="30" ht="12.75">
      <c r="C30" s="122"/>
    </row>
  </sheetData>
  <sheetProtection/>
  <mergeCells count="63">
    <mergeCell ref="K24:L24"/>
    <mergeCell ref="K25:L25"/>
    <mergeCell ref="K14:L14"/>
    <mergeCell ref="K19:L19"/>
    <mergeCell ref="K20:L20"/>
    <mergeCell ref="K21:L21"/>
    <mergeCell ref="K22:L22"/>
    <mergeCell ref="K23:L23"/>
    <mergeCell ref="F13:H13"/>
    <mergeCell ref="F12:H12"/>
    <mergeCell ref="F11:G11"/>
    <mergeCell ref="K6:L6"/>
    <mergeCell ref="K7:L7"/>
    <mergeCell ref="K8:L8"/>
    <mergeCell ref="K9:L9"/>
    <mergeCell ref="K10:L10"/>
    <mergeCell ref="K11:L11"/>
    <mergeCell ref="K12:M12"/>
    <mergeCell ref="K13:M13"/>
    <mergeCell ref="K2:M2"/>
    <mergeCell ref="K3:M3"/>
    <mergeCell ref="K4:L4"/>
    <mergeCell ref="K5:L5"/>
    <mergeCell ref="A21:B21"/>
    <mergeCell ref="A16:B16"/>
    <mergeCell ref="A15:B15"/>
    <mergeCell ref="A14:B14"/>
    <mergeCell ref="A19:B19"/>
    <mergeCell ref="A20:B20"/>
    <mergeCell ref="A17:B17"/>
    <mergeCell ref="A18:B18"/>
    <mergeCell ref="A3:C3"/>
    <mergeCell ref="A2:C2"/>
    <mergeCell ref="A13:C13"/>
    <mergeCell ref="A12:C12"/>
    <mergeCell ref="A11:B11"/>
    <mergeCell ref="A6:B6"/>
    <mergeCell ref="A5:B5"/>
    <mergeCell ref="A4:B4"/>
    <mergeCell ref="A7:B7"/>
    <mergeCell ref="F24:G24"/>
    <mergeCell ref="F19:G19"/>
    <mergeCell ref="F18:G18"/>
    <mergeCell ref="F14:G14"/>
    <mergeCell ref="F22:G22"/>
    <mergeCell ref="F23:G23"/>
    <mergeCell ref="F20:G20"/>
    <mergeCell ref="F21:G21"/>
    <mergeCell ref="F10:G10"/>
    <mergeCell ref="A8:B8"/>
    <mergeCell ref="A9:B9"/>
    <mergeCell ref="A10:B10"/>
    <mergeCell ref="F8:G8"/>
    <mergeCell ref="A1:D1"/>
    <mergeCell ref="F1:I1"/>
    <mergeCell ref="K1:N1"/>
    <mergeCell ref="F9:G9"/>
    <mergeCell ref="F3:H3"/>
    <mergeCell ref="F2:H2"/>
    <mergeCell ref="F6:G6"/>
    <mergeCell ref="F5:G5"/>
    <mergeCell ref="F4:G4"/>
    <mergeCell ref="F7:G7"/>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13"/>
  </sheetPr>
  <dimension ref="A1:X101"/>
  <sheetViews>
    <sheetView zoomScalePageLayoutView="0" workbookViewId="0" topLeftCell="A1">
      <selection activeCell="U18" sqref="U18:U29"/>
    </sheetView>
  </sheetViews>
  <sheetFormatPr defaultColWidth="9.140625" defaultRowHeight="12.75"/>
  <cols>
    <col min="1" max="1" width="5.00390625" style="1" bestFit="1" customWidth="1"/>
    <col min="2" max="2" width="6.7109375" style="1" bestFit="1" customWidth="1"/>
    <col min="3" max="3" width="4.140625" style="1" bestFit="1" customWidth="1"/>
    <col min="4" max="4" width="7.28125" style="1" bestFit="1" customWidth="1"/>
    <col min="5" max="5" width="5.57421875" style="1" bestFit="1" customWidth="1"/>
    <col min="6" max="6" width="6.8515625" style="1" bestFit="1" customWidth="1"/>
    <col min="7" max="7" width="6.7109375" style="1" bestFit="1" customWidth="1"/>
    <col min="8" max="9" width="9.8515625" style="1" bestFit="1" customWidth="1"/>
    <col min="10" max="11" width="9.421875" style="1" bestFit="1" customWidth="1"/>
    <col min="12" max="13" width="9.421875" style="1" customWidth="1"/>
    <col min="14" max="14" width="5.28125" style="1" bestFit="1" customWidth="1"/>
    <col min="15" max="15" width="4.00390625" style="1" bestFit="1" customWidth="1"/>
    <col min="16" max="16" width="6.00390625" style="1" bestFit="1" customWidth="1"/>
    <col min="17" max="17" width="6.57421875" style="1" bestFit="1" customWidth="1"/>
    <col min="18" max="18" width="11.00390625" style="1" customWidth="1"/>
    <col min="19" max="19" width="8.57421875" style="1" bestFit="1" customWidth="1"/>
    <col min="20" max="20" width="8.7109375" style="1" bestFit="1" customWidth="1"/>
    <col min="21" max="21" width="9.00390625" style="1" bestFit="1" customWidth="1"/>
    <col min="22" max="22" width="8.57421875" style="1" bestFit="1" customWidth="1"/>
    <col min="23" max="23" width="8.421875" style="1" bestFit="1" customWidth="1"/>
    <col min="24" max="24" width="8.8515625" style="1" bestFit="1" customWidth="1"/>
    <col min="25" max="16384" width="9.140625" style="1" customWidth="1"/>
  </cols>
  <sheetData>
    <row r="1" spans="1:2" ht="12" thickBot="1">
      <c r="A1" s="26" t="s">
        <v>24</v>
      </c>
      <c r="B1" s="5">
        <f>'Verifiable Costs'!D3</f>
        <v>75</v>
      </c>
    </row>
    <row r="2" spans="1:24" ht="12" thickBot="1">
      <c r="A2" s="26" t="s">
        <v>31</v>
      </c>
      <c r="B2" s="5">
        <f>'Verifiable Costs'!D13</f>
        <v>5000</v>
      </c>
      <c r="C2" s="7"/>
      <c r="D2" s="7"/>
      <c r="F2" s="7"/>
      <c r="G2" s="265">
        <f>G4+H4</f>
        <v>17000</v>
      </c>
      <c r="H2" s="266"/>
      <c r="I2" s="74">
        <f>I4</f>
        <v>8000</v>
      </c>
      <c r="J2" s="265">
        <f>MAX(0,J4-K4)</f>
        <v>0</v>
      </c>
      <c r="K2" s="266"/>
      <c r="L2" s="265">
        <f>MAX(0,L4-M4)</f>
        <v>0</v>
      </c>
      <c r="M2" s="266"/>
      <c r="U2" s="74">
        <f>U4</f>
        <v>-11750</v>
      </c>
      <c r="V2" s="253">
        <f>SUM(V4:X4)</f>
        <v>27750</v>
      </c>
      <c r="W2" s="254"/>
      <c r="X2" s="255"/>
    </row>
    <row r="3" spans="3:24" ht="12" thickBot="1">
      <c r="C3" s="7"/>
      <c r="D3" s="7"/>
      <c r="E3" s="7"/>
      <c r="F3" s="7"/>
      <c r="G3" s="267" t="s">
        <v>32</v>
      </c>
      <c r="H3" s="268"/>
      <c r="I3" s="70" t="s">
        <v>33</v>
      </c>
      <c r="J3" s="267" t="s">
        <v>38</v>
      </c>
      <c r="K3" s="268"/>
      <c r="L3" s="269" t="s">
        <v>39</v>
      </c>
      <c r="M3" s="270"/>
      <c r="U3" s="180" t="s">
        <v>170</v>
      </c>
      <c r="V3" s="256" t="s">
        <v>176</v>
      </c>
      <c r="W3" s="257"/>
      <c r="X3" s="258"/>
    </row>
    <row r="4" spans="3:24" ht="13.5" customHeight="1" thickBot="1">
      <c r="C4" s="262" t="s">
        <v>140</v>
      </c>
      <c r="D4" s="263"/>
      <c r="E4" s="264"/>
      <c r="F4" s="7"/>
      <c r="G4" s="75">
        <f>B2</f>
        <v>5000</v>
      </c>
      <c r="H4" s="76">
        <f aca="true" t="shared" si="0" ref="H4:M4">SUM(H6:H101)</f>
        <v>12000</v>
      </c>
      <c r="I4" s="74">
        <f t="shared" si="0"/>
        <v>8000</v>
      </c>
      <c r="J4" s="75">
        <f t="shared" si="0"/>
        <v>0</v>
      </c>
      <c r="K4" s="76">
        <f t="shared" si="0"/>
        <v>0</v>
      </c>
      <c r="L4" s="75">
        <f t="shared" si="0"/>
        <v>3750</v>
      </c>
      <c r="M4" s="76">
        <f t="shared" si="0"/>
        <v>5625</v>
      </c>
      <c r="N4" s="259" t="s">
        <v>139</v>
      </c>
      <c r="O4" s="260"/>
      <c r="P4" s="260"/>
      <c r="Q4" s="260"/>
      <c r="R4" s="260"/>
      <c r="S4" s="260"/>
      <c r="T4" s="261"/>
      <c r="U4" s="82">
        <f>SUM(U6:U101)</f>
        <v>-11750</v>
      </c>
      <c r="V4" s="178">
        <f>SUM(V6:V101)</f>
        <v>10750</v>
      </c>
      <c r="W4" s="140">
        <f>SUM(W6:W101)</f>
        <v>12000</v>
      </c>
      <c r="X4" s="140">
        <f>'Verifiable Costs'!A13</f>
        <v>5000</v>
      </c>
    </row>
    <row r="5" spans="2:24" ht="22.5">
      <c r="B5" s="2"/>
      <c r="C5" s="106" t="s">
        <v>26</v>
      </c>
      <c r="D5" s="18" t="s">
        <v>81</v>
      </c>
      <c r="E5" s="19" t="s">
        <v>20</v>
      </c>
      <c r="F5" s="103" t="s">
        <v>42</v>
      </c>
      <c r="G5" s="68" t="s">
        <v>132</v>
      </c>
      <c r="H5" s="71" t="s">
        <v>133</v>
      </c>
      <c r="I5" s="67" t="s">
        <v>134</v>
      </c>
      <c r="J5" s="68" t="s">
        <v>135</v>
      </c>
      <c r="K5" s="71" t="s">
        <v>136</v>
      </c>
      <c r="L5" s="72" t="s">
        <v>137</v>
      </c>
      <c r="M5" s="73" t="s">
        <v>138</v>
      </c>
      <c r="N5" s="77" t="s">
        <v>24</v>
      </c>
      <c r="O5" s="77" t="s">
        <v>0</v>
      </c>
      <c r="P5" s="78" t="s">
        <v>25</v>
      </c>
      <c r="Q5" s="81" t="s">
        <v>37</v>
      </c>
      <c r="R5" s="79" t="s">
        <v>34</v>
      </c>
      <c r="S5" s="80" t="s">
        <v>35</v>
      </c>
      <c r="T5" s="80" t="s">
        <v>36</v>
      </c>
      <c r="U5" s="69" t="s">
        <v>179</v>
      </c>
      <c r="V5" s="187" t="s">
        <v>180</v>
      </c>
      <c r="W5" s="187" t="s">
        <v>181</v>
      </c>
      <c r="X5" s="188" t="s">
        <v>182</v>
      </c>
    </row>
    <row r="6" spans="1:24" ht="11.25">
      <c r="A6" s="271" t="s">
        <v>108</v>
      </c>
      <c r="B6" s="8" t="s">
        <v>84</v>
      </c>
      <c r="C6" s="107">
        <v>0</v>
      </c>
      <c r="D6" s="10" t="s">
        <v>82</v>
      </c>
      <c r="E6" s="15">
        <v>0</v>
      </c>
      <c r="F6" s="104">
        <f aca="true" t="shared" si="1" ref="F6:F45">IF(AND(C6=0,D6="Closed"),1,0)</f>
        <v>0</v>
      </c>
      <c r="G6" s="13"/>
      <c r="H6" s="83">
        <f>IF(AND($C6=1,$F6=0),$B$1*MIN($E6,$O6),0)</f>
        <v>0</v>
      </c>
      <c r="I6" s="84">
        <f>IF(AND($C6=1,$F6=0),$P6*MIN($E6,$O6),0)</f>
        <v>0</v>
      </c>
      <c r="J6" s="85">
        <f>IF(AND($C6=1,$F6=0),($P6*MAX(0,$E6-$O6))+((-1)*($R6+$S6+$T6)),0)</f>
        <v>0</v>
      </c>
      <c r="K6" s="86">
        <f>IF(AND($C6=1,$F6=0),($Q6*MAX(0,$E6-$O6)),0)</f>
        <v>0</v>
      </c>
      <c r="L6" s="85">
        <f>IF(AND($C6=0,$F6=1),($P6*$E6)+((-1)*($R6+$S6+$T6)),0)</f>
        <v>0</v>
      </c>
      <c r="M6" s="83">
        <f>IF(AND($C6=0,$F6=1),($B$1*MIN($E6,$O6))-($Q6*MAX(0,$E6-$O6)),0)</f>
        <v>0</v>
      </c>
      <c r="N6" s="87">
        <f>IF(OR($C6=1,$F6=1),B$1,0)</f>
        <v>0</v>
      </c>
      <c r="O6" s="87">
        <f>IF(OR($C6=1,$F6=1),Inputs!$E$3*(1/4),0)</f>
        <v>0</v>
      </c>
      <c r="P6" s="87">
        <f>IF(OR($C6=1,$F6=1),Inputs!$E$25,0)</f>
        <v>0</v>
      </c>
      <c r="Q6" s="88">
        <f>IF(OR($C6=1,$F6=1),Inputs!$E$31,0)</f>
        <v>0</v>
      </c>
      <c r="R6" s="89">
        <f>IF(OR($C6=1,$F6=1),Inputs!$E$32,0)</f>
        <v>0</v>
      </c>
      <c r="S6" s="88">
        <f>IF(OR($C6=1,$F6=1),Inputs!$E$33,0)</f>
        <v>0</v>
      </c>
      <c r="T6" s="88">
        <f>IF(OR($C6=1,$F6=1),Inputs!$E$34,0)</f>
        <v>0</v>
      </c>
      <c r="U6" s="90">
        <f>(-1)*($P6*$E6)</f>
        <v>0</v>
      </c>
      <c r="V6" s="186">
        <v>0</v>
      </c>
      <c r="W6" s="186">
        <v>0</v>
      </c>
      <c r="X6" s="189"/>
    </row>
    <row r="7" spans="1:24" ht="11.25">
      <c r="A7" s="272"/>
      <c r="B7" s="8"/>
      <c r="C7" s="107">
        <v>0</v>
      </c>
      <c r="D7" s="9" t="s">
        <v>82</v>
      </c>
      <c r="E7" s="15">
        <v>0</v>
      </c>
      <c r="F7" s="104">
        <f t="shared" si="1"/>
        <v>0</v>
      </c>
      <c r="G7" s="13"/>
      <c r="H7" s="91">
        <f aca="true" t="shared" si="2" ref="H7:H70">IF(AND($C7=1,$F7=0),$B$1*MIN($E7,$O7),0)</f>
        <v>0</v>
      </c>
      <c r="I7" s="92">
        <f aca="true" t="shared" si="3" ref="I7:I70">IF(AND($C7=1,$F7=0),$P7*MIN($E7,$O7),0)</f>
        <v>0</v>
      </c>
      <c r="J7" s="93">
        <f aca="true" t="shared" si="4" ref="J7:J70">IF(AND($C7=1,$F7=0),($P7*MAX(0,$E7-$O7))+((-1)*($R7+$S7+$T7)),0)</f>
        <v>0</v>
      </c>
      <c r="K7" s="94">
        <f aca="true" t="shared" si="5" ref="K7:K70">IF(AND($C7=1,$F7=0),($Q7*MAX(0,$E7-$O7)),0)</f>
        <v>0</v>
      </c>
      <c r="L7" s="93">
        <f aca="true" t="shared" si="6" ref="L7:L70">IF(AND($C7=0,$F7=1),($P7*$E7)+((-1)*($R7+$S7+$T7)),0)</f>
        <v>0</v>
      </c>
      <c r="M7" s="91">
        <f aca="true" t="shared" si="7" ref="M7:M70">IF(AND($C7=0,$F7=1),($B$1*MIN($E7,$O7))-($Q7*MAX(0,$E7-$O7)),0)</f>
        <v>0</v>
      </c>
      <c r="N7" s="87">
        <f aca="true" t="shared" si="8" ref="N7:N70">IF(OR($C7=1,$F7=1),B$1,0)</f>
        <v>0</v>
      </c>
      <c r="O7" s="87">
        <f>IF(OR($C7=1,$F7=1),Inputs!$E$3*(1/4),0)</f>
        <v>0</v>
      </c>
      <c r="P7" s="89">
        <f>IF(OR($C7=1,$F7=1),Inputs!$E$25,0)</f>
        <v>0</v>
      </c>
      <c r="Q7" s="88">
        <f>IF(OR($C7=1,$F7=1),Inputs!$E$31,0)</f>
        <v>0</v>
      </c>
      <c r="R7" s="89">
        <f>IF(OR($C7=1,$F7=1),Inputs!$E$32,0)</f>
        <v>0</v>
      </c>
      <c r="S7" s="88">
        <f>IF(OR($C7=1,$F7=1),Inputs!$E$33,0)</f>
        <v>0</v>
      </c>
      <c r="T7" s="88">
        <f>IF(OR($C7=1,$F7=1),Inputs!$E$34,0)</f>
        <v>0</v>
      </c>
      <c r="U7" s="90">
        <f aca="true" t="shared" si="9" ref="U7:U70">(-1)*($P7*$E7)</f>
        <v>0</v>
      </c>
      <c r="V7" s="181">
        <v>0</v>
      </c>
      <c r="W7" s="181">
        <v>0</v>
      </c>
      <c r="X7" s="190"/>
    </row>
    <row r="8" spans="1:24" ht="11.25">
      <c r="A8" s="272"/>
      <c r="B8" s="8"/>
      <c r="C8" s="107">
        <v>0</v>
      </c>
      <c r="D8" s="9" t="s">
        <v>82</v>
      </c>
      <c r="E8" s="15">
        <v>0</v>
      </c>
      <c r="F8" s="104">
        <f t="shared" si="1"/>
        <v>0</v>
      </c>
      <c r="G8" s="13"/>
      <c r="H8" s="91">
        <f t="shared" si="2"/>
        <v>0</v>
      </c>
      <c r="I8" s="92">
        <f t="shared" si="3"/>
        <v>0</v>
      </c>
      <c r="J8" s="93">
        <f t="shared" si="4"/>
        <v>0</v>
      </c>
      <c r="K8" s="94">
        <f t="shared" si="5"/>
        <v>0</v>
      </c>
      <c r="L8" s="93">
        <f t="shared" si="6"/>
        <v>0</v>
      </c>
      <c r="M8" s="91">
        <f t="shared" si="7"/>
        <v>0</v>
      </c>
      <c r="N8" s="87">
        <f t="shared" si="8"/>
        <v>0</v>
      </c>
      <c r="O8" s="87">
        <f>IF(OR($C8=1,$F8=1),Inputs!$E$3*(1/4),0)</f>
        <v>0</v>
      </c>
      <c r="P8" s="89">
        <f>IF(OR($C8=1,$F8=1),Inputs!$E$25,0)</f>
        <v>0</v>
      </c>
      <c r="Q8" s="88">
        <f>IF(OR($C8=1,$F8=1),Inputs!$E$31,0)</f>
        <v>0</v>
      </c>
      <c r="R8" s="89">
        <f>IF(OR($C8=1,$F8=1),Inputs!$E$32,0)</f>
        <v>0</v>
      </c>
      <c r="S8" s="88">
        <f>IF(OR($C8=1,$F8=1),Inputs!$E$33,0)</f>
        <v>0</v>
      </c>
      <c r="T8" s="88">
        <f>IF(OR($C8=1,$F8=1),Inputs!$E$34,0)</f>
        <v>0</v>
      </c>
      <c r="U8" s="90">
        <f t="shared" si="9"/>
        <v>0</v>
      </c>
      <c r="V8" s="181">
        <v>0</v>
      </c>
      <c r="W8" s="181">
        <v>0</v>
      </c>
      <c r="X8" s="190"/>
    </row>
    <row r="9" spans="1:24" ht="12" thickBot="1">
      <c r="A9" s="273"/>
      <c r="B9" s="11"/>
      <c r="C9" s="108">
        <v>0</v>
      </c>
      <c r="D9" s="12" t="s">
        <v>82</v>
      </c>
      <c r="E9" s="16">
        <v>0</v>
      </c>
      <c r="F9" s="105">
        <f t="shared" si="1"/>
        <v>0</v>
      </c>
      <c r="G9" s="13"/>
      <c r="H9" s="95">
        <f t="shared" si="2"/>
        <v>0</v>
      </c>
      <c r="I9" s="96">
        <f t="shared" si="3"/>
        <v>0</v>
      </c>
      <c r="J9" s="97">
        <f t="shared" si="4"/>
        <v>0</v>
      </c>
      <c r="K9" s="98">
        <f t="shared" si="5"/>
        <v>0</v>
      </c>
      <c r="L9" s="97">
        <f t="shared" si="6"/>
        <v>0</v>
      </c>
      <c r="M9" s="95">
        <f t="shared" si="7"/>
        <v>0</v>
      </c>
      <c r="N9" s="99">
        <f t="shared" si="8"/>
        <v>0</v>
      </c>
      <c r="O9" s="99">
        <f>IF(OR($C9=1,$F9=1),Inputs!$E$3*(1/4),0)</f>
        <v>0</v>
      </c>
      <c r="P9" s="100">
        <f>IF(OR($C9=1,$F9=1),Inputs!$E$25,0)</f>
        <v>0</v>
      </c>
      <c r="Q9" s="101">
        <f>IF(OR($C9=1,$F9=1),Inputs!$E$31,0)</f>
        <v>0</v>
      </c>
      <c r="R9" s="100">
        <f>IF(OR($C9=1,$F9=1),Inputs!$E$32,0)</f>
        <v>0</v>
      </c>
      <c r="S9" s="101">
        <f>IF(OR($C9=1,$F9=1),Inputs!$E$33,0)</f>
        <v>0</v>
      </c>
      <c r="T9" s="101">
        <f>IF(OR($C9=1,$F9=1),Inputs!$E$34,0)</f>
        <v>0</v>
      </c>
      <c r="U9" s="102">
        <f t="shared" si="9"/>
        <v>0</v>
      </c>
      <c r="V9" s="182">
        <v>0</v>
      </c>
      <c r="W9" s="182">
        <v>0</v>
      </c>
      <c r="X9" s="191"/>
    </row>
    <row r="10" spans="1:24" ht="11.25">
      <c r="A10" s="271" t="s">
        <v>109</v>
      </c>
      <c r="B10" s="8" t="s">
        <v>85</v>
      </c>
      <c r="C10" s="107">
        <v>0</v>
      </c>
      <c r="D10" s="9" t="s">
        <v>82</v>
      </c>
      <c r="E10" s="15">
        <v>0</v>
      </c>
      <c r="F10" s="104">
        <f t="shared" si="1"/>
        <v>0</v>
      </c>
      <c r="G10" s="13"/>
      <c r="H10" s="91">
        <f t="shared" si="2"/>
        <v>0</v>
      </c>
      <c r="I10" s="92">
        <f t="shared" si="3"/>
        <v>0</v>
      </c>
      <c r="J10" s="93">
        <f t="shared" si="4"/>
        <v>0</v>
      </c>
      <c r="K10" s="94">
        <f t="shared" si="5"/>
        <v>0</v>
      </c>
      <c r="L10" s="85">
        <f t="shared" si="6"/>
        <v>0</v>
      </c>
      <c r="M10" s="91">
        <f t="shared" si="7"/>
        <v>0</v>
      </c>
      <c r="N10" s="87">
        <f t="shared" si="8"/>
        <v>0</v>
      </c>
      <c r="O10" s="87">
        <f>IF(OR($C10=1,$F10=1),Inputs!$E$3*(1/4),0)</f>
        <v>0</v>
      </c>
      <c r="P10" s="89">
        <f>IF(OR($C10=1,$F10=1),Inputs!$E$25,0)</f>
        <v>0</v>
      </c>
      <c r="Q10" s="88">
        <f>IF(OR($C10=1,$F10=1),Inputs!$E$31,0)</f>
        <v>0</v>
      </c>
      <c r="R10" s="89">
        <f>IF(OR($C10=1,$F10=1),Inputs!$E$32,0)</f>
        <v>0</v>
      </c>
      <c r="S10" s="88">
        <f>IF(OR($C10=1,$F10=1),Inputs!$E$33,0)</f>
        <v>0</v>
      </c>
      <c r="T10" s="88">
        <f>IF(OR($C10=1,$F10=1),Inputs!$E$34,0)</f>
        <v>0</v>
      </c>
      <c r="U10" s="90">
        <f t="shared" si="9"/>
        <v>0</v>
      </c>
      <c r="V10" s="181">
        <v>0</v>
      </c>
      <c r="W10" s="181">
        <v>0</v>
      </c>
      <c r="X10" s="190"/>
    </row>
    <row r="11" spans="1:24" ht="11.25">
      <c r="A11" s="272"/>
      <c r="B11" s="8"/>
      <c r="C11" s="107">
        <v>0</v>
      </c>
      <c r="D11" s="9" t="s">
        <v>82</v>
      </c>
      <c r="E11" s="15">
        <v>0</v>
      </c>
      <c r="F11" s="104">
        <f t="shared" si="1"/>
        <v>0</v>
      </c>
      <c r="G11" s="13"/>
      <c r="H11" s="91">
        <f t="shared" si="2"/>
        <v>0</v>
      </c>
      <c r="I11" s="92">
        <f t="shared" si="3"/>
        <v>0</v>
      </c>
      <c r="J11" s="93">
        <f t="shared" si="4"/>
        <v>0</v>
      </c>
      <c r="K11" s="94">
        <f t="shared" si="5"/>
        <v>0</v>
      </c>
      <c r="L11" s="93">
        <f t="shared" si="6"/>
        <v>0</v>
      </c>
      <c r="M11" s="91">
        <f t="shared" si="7"/>
        <v>0</v>
      </c>
      <c r="N11" s="87">
        <f t="shared" si="8"/>
        <v>0</v>
      </c>
      <c r="O11" s="87">
        <f>IF(OR($C11=1,$F11=1),Inputs!$E$3*(1/4),0)</f>
        <v>0</v>
      </c>
      <c r="P11" s="89">
        <f>IF(OR($C11=1,$F11=1),Inputs!$E$25,0)</f>
        <v>0</v>
      </c>
      <c r="Q11" s="88">
        <f>IF(OR($C11=1,$F11=1),Inputs!$E$31,0)</f>
        <v>0</v>
      </c>
      <c r="R11" s="89">
        <f>IF(OR($C11=1,$F11=1),Inputs!$E$32,0)</f>
        <v>0</v>
      </c>
      <c r="S11" s="88">
        <f>IF(OR($C11=1,$F11=1),Inputs!$E$33,0)</f>
        <v>0</v>
      </c>
      <c r="T11" s="88">
        <f>IF(OR($C11=1,$F11=1),Inputs!$E$34,0)</f>
        <v>0</v>
      </c>
      <c r="U11" s="90">
        <f t="shared" si="9"/>
        <v>0</v>
      </c>
      <c r="V11" s="181">
        <v>0</v>
      </c>
      <c r="W11" s="181">
        <v>0</v>
      </c>
      <c r="X11" s="190"/>
    </row>
    <row r="12" spans="1:24" ht="11.25">
      <c r="A12" s="272"/>
      <c r="B12" s="8"/>
      <c r="C12" s="107">
        <v>0</v>
      </c>
      <c r="D12" s="9" t="s">
        <v>82</v>
      </c>
      <c r="E12" s="15">
        <v>0</v>
      </c>
      <c r="F12" s="104">
        <f t="shared" si="1"/>
        <v>0</v>
      </c>
      <c r="G12" s="13"/>
      <c r="H12" s="91">
        <f t="shared" si="2"/>
        <v>0</v>
      </c>
      <c r="I12" s="92">
        <f t="shared" si="3"/>
        <v>0</v>
      </c>
      <c r="J12" s="93">
        <f t="shared" si="4"/>
        <v>0</v>
      </c>
      <c r="K12" s="94">
        <f t="shared" si="5"/>
        <v>0</v>
      </c>
      <c r="L12" s="93">
        <f t="shared" si="6"/>
        <v>0</v>
      </c>
      <c r="M12" s="91">
        <f t="shared" si="7"/>
        <v>0</v>
      </c>
      <c r="N12" s="87">
        <f t="shared" si="8"/>
        <v>0</v>
      </c>
      <c r="O12" s="87">
        <f>IF(OR($C12=1,$F12=1),Inputs!$E$3*(1/4),0)</f>
        <v>0</v>
      </c>
      <c r="P12" s="89">
        <f>IF(OR($C12=1,$F12=1),Inputs!$E$25,0)</f>
        <v>0</v>
      </c>
      <c r="Q12" s="88">
        <f>IF(OR($C12=1,$F12=1),Inputs!$E$31,0)</f>
        <v>0</v>
      </c>
      <c r="R12" s="89">
        <f>IF(OR($C12=1,$F12=1),Inputs!$E$32,0)</f>
        <v>0</v>
      </c>
      <c r="S12" s="88">
        <f>IF(OR($C12=1,$F12=1),Inputs!$E$33,0)</f>
        <v>0</v>
      </c>
      <c r="T12" s="88">
        <f>IF(OR($C12=1,$F12=1),Inputs!$E$34,0)</f>
        <v>0</v>
      </c>
      <c r="U12" s="90">
        <f t="shared" si="9"/>
        <v>0</v>
      </c>
      <c r="V12" s="181">
        <v>0</v>
      </c>
      <c r="W12" s="181">
        <v>0</v>
      </c>
      <c r="X12" s="190"/>
    </row>
    <row r="13" spans="1:24" ht="12" thickBot="1">
      <c r="A13" s="273"/>
      <c r="B13" s="11"/>
      <c r="C13" s="108">
        <v>0</v>
      </c>
      <c r="D13" s="12" t="s">
        <v>82</v>
      </c>
      <c r="E13" s="16">
        <v>0</v>
      </c>
      <c r="F13" s="105">
        <f t="shared" si="1"/>
        <v>0</v>
      </c>
      <c r="G13" s="13"/>
      <c r="H13" s="95">
        <f t="shared" si="2"/>
        <v>0</v>
      </c>
      <c r="I13" s="96">
        <f t="shared" si="3"/>
        <v>0</v>
      </c>
      <c r="J13" s="97">
        <f t="shared" si="4"/>
        <v>0</v>
      </c>
      <c r="K13" s="98">
        <f t="shared" si="5"/>
        <v>0</v>
      </c>
      <c r="L13" s="97">
        <f t="shared" si="6"/>
        <v>0</v>
      </c>
      <c r="M13" s="95">
        <f t="shared" si="7"/>
        <v>0</v>
      </c>
      <c r="N13" s="99">
        <f t="shared" si="8"/>
        <v>0</v>
      </c>
      <c r="O13" s="99">
        <f>IF(OR($C13=1,$F13=1),Inputs!$E$3*(1/4),0)</f>
        <v>0</v>
      </c>
      <c r="P13" s="100">
        <f>IF(OR($C13=1,$F13=1),Inputs!$E$25,0)</f>
        <v>0</v>
      </c>
      <c r="Q13" s="101">
        <f>IF(OR($C13=1,$F13=1),Inputs!$E$31,0)</f>
        <v>0</v>
      </c>
      <c r="R13" s="100">
        <f>IF(OR($C13=1,$F13=1),Inputs!$E$32,0)</f>
        <v>0</v>
      </c>
      <c r="S13" s="101">
        <f>IF(OR($C13=1,$F13=1),Inputs!$E$33,0)</f>
        <v>0</v>
      </c>
      <c r="T13" s="101">
        <f>IF(OR($C13=1,$F13=1),Inputs!$E$34,0)</f>
        <v>0</v>
      </c>
      <c r="U13" s="102">
        <f t="shared" si="9"/>
        <v>0</v>
      </c>
      <c r="V13" s="182">
        <v>0</v>
      </c>
      <c r="W13" s="182">
        <v>0</v>
      </c>
      <c r="X13" s="191"/>
    </row>
    <row r="14" spans="1:24" ht="11.25">
      <c r="A14" s="271" t="s">
        <v>110</v>
      </c>
      <c r="B14" s="8" t="s">
        <v>86</v>
      </c>
      <c r="C14" s="107">
        <v>0</v>
      </c>
      <c r="D14" s="9" t="s">
        <v>82</v>
      </c>
      <c r="E14" s="15">
        <v>0</v>
      </c>
      <c r="F14" s="104">
        <f t="shared" si="1"/>
        <v>0</v>
      </c>
      <c r="G14" s="13"/>
      <c r="H14" s="91">
        <f t="shared" si="2"/>
        <v>0</v>
      </c>
      <c r="I14" s="92">
        <f t="shared" si="3"/>
        <v>0</v>
      </c>
      <c r="J14" s="93">
        <f t="shared" si="4"/>
        <v>0</v>
      </c>
      <c r="K14" s="94">
        <f t="shared" si="5"/>
        <v>0</v>
      </c>
      <c r="L14" s="85">
        <f t="shared" si="6"/>
        <v>0</v>
      </c>
      <c r="M14" s="91">
        <f t="shared" si="7"/>
        <v>0</v>
      </c>
      <c r="N14" s="87">
        <f t="shared" si="8"/>
        <v>0</v>
      </c>
      <c r="O14" s="87">
        <f>IF(OR($C14=1,$F14=1),Inputs!$E$3*(1/4),0)</f>
        <v>0</v>
      </c>
      <c r="P14" s="89">
        <f>IF(OR($C14=1,$F14=1),Inputs!$E$25,0)</f>
        <v>0</v>
      </c>
      <c r="Q14" s="88">
        <f>IF(OR($C14=1,$F14=1),Inputs!$E$31,0)</f>
        <v>0</v>
      </c>
      <c r="R14" s="89">
        <f>IF(OR($C14=1,$F14=1),Inputs!$E$32,0)</f>
        <v>0</v>
      </c>
      <c r="S14" s="88">
        <f>IF(OR($C14=1,$F14=1),Inputs!$E$33,0)</f>
        <v>0</v>
      </c>
      <c r="T14" s="88">
        <f>IF(OR($C14=1,$F14=1),Inputs!$E$34,0)</f>
        <v>0</v>
      </c>
      <c r="U14" s="90">
        <f t="shared" si="9"/>
        <v>0</v>
      </c>
      <c r="V14" s="181">
        <v>0</v>
      </c>
      <c r="W14" s="181">
        <v>0</v>
      </c>
      <c r="X14" s="190"/>
    </row>
    <row r="15" spans="1:24" ht="11.25">
      <c r="A15" s="272"/>
      <c r="B15" s="8"/>
      <c r="C15" s="107">
        <v>0</v>
      </c>
      <c r="D15" s="9" t="s">
        <v>82</v>
      </c>
      <c r="E15" s="15">
        <v>0</v>
      </c>
      <c r="F15" s="104">
        <f t="shared" si="1"/>
        <v>0</v>
      </c>
      <c r="G15" s="13"/>
      <c r="H15" s="91">
        <f t="shared" si="2"/>
        <v>0</v>
      </c>
      <c r="I15" s="92">
        <f t="shared" si="3"/>
        <v>0</v>
      </c>
      <c r="J15" s="93">
        <f t="shared" si="4"/>
        <v>0</v>
      </c>
      <c r="K15" s="94">
        <f t="shared" si="5"/>
        <v>0</v>
      </c>
      <c r="L15" s="93">
        <f t="shared" si="6"/>
        <v>0</v>
      </c>
      <c r="M15" s="91">
        <f t="shared" si="7"/>
        <v>0</v>
      </c>
      <c r="N15" s="87">
        <f t="shared" si="8"/>
        <v>0</v>
      </c>
      <c r="O15" s="87">
        <f>IF(OR($C15=1,$F15=1),Inputs!$E$3*(1/4),0)</f>
        <v>0</v>
      </c>
      <c r="P15" s="89">
        <f>IF(OR($C15=1,$F15=1),Inputs!$E$25,0)</f>
        <v>0</v>
      </c>
      <c r="Q15" s="88">
        <f>IF(OR($C15=1,$F15=1),Inputs!$E$31,0)</f>
        <v>0</v>
      </c>
      <c r="R15" s="89">
        <f>IF(OR($C15=1,$F15=1),Inputs!$E$32,0)</f>
        <v>0</v>
      </c>
      <c r="S15" s="88">
        <f>IF(OR($C15=1,$F15=1),Inputs!$E$33,0)</f>
        <v>0</v>
      </c>
      <c r="T15" s="88">
        <f>IF(OR($C15=1,$F15=1),Inputs!$E$34,0)</f>
        <v>0</v>
      </c>
      <c r="U15" s="90">
        <f t="shared" si="9"/>
        <v>0</v>
      </c>
      <c r="V15" s="181">
        <v>0</v>
      </c>
      <c r="W15" s="181">
        <v>0</v>
      </c>
      <c r="X15" s="190"/>
    </row>
    <row r="16" spans="1:24" ht="11.25">
      <c r="A16" s="272"/>
      <c r="B16" s="8"/>
      <c r="C16" s="107">
        <v>0</v>
      </c>
      <c r="D16" s="9" t="s">
        <v>82</v>
      </c>
      <c r="E16" s="15">
        <v>0</v>
      </c>
      <c r="F16" s="104">
        <f t="shared" si="1"/>
        <v>0</v>
      </c>
      <c r="G16" s="13"/>
      <c r="H16" s="91">
        <f t="shared" si="2"/>
        <v>0</v>
      </c>
      <c r="I16" s="92">
        <f t="shared" si="3"/>
        <v>0</v>
      </c>
      <c r="J16" s="93">
        <f t="shared" si="4"/>
        <v>0</v>
      </c>
      <c r="K16" s="94">
        <f t="shared" si="5"/>
        <v>0</v>
      </c>
      <c r="L16" s="93">
        <f t="shared" si="6"/>
        <v>0</v>
      </c>
      <c r="M16" s="91">
        <f t="shared" si="7"/>
        <v>0</v>
      </c>
      <c r="N16" s="87">
        <f t="shared" si="8"/>
        <v>0</v>
      </c>
      <c r="O16" s="87">
        <f>IF(OR($C16=1,$F16=1),Inputs!$E$3*(1/4),0)</f>
        <v>0</v>
      </c>
      <c r="P16" s="89">
        <f>IF(OR($C16=1,$F16=1),Inputs!$E$25,0)</f>
        <v>0</v>
      </c>
      <c r="Q16" s="88">
        <f>IF(OR($C16=1,$F16=1),Inputs!$E$31,0)</f>
        <v>0</v>
      </c>
      <c r="R16" s="89">
        <f>IF(OR($C16=1,$F16=1),Inputs!$E$32,0)</f>
        <v>0</v>
      </c>
      <c r="S16" s="88">
        <f>IF(OR($C16=1,$F16=1),Inputs!$E$33,0)</f>
        <v>0</v>
      </c>
      <c r="T16" s="88">
        <f>IF(OR($C16=1,$F16=1),Inputs!$E$34,0)</f>
        <v>0</v>
      </c>
      <c r="U16" s="90">
        <f t="shared" si="9"/>
        <v>0</v>
      </c>
      <c r="V16" s="181">
        <v>0</v>
      </c>
      <c r="W16" s="181">
        <v>0</v>
      </c>
      <c r="X16" s="190"/>
    </row>
    <row r="17" spans="1:24" ht="12" thickBot="1">
      <c r="A17" s="273"/>
      <c r="B17" s="11"/>
      <c r="C17" s="108">
        <v>0</v>
      </c>
      <c r="D17" s="12" t="s">
        <v>82</v>
      </c>
      <c r="E17" s="16">
        <v>0</v>
      </c>
      <c r="F17" s="105">
        <f t="shared" si="1"/>
        <v>0</v>
      </c>
      <c r="G17" s="13"/>
      <c r="H17" s="95">
        <f t="shared" si="2"/>
        <v>0</v>
      </c>
      <c r="I17" s="96">
        <f t="shared" si="3"/>
        <v>0</v>
      </c>
      <c r="J17" s="97">
        <f t="shared" si="4"/>
        <v>0</v>
      </c>
      <c r="K17" s="98">
        <f t="shared" si="5"/>
        <v>0</v>
      </c>
      <c r="L17" s="97">
        <f t="shared" si="6"/>
        <v>0</v>
      </c>
      <c r="M17" s="95">
        <f t="shared" si="7"/>
        <v>0</v>
      </c>
      <c r="N17" s="99">
        <f t="shared" si="8"/>
        <v>0</v>
      </c>
      <c r="O17" s="99">
        <f>IF(OR($C17=1,$F17=1),Inputs!$E$3*(1/4),0)</f>
        <v>0</v>
      </c>
      <c r="P17" s="100">
        <f>IF(OR($C17=1,$F17=1),Inputs!$E$25,0)</f>
        <v>0</v>
      </c>
      <c r="Q17" s="101">
        <f>IF(OR($C17=1,$F17=1),Inputs!$E$31,0)</f>
        <v>0</v>
      </c>
      <c r="R17" s="100">
        <f>IF(OR($C17=1,$F17=1),Inputs!$E$32,0)</f>
        <v>0</v>
      </c>
      <c r="S17" s="101">
        <f>IF(OR($C17=1,$F17=1),Inputs!$E$33,0)</f>
        <v>0</v>
      </c>
      <c r="T17" s="101">
        <f>IF(OR($C17=1,$F17=1),Inputs!$E$34,0)</f>
        <v>0</v>
      </c>
      <c r="U17" s="102">
        <f t="shared" si="9"/>
        <v>0</v>
      </c>
      <c r="V17" s="182">
        <v>0</v>
      </c>
      <c r="W17" s="182">
        <v>0</v>
      </c>
      <c r="X17" s="191"/>
    </row>
    <row r="18" spans="1:24" ht="11.25">
      <c r="A18" s="271" t="s">
        <v>111</v>
      </c>
      <c r="B18" s="8" t="s">
        <v>87</v>
      </c>
      <c r="C18" s="107">
        <v>0</v>
      </c>
      <c r="D18" s="9" t="s">
        <v>83</v>
      </c>
      <c r="E18" s="15">
        <f>Inputs!$E$4</f>
        <v>5</v>
      </c>
      <c r="F18" s="104">
        <f t="shared" si="1"/>
        <v>1</v>
      </c>
      <c r="G18" s="13"/>
      <c r="H18" s="91">
        <f t="shared" si="2"/>
        <v>0</v>
      </c>
      <c r="I18" s="92">
        <f t="shared" si="3"/>
        <v>0</v>
      </c>
      <c r="J18" s="93">
        <f t="shared" si="4"/>
        <v>0</v>
      </c>
      <c r="K18" s="94">
        <f t="shared" si="5"/>
        <v>0</v>
      </c>
      <c r="L18" s="85">
        <f t="shared" si="6"/>
        <v>250</v>
      </c>
      <c r="M18" s="91">
        <f t="shared" si="7"/>
        <v>375</v>
      </c>
      <c r="N18" s="87">
        <f t="shared" si="8"/>
        <v>75</v>
      </c>
      <c r="O18" s="87">
        <f>IF(OR($C18=1,$F18=1),Inputs!$E$3*(1/4),0)</f>
        <v>10</v>
      </c>
      <c r="P18" s="89">
        <f>IF(OR($C18=1,$F18=1),Inputs!$E$25,0)</f>
        <v>50</v>
      </c>
      <c r="Q18" s="88">
        <f>IF(OR($C18=1,$F18=1),Inputs!$E$31,0)</f>
        <v>0</v>
      </c>
      <c r="R18" s="89">
        <f>IF(OR($C18=1,$F18=1),Inputs!$E$32,0)</f>
        <v>0</v>
      </c>
      <c r="S18" s="88">
        <f>IF(OR($C18=1,$F18=1),Inputs!$E$33,0)</f>
        <v>0</v>
      </c>
      <c r="T18" s="88">
        <f>IF(OR($C18=1,$F18=1),Inputs!$E$34,0)</f>
        <v>0</v>
      </c>
      <c r="U18" s="90">
        <f t="shared" si="9"/>
        <v>-250</v>
      </c>
      <c r="V18" s="181">
        <f>E18*Inputs!E$26*Summary!$B$31</f>
        <v>1000</v>
      </c>
      <c r="W18" s="186">
        <v>0</v>
      </c>
      <c r="X18" s="189"/>
    </row>
    <row r="19" spans="1:24" ht="11.25">
      <c r="A19" s="272"/>
      <c r="B19" s="8"/>
      <c r="C19" s="107">
        <v>0</v>
      </c>
      <c r="D19" s="9" t="s">
        <v>83</v>
      </c>
      <c r="E19" s="15">
        <f>Inputs!$E$4</f>
        <v>5</v>
      </c>
      <c r="F19" s="104">
        <f t="shared" si="1"/>
        <v>1</v>
      </c>
      <c r="G19" s="13"/>
      <c r="H19" s="91">
        <f t="shared" si="2"/>
        <v>0</v>
      </c>
      <c r="I19" s="92">
        <f t="shared" si="3"/>
        <v>0</v>
      </c>
      <c r="J19" s="93">
        <f t="shared" si="4"/>
        <v>0</v>
      </c>
      <c r="K19" s="94">
        <f t="shared" si="5"/>
        <v>0</v>
      </c>
      <c r="L19" s="93">
        <f t="shared" si="6"/>
        <v>250</v>
      </c>
      <c r="M19" s="91">
        <f t="shared" si="7"/>
        <v>375</v>
      </c>
      <c r="N19" s="87">
        <f t="shared" si="8"/>
        <v>75</v>
      </c>
      <c r="O19" s="87">
        <f>IF(OR($C19=1,$F19=1),Inputs!$E$3*(1/4),0)</f>
        <v>10</v>
      </c>
      <c r="P19" s="89">
        <f>IF(OR($C19=1,$F19=1),Inputs!$E$25,0)</f>
        <v>50</v>
      </c>
      <c r="Q19" s="88">
        <f>IF(OR($C19=1,$F19=1),Inputs!$E$31,0)</f>
        <v>0</v>
      </c>
      <c r="R19" s="89">
        <f>IF(OR($C19=1,$F19=1),Inputs!$E$32,0)</f>
        <v>0</v>
      </c>
      <c r="S19" s="88">
        <f>IF(OR($C19=1,$F19=1),Inputs!$E$33,0)</f>
        <v>0</v>
      </c>
      <c r="T19" s="88">
        <f>IF(OR($C19=1,$F19=1),Inputs!$E$34,0)</f>
        <v>0</v>
      </c>
      <c r="U19" s="90">
        <f t="shared" si="9"/>
        <v>-250</v>
      </c>
      <c r="V19" s="181">
        <f>E19*Inputs!E$26*Summary!$B$31</f>
        <v>1000</v>
      </c>
      <c r="W19" s="181">
        <v>0</v>
      </c>
      <c r="X19" s="190"/>
    </row>
    <row r="20" spans="1:24" ht="11.25">
      <c r="A20" s="272"/>
      <c r="B20" s="8"/>
      <c r="C20" s="107">
        <v>0</v>
      </c>
      <c r="D20" s="9" t="s">
        <v>83</v>
      </c>
      <c r="E20" s="15">
        <f>Inputs!$E$4</f>
        <v>5</v>
      </c>
      <c r="F20" s="104">
        <f t="shared" si="1"/>
        <v>1</v>
      </c>
      <c r="G20" s="13"/>
      <c r="H20" s="91">
        <f t="shared" si="2"/>
        <v>0</v>
      </c>
      <c r="I20" s="92">
        <f t="shared" si="3"/>
        <v>0</v>
      </c>
      <c r="J20" s="93">
        <f t="shared" si="4"/>
        <v>0</v>
      </c>
      <c r="K20" s="94">
        <f t="shared" si="5"/>
        <v>0</v>
      </c>
      <c r="L20" s="93">
        <f t="shared" si="6"/>
        <v>250</v>
      </c>
      <c r="M20" s="91">
        <f t="shared" si="7"/>
        <v>375</v>
      </c>
      <c r="N20" s="87">
        <f t="shared" si="8"/>
        <v>75</v>
      </c>
      <c r="O20" s="87">
        <f>IF(OR($C20=1,$F20=1),Inputs!$E$3*(1/4),0)</f>
        <v>10</v>
      </c>
      <c r="P20" s="89">
        <f>IF(OR($C20=1,$F20=1),Inputs!$E$25,0)</f>
        <v>50</v>
      </c>
      <c r="Q20" s="88">
        <f>IF(OR($C20=1,$F20=1),Inputs!$E$31,0)</f>
        <v>0</v>
      </c>
      <c r="R20" s="89">
        <f>IF(OR($C20=1,$F20=1),Inputs!$E$32,0)</f>
        <v>0</v>
      </c>
      <c r="S20" s="88">
        <f>IF(OR($C20=1,$F20=1),Inputs!$E$33,0)</f>
        <v>0</v>
      </c>
      <c r="T20" s="88">
        <f>IF(OR($C20=1,$F20=1),Inputs!$E$34,0)</f>
        <v>0</v>
      </c>
      <c r="U20" s="90">
        <f t="shared" si="9"/>
        <v>-250</v>
      </c>
      <c r="V20" s="181">
        <f>E20*Inputs!E$26*Summary!$B$31</f>
        <v>1000</v>
      </c>
      <c r="W20" s="181">
        <v>0</v>
      </c>
      <c r="X20" s="190"/>
    </row>
    <row r="21" spans="1:24" ht="12" thickBot="1">
      <c r="A21" s="273"/>
      <c r="B21" s="11"/>
      <c r="C21" s="108">
        <v>0</v>
      </c>
      <c r="D21" s="12" t="s">
        <v>83</v>
      </c>
      <c r="E21" s="16">
        <f>Inputs!$E$4</f>
        <v>5</v>
      </c>
      <c r="F21" s="105">
        <f t="shared" si="1"/>
        <v>1</v>
      </c>
      <c r="G21" s="13"/>
      <c r="H21" s="95">
        <f t="shared" si="2"/>
        <v>0</v>
      </c>
      <c r="I21" s="96">
        <f t="shared" si="3"/>
        <v>0</v>
      </c>
      <c r="J21" s="97">
        <f t="shared" si="4"/>
        <v>0</v>
      </c>
      <c r="K21" s="98">
        <f t="shared" si="5"/>
        <v>0</v>
      </c>
      <c r="L21" s="97">
        <f t="shared" si="6"/>
        <v>250</v>
      </c>
      <c r="M21" s="95">
        <f t="shared" si="7"/>
        <v>375</v>
      </c>
      <c r="N21" s="99">
        <f t="shared" si="8"/>
        <v>75</v>
      </c>
      <c r="O21" s="99">
        <f>IF(OR($C21=1,$F21=1),Inputs!$E$3*(1/4),0)</f>
        <v>10</v>
      </c>
      <c r="P21" s="100">
        <f>IF(OR($C21=1,$F21=1),Inputs!$E$25,0)</f>
        <v>50</v>
      </c>
      <c r="Q21" s="101">
        <f>IF(OR($C21=1,$F21=1),Inputs!$E$31,0)</f>
        <v>0</v>
      </c>
      <c r="R21" s="100">
        <f>IF(OR($C21=1,$F21=1),Inputs!$E$32,0)</f>
        <v>0</v>
      </c>
      <c r="S21" s="101">
        <f>IF(OR($C21=1,$F21=1),Inputs!$E$33,0)</f>
        <v>0</v>
      </c>
      <c r="T21" s="101">
        <f>IF(OR($C21=1,$F21=1),Inputs!$E$34,0)</f>
        <v>0</v>
      </c>
      <c r="U21" s="102">
        <f t="shared" si="9"/>
        <v>-250</v>
      </c>
      <c r="V21" s="181">
        <f>E21*Inputs!E$26*Summary!$B$31</f>
        <v>1000</v>
      </c>
      <c r="W21" s="182">
        <v>0</v>
      </c>
      <c r="X21" s="191"/>
    </row>
    <row r="22" spans="1:24" ht="11.25">
      <c r="A22" s="271" t="s">
        <v>112</v>
      </c>
      <c r="B22" s="8" t="s">
        <v>88</v>
      </c>
      <c r="C22" s="107">
        <v>0</v>
      </c>
      <c r="D22" s="9" t="s">
        <v>83</v>
      </c>
      <c r="E22" s="15">
        <f>Inputs!$E$5</f>
        <v>6.25</v>
      </c>
      <c r="F22" s="104">
        <f t="shared" si="1"/>
        <v>1</v>
      </c>
      <c r="G22" s="13"/>
      <c r="H22" s="91">
        <f t="shared" si="2"/>
        <v>0</v>
      </c>
      <c r="I22" s="92">
        <f t="shared" si="3"/>
        <v>0</v>
      </c>
      <c r="J22" s="93">
        <f t="shared" si="4"/>
        <v>0</v>
      </c>
      <c r="K22" s="94">
        <f t="shared" si="5"/>
        <v>0</v>
      </c>
      <c r="L22" s="85">
        <f t="shared" si="6"/>
        <v>312.5</v>
      </c>
      <c r="M22" s="91">
        <f t="shared" si="7"/>
        <v>468.75</v>
      </c>
      <c r="N22" s="87">
        <f t="shared" si="8"/>
        <v>75</v>
      </c>
      <c r="O22" s="87">
        <f>IF(OR($C22=1,$F22=1),Inputs!$E$3*(1/4),0)</f>
        <v>10</v>
      </c>
      <c r="P22" s="89">
        <f>IF(OR($C22=1,$F22=1),Inputs!$E$25,0)</f>
        <v>50</v>
      </c>
      <c r="Q22" s="88">
        <f>IF(OR($C22=1,$F22=1),Inputs!$E$31,0)</f>
        <v>0</v>
      </c>
      <c r="R22" s="89">
        <f>IF(OR($C22=1,$F22=1),Inputs!$E$32,0)</f>
        <v>0</v>
      </c>
      <c r="S22" s="88">
        <f>IF(OR($C22=1,$F22=1),Inputs!$E$33,0)</f>
        <v>0</v>
      </c>
      <c r="T22" s="88">
        <f>IF(OR($C22=1,$F22=1),Inputs!$E$34,0)</f>
        <v>0</v>
      </c>
      <c r="U22" s="90">
        <f t="shared" si="9"/>
        <v>-312.5</v>
      </c>
      <c r="V22" s="181">
        <f>E22*Inputs!E$26*Summary!$B$32</f>
        <v>937.5</v>
      </c>
      <c r="W22" s="181">
        <v>0</v>
      </c>
      <c r="X22" s="190"/>
    </row>
    <row r="23" spans="1:24" ht="11.25">
      <c r="A23" s="272"/>
      <c r="B23" s="8"/>
      <c r="C23" s="107">
        <v>0</v>
      </c>
      <c r="D23" s="9" t="s">
        <v>83</v>
      </c>
      <c r="E23" s="15">
        <f>Inputs!$E$5</f>
        <v>6.25</v>
      </c>
      <c r="F23" s="104">
        <f t="shared" si="1"/>
        <v>1</v>
      </c>
      <c r="G23" s="13"/>
      <c r="H23" s="91">
        <f t="shared" si="2"/>
        <v>0</v>
      </c>
      <c r="I23" s="92">
        <f t="shared" si="3"/>
        <v>0</v>
      </c>
      <c r="J23" s="93">
        <f t="shared" si="4"/>
        <v>0</v>
      </c>
      <c r="K23" s="94">
        <f t="shared" si="5"/>
        <v>0</v>
      </c>
      <c r="L23" s="93">
        <f t="shared" si="6"/>
        <v>312.5</v>
      </c>
      <c r="M23" s="91">
        <f t="shared" si="7"/>
        <v>468.75</v>
      </c>
      <c r="N23" s="87">
        <f t="shared" si="8"/>
        <v>75</v>
      </c>
      <c r="O23" s="87">
        <f>IF(OR($C23=1,$F23=1),Inputs!$E$3*(1/4),0)</f>
        <v>10</v>
      </c>
      <c r="P23" s="89">
        <f>IF(OR($C23=1,$F23=1),Inputs!$E$25,0)</f>
        <v>50</v>
      </c>
      <c r="Q23" s="88">
        <f>IF(OR($C23=1,$F23=1),Inputs!$E$31,0)</f>
        <v>0</v>
      </c>
      <c r="R23" s="89">
        <f>IF(OR($C23=1,$F23=1),Inputs!$E$32,0)</f>
        <v>0</v>
      </c>
      <c r="S23" s="88">
        <f>IF(OR($C23=1,$F23=1),Inputs!$E$33,0)</f>
        <v>0</v>
      </c>
      <c r="T23" s="88">
        <f>IF(OR($C23=1,$F23=1),Inputs!$E$34,0)</f>
        <v>0</v>
      </c>
      <c r="U23" s="90">
        <f t="shared" si="9"/>
        <v>-312.5</v>
      </c>
      <c r="V23" s="181">
        <f>E23*Inputs!E$26*Summary!$B$32</f>
        <v>937.5</v>
      </c>
      <c r="W23" s="181">
        <v>0</v>
      </c>
      <c r="X23" s="190"/>
    </row>
    <row r="24" spans="1:24" ht="11.25">
      <c r="A24" s="272"/>
      <c r="B24" s="8"/>
      <c r="C24" s="107">
        <v>0</v>
      </c>
      <c r="D24" s="9" t="s">
        <v>83</v>
      </c>
      <c r="E24" s="15">
        <f>Inputs!$E$5</f>
        <v>6.25</v>
      </c>
      <c r="F24" s="104">
        <f t="shared" si="1"/>
        <v>1</v>
      </c>
      <c r="G24" s="13"/>
      <c r="H24" s="91">
        <f t="shared" si="2"/>
        <v>0</v>
      </c>
      <c r="I24" s="92">
        <f t="shared" si="3"/>
        <v>0</v>
      </c>
      <c r="J24" s="93">
        <f t="shared" si="4"/>
        <v>0</v>
      </c>
      <c r="K24" s="94">
        <f t="shared" si="5"/>
        <v>0</v>
      </c>
      <c r="L24" s="93">
        <f t="shared" si="6"/>
        <v>312.5</v>
      </c>
      <c r="M24" s="91">
        <f t="shared" si="7"/>
        <v>468.75</v>
      </c>
      <c r="N24" s="87">
        <f t="shared" si="8"/>
        <v>75</v>
      </c>
      <c r="O24" s="87">
        <f>IF(OR($C24=1,$F24=1),Inputs!$E$3*(1/4),0)</f>
        <v>10</v>
      </c>
      <c r="P24" s="89">
        <f>IF(OR($C24=1,$F24=1),Inputs!$E$25,0)</f>
        <v>50</v>
      </c>
      <c r="Q24" s="88">
        <f>IF(OR($C24=1,$F24=1),Inputs!$E$31,0)</f>
        <v>0</v>
      </c>
      <c r="R24" s="89">
        <f>IF(OR($C24=1,$F24=1),Inputs!$E$32,0)</f>
        <v>0</v>
      </c>
      <c r="S24" s="88">
        <f>IF(OR($C24=1,$F24=1),Inputs!$E$33,0)</f>
        <v>0</v>
      </c>
      <c r="T24" s="88">
        <f>IF(OR($C24=1,$F24=1),Inputs!$E$34,0)</f>
        <v>0</v>
      </c>
      <c r="U24" s="90">
        <f t="shared" si="9"/>
        <v>-312.5</v>
      </c>
      <c r="V24" s="181">
        <f>E24*Inputs!E$26*Summary!$B$32</f>
        <v>937.5</v>
      </c>
      <c r="W24" s="181">
        <v>0</v>
      </c>
      <c r="X24" s="190"/>
    </row>
    <row r="25" spans="1:24" ht="12" thickBot="1">
      <c r="A25" s="273"/>
      <c r="B25" s="11"/>
      <c r="C25" s="108">
        <v>0</v>
      </c>
      <c r="D25" s="12" t="s">
        <v>83</v>
      </c>
      <c r="E25" s="16">
        <f>Inputs!$E$5</f>
        <v>6.25</v>
      </c>
      <c r="F25" s="105">
        <f t="shared" si="1"/>
        <v>1</v>
      </c>
      <c r="G25" s="13"/>
      <c r="H25" s="95">
        <f t="shared" si="2"/>
        <v>0</v>
      </c>
      <c r="I25" s="96">
        <f t="shared" si="3"/>
        <v>0</v>
      </c>
      <c r="J25" s="97">
        <f t="shared" si="4"/>
        <v>0</v>
      </c>
      <c r="K25" s="98">
        <f t="shared" si="5"/>
        <v>0</v>
      </c>
      <c r="L25" s="97">
        <f t="shared" si="6"/>
        <v>312.5</v>
      </c>
      <c r="M25" s="95">
        <f t="shared" si="7"/>
        <v>468.75</v>
      </c>
      <c r="N25" s="99">
        <f t="shared" si="8"/>
        <v>75</v>
      </c>
      <c r="O25" s="99">
        <f>IF(OR($C25=1,$F25=1),Inputs!$E$3*(1/4),0)</f>
        <v>10</v>
      </c>
      <c r="P25" s="100">
        <f>IF(OR($C25=1,$F25=1),Inputs!$E$25,0)</f>
        <v>50</v>
      </c>
      <c r="Q25" s="101">
        <f>IF(OR($C25=1,$F25=1),Inputs!$E$31,0)</f>
        <v>0</v>
      </c>
      <c r="R25" s="100">
        <f>IF(OR($C25=1,$F25=1),Inputs!$E$32,0)</f>
        <v>0</v>
      </c>
      <c r="S25" s="101">
        <f>IF(OR($C25=1,$F25=1),Inputs!$E$33,0)</f>
        <v>0</v>
      </c>
      <c r="T25" s="101">
        <f>IF(OR($C25=1,$F25=1),Inputs!$E$34,0)</f>
        <v>0</v>
      </c>
      <c r="U25" s="102">
        <f t="shared" si="9"/>
        <v>-312.5</v>
      </c>
      <c r="V25" s="181">
        <f>E25*Inputs!E$26*Summary!$B$32</f>
        <v>937.5</v>
      </c>
      <c r="W25" s="182">
        <v>0</v>
      </c>
      <c r="X25" s="191"/>
    </row>
    <row r="26" spans="1:24" ht="11.25">
      <c r="A26" s="271" t="s">
        <v>113</v>
      </c>
      <c r="B26" s="8" t="s">
        <v>89</v>
      </c>
      <c r="C26" s="107">
        <v>0</v>
      </c>
      <c r="D26" s="9" t="s">
        <v>83</v>
      </c>
      <c r="E26" s="15">
        <f>Inputs!$E$6</f>
        <v>7.5</v>
      </c>
      <c r="F26" s="104">
        <f t="shared" si="1"/>
        <v>1</v>
      </c>
      <c r="G26" s="13"/>
      <c r="H26" s="91">
        <f t="shared" si="2"/>
        <v>0</v>
      </c>
      <c r="I26" s="92">
        <f t="shared" si="3"/>
        <v>0</v>
      </c>
      <c r="J26" s="93">
        <f t="shared" si="4"/>
        <v>0</v>
      </c>
      <c r="K26" s="94">
        <f t="shared" si="5"/>
        <v>0</v>
      </c>
      <c r="L26" s="85">
        <f t="shared" si="6"/>
        <v>375</v>
      </c>
      <c r="M26" s="91">
        <f t="shared" si="7"/>
        <v>562.5</v>
      </c>
      <c r="N26" s="87">
        <f t="shared" si="8"/>
        <v>75</v>
      </c>
      <c r="O26" s="87">
        <f>IF(OR($C26=1,$F26=1),Inputs!$E$3*(1/4),0)</f>
        <v>10</v>
      </c>
      <c r="P26" s="89">
        <f>IF(OR($C26=1,$F26=1),Inputs!$E$25,0)</f>
        <v>50</v>
      </c>
      <c r="Q26" s="88">
        <f>IF(OR($C26=1,$F26=1),Inputs!$E$31,0)</f>
        <v>0</v>
      </c>
      <c r="R26" s="89">
        <f>IF(OR($C26=1,$F26=1),Inputs!$E$32,0)</f>
        <v>0</v>
      </c>
      <c r="S26" s="88">
        <f>IF(OR($C26=1,$F26=1),Inputs!$E$33,0)</f>
        <v>0</v>
      </c>
      <c r="T26" s="88">
        <f>IF(OR($C26=1,$F26=1),Inputs!$E$34,0)</f>
        <v>0</v>
      </c>
      <c r="U26" s="90">
        <f t="shared" si="9"/>
        <v>-375</v>
      </c>
      <c r="V26" s="181">
        <f>E26*Inputs!E$26*Summary!$B$33</f>
        <v>750</v>
      </c>
      <c r="W26" s="181">
        <v>0</v>
      </c>
      <c r="X26" s="190"/>
    </row>
    <row r="27" spans="1:24" ht="11.25">
      <c r="A27" s="272"/>
      <c r="B27" s="8"/>
      <c r="C27" s="107">
        <v>0</v>
      </c>
      <c r="D27" s="9" t="s">
        <v>83</v>
      </c>
      <c r="E27" s="15">
        <f>Inputs!$E$6</f>
        <v>7.5</v>
      </c>
      <c r="F27" s="104">
        <f t="shared" si="1"/>
        <v>1</v>
      </c>
      <c r="G27" s="13"/>
      <c r="H27" s="91">
        <f t="shared" si="2"/>
        <v>0</v>
      </c>
      <c r="I27" s="92">
        <f t="shared" si="3"/>
        <v>0</v>
      </c>
      <c r="J27" s="93">
        <f t="shared" si="4"/>
        <v>0</v>
      </c>
      <c r="K27" s="94">
        <f t="shared" si="5"/>
        <v>0</v>
      </c>
      <c r="L27" s="93">
        <f t="shared" si="6"/>
        <v>375</v>
      </c>
      <c r="M27" s="91">
        <f t="shared" si="7"/>
        <v>562.5</v>
      </c>
      <c r="N27" s="87">
        <f t="shared" si="8"/>
        <v>75</v>
      </c>
      <c r="O27" s="87">
        <f>IF(OR($C27=1,$F27=1),Inputs!$E$3*(1/4),0)</f>
        <v>10</v>
      </c>
      <c r="P27" s="89">
        <f>IF(OR($C27=1,$F27=1),Inputs!$E$25,0)</f>
        <v>50</v>
      </c>
      <c r="Q27" s="88">
        <f>IF(OR($C27=1,$F27=1),Inputs!$E$31,0)</f>
        <v>0</v>
      </c>
      <c r="R27" s="89">
        <f>IF(OR($C27=1,$F27=1),Inputs!$E$32,0)</f>
        <v>0</v>
      </c>
      <c r="S27" s="88">
        <f>IF(OR($C27=1,$F27=1),Inputs!$E$33,0)</f>
        <v>0</v>
      </c>
      <c r="T27" s="88">
        <f>IF(OR($C27=1,$F27=1),Inputs!$E$34,0)</f>
        <v>0</v>
      </c>
      <c r="U27" s="90">
        <f t="shared" si="9"/>
        <v>-375</v>
      </c>
      <c r="V27" s="181">
        <f>E27*Inputs!E$26*Summary!$B$33</f>
        <v>750</v>
      </c>
      <c r="W27" s="181">
        <v>0</v>
      </c>
      <c r="X27" s="190"/>
    </row>
    <row r="28" spans="1:24" ht="11.25">
      <c r="A28" s="272"/>
      <c r="B28" s="8"/>
      <c r="C28" s="107">
        <v>0</v>
      </c>
      <c r="D28" s="9" t="s">
        <v>83</v>
      </c>
      <c r="E28" s="15">
        <f>Inputs!$E$6</f>
        <v>7.5</v>
      </c>
      <c r="F28" s="104">
        <f t="shared" si="1"/>
        <v>1</v>
      </c>
      <c r="G28" s="13"/>
      <c r="H28" s="91">
        <f t="shared" si="2"/>
        <v>0</v>
      </c>
      <c r="I28" s="92">
        <f t="shared" si="3"/>
        <v>0</v>
      </c>
      <c r="J28" s="93">
        <f t="shared" si="4"/>
        <v>0</v>
      </c>
      <c r="K28" s="94">
        <f t="shared" si="5"/>
        <v>0</v>
      </c>
      <c r="L28" s="93">
        <f t="shared" si="6"/>
        <v>375</v>
      </c>
      <c r="M28" s="91">
        <f t="shared" si="7"/>
        <v>562.5</v>
      </c>
      <c r="N28" s="87">
        <f t="shared" si="8"/>
        <v>75</v>
      </c>
      <c r="O28" s="87">
        <f>IF(OR($C28=1,$F28=1),Inputs!$E$3*(1/4),0)</f>
        <v>10</v>
      </c>
      <c r="P28" s="89">
        <f>IF(OR($C28=1,$F28=1),Inputs!$E$25,0)</f>
        <v>50</v>
      </c>
      <c r="Q28" s="88">
        <f>IF(OR($C28=1,$F28=1),Inputs!$E$31,0)</f>
        <v>0</v>
      </c>
      <c r="R28" s="89">
        <f>IF(OR($C28=1,$F28=1),Inputs!$E$32,0)</f>
        <v>0</v>
      </c>
      <c r="S28" s="88">
        <f>IF(OR($C28=1,$F28=1),Inputs!$E$33,0)</f>
        <v>0</v>
      </c>
      <c r="T28" s="88">
        <f>IF(OR($C28=1,$F28=1),Inputs!$E$34,0)</f>
        <v>0</v>
      </c>
      <c r="U28" s="90">
        <f t="shared" si="9"/>
        <v>-375</v>
      </c>
      <c r="V28" s="181">
        <f>E28*Inputs!E$26*Summary!$B$33</f>
        <v>750</v>
      </c>
      <c r="W28" s="181">
        <v>0</v>
      </c>
      <c r="X28" s="190"/>
    </row>
    <row r="29" spans="1:24" ht="12" thickBot="1">
      <c r="A29" s="273"/>
      <c r="B29" s="11"/>
      <c r="C29" s="108">
        <v>0</v>
      </c>
      <c r="D29" s="12" t="s">
        <v>83</v>
      </c>
      <c r="E29" s="16">
        <f>Inputs!$E$6</f>
        <v>7.5</v>
      </c>
      <c r="F29" s="105">
        <f t="shared" si="1"/>
        <v>1</v>
      </c>
      <c r="G29" s="13"/>
      <c r="H29" s="95">
        <f t="shared" si="2"/>
        <v>0</v>
      </c>
      <c r="I29" s="96">
        <f t="shared" si="3"/>
        <v>0</v>
      </c>
      <c r="J29" s="97">
        <f t="shared" si="4"/>
        <v>0</v>
      </c>
      <c r="K29" s="98">
        <f t="shared" si="5"/>
        <v>0</v>
      </c>
      <c r="L29" s="97">
        <f t="shared" si="6"/>
        <v>375</v>
      </c>
      <c r="M29" s="95">
        <f t="shared" si="7"/>
        <v>562.5</v>
      </c>
      <c r="N29" s="99">
        <f t="shared" si="8"/>
        <v>75</v>
      </c>
      <c r="O29" s="99">
        <f>IF(OR($C29=1,$F29=1),Inputs!$E$3*(1/4),0)</f>
        <v>10</v>
      </c>
      <c r="P29" s="100">
        <f>IF(OR($C29=1,$F29=1),Inputs!$E$25,0)</f>
        <v>50</v>
      </c>
      <c r="Q29" s="101">
        <f>IF(OR($C29=1,$F29=1),Inputs!$E$31,0)</f>
        <v>0</v>
      </c>
      <c r="R29" s="100">
        <f>IF(OR($C29=1,$F29=1),Inputs!$E$32,0)</f>
        <v>0</v>
      </c>
      <c r="S29" s="101">
        <f>IF(OR($C29=1,$F29=1),Inputs!$E$33,0)</f>
        <v>0</v>
      </c>
      <c r="T29" s="101">
        <f>IF(OR($C29=1,$F29=1),Inputs!$E$34,0)</f>
        <v>0</v>
      </c>
      <c r="U29" s="102">
        <f t="shared" si="9"/>
        <v>-375</v>
      </c>
      <c r="V29" s="181">
        <f>E29*Inputs!E$26*Summary!$B$33</f>
        <v>750</v>
      </c>
      <c r="W29" s="182">
        <v>0</v>
      </c>
      <c r="X29" s="191"/>
    </row>
    <row r="30" spans="1:24" ht="11.25">
      <c r="A30" s="271" t="s">
        <v>114</v>
      </c>
      <c r="B30" s="8" t="s">
        <v>90</v>
      </c>
      <c r="C30" s="107">
        <v>1</v>
      </c>
      <c r="D30" s="9" t="s">
        <v>83</v>
      </c>
      <c r="E30" s="15">
        <f>Inputs!$E$3/4</f>
        <v>10</v>
      </c>
      <c r="F30" s="104">
        <f t="shared" si="1"/>
        <v>0</v>
      </c>
      <c r="G30" s="13"/>
      <c r="H30" s="91">
        <f t="shared" si="2"/>
        <v>750</v>
      </c>
      <c r="I30" s="92">
        <f t="shared" si="3"/>
        <v>500</v>
      </c>
      <c r="J30" s="93">
        <f t="shared" si="4"/>
        <v>0</v>
      </c>
      <c r="K30" s="94">
        <f t="shared" si="5"/>
        <v>0</v>
      </c>
      <c r="L30" s="85">
        <f t="shared" si="6"/>
        <v>0</v>
      </c>
      <c r="M30" s="91">
        <f t="shared" si="7"/>
        <v>0</v>
      </c>
      <c r="N30" s="87">
        <f t="shared" si="8"/>
        <v>75</v>
      </c>
      <c r="O30" s="87">
        <f>IF(OR($C30=1,$F30=1),Inputs!$E$3*(1/4),0)</f>
        <v>10</v>
      </c>
      <c r="P30" s="89">
        <f>IF(OR($C30=1,$F30=1),Inputs!$E$25,0)</f>
        <v>50</v>
      </c>
      <c r="Q30" s="88">
        <f>IF(OR($C30=1,$F30=1),Inputs!$E$31,0)</f>
        <v>0</v>
      </c>
      <c r="R30" s="89">
        <f>IF(OR($C30=1,$F30=1),Inputs!$E$32,0)</f>
        <v>0</v>
      </c>
      <c r="S30" s="88">
        <f>IF(OR($C30=1,$F30=1),Inputs!$E$33,0)</f>
        <v>0</v>
      </c>
      <c r="T30" s="88">
        <f>IF(OR($C30=1,$F30=1),Inputs!$E$34,0)</f>
        <v>0</v>
      </c>
      <c r="U30" s="90">
        <f t="shared" si="9"/>
        <v>-500</v>
      </c>
      <c r="V30" s="181">
        <v>0</v>
      </c>
      <c r="W30" s="181">
        <f>MIN(O30,E30)*Inputs!E$13*Inputs!E$26</f>
        <v>750</v>
      </c>
      <c r="X30" s="190"/>
    </row>
    <row r="31" spans="1:24" ht="11.25">
      <c r="A31" s="272"/>
      <c r="B31" s="8"/>
      <c r="C31" s="107">
        <v>1</v>
      </c>
      <c r="D31" s="9" t="s">
        <v>83</v>
      </c>
      <c r="E31" s="15">
        <f>Inputs!$E$3/4</f>
        <v>10</v>
      </c>
      <c r="F31" s="104">
        <f t="shared" si="1"/>
        <v>0</v>
      </c>
      <c r="G31" s="13"/>
      <c r="H31" s="91">
        <f t="shared" si="2"/>
        <v>750</v>
      </c>
      <c r="I31" s="92">
        <f t="shared" si="3"/>
        <v>500</v>
      </c>
      <c r="J31" s="93">
        <f t="shared" si="4"/>
        <v>0</v>
      </c>
      <c r="K31" s="94">
        <f t="shared" si="5"/>
        <v>0</v>
      </c>
      <c r="L31" s="93">
        <f t="shared" si="6"/>
        <v>0</v>
      </c>
      <c r="M31" s="91">
        <f t="shared" si="7"/>
        <v>0</v>
      </c>
      <c r="N31" s="87">
        <f t="shared" si="8"/>
        <v>75</v>
      </c>
      <c r="O31" s="87">
        <f>IF(OR($C31=1,$F31=1),Inputs!$E$3*(1/4),0)</f>
        <v>10</v>
      </c>
      <c r="P31" s="89">
        <f>IF(OR($C31=1,$F31=1),Inputs!$E$25,0)</f>
        <v>50</v>
      </c>
      <c r="Q31" s="88">
        <f>IF(OR($C31=1,$F31=1),Inputs!$E$31,0)</f>
        <v>0</v>
      </c>
      <c r="R31" s="89">
        <f>IF(OR($C31=1,$F31=1),Inputs!$E$32,0)</f>
        <v>0</v>
      </c>
      <c r="S31" s="88">
        <f>IF(OR($C31=1,$F31=1),Inputs!$E$33,0)</f>
        <v>0</v>
      </c>
      <c r="T31" s="88">
        <f>IF(OR($C31=1,$F31=1),Inputs!$E$34,0)</f>
        <v>0</v>
      </c>
      <c r="U31" s="90">
        <f t="shared" si="9"/>
        <v>-500</v>
      </c>
      <c r="V31" s="181">
        <v>0</v>
      </c>
      <c r="W31" s="181">
        <f>MIN(O31,E31)*Inputs!E$13*Inputs!E$26</f>
        <v>750</v>
      </c>
      <c r="X31" s="190"/>
    </row>
    <row r="32" spans="1:24" ht="11.25">
      <c r="A32" s="272"/>
      <c r="B32" s="8"/>
      <c r="C32" s="107">
        <v>1</v>
      </c>
      <c r="D32" s="9" t="s">
        <v>83</v>
      </c>
      <c r="E32" s="15">
        <f>Inputs!$E$3/4</f>
        <v>10</v>
      </c>
      <c r="F32" s="104">
        <f t="shared" si="1"/>
        <v>0</v>
      </c>
      <c r="G32" s="13"/>
      <c r="H32" s="91">
        <f t="shared" si="2"/>
        <v>750</v>
      </c>
      <c r="I32" s="92">
        <f t="shared" si="3"/>
        <v>500</v>
      </c>
      <c r="J32" s="93">
        <f t="shared" si="4"/>
        <v>0</v>
      </c>
      <c r="K32" s="94">
        <f t="shared" si="5"/>
        <v>0</v>
      </c>
      <c r="L32" s="93">
        <f t="shared" si="6"/>
        <v>0</v>
      </c>
      <c r="M32" s="91">
        <f t="shared" si="7"/>
        <v>0</v>
      </c>
      <c r="N32" s="87">
        <f t="shared" si="8"/>
        <v>75</v>
      </c>
      <c r="O32" s="87">
        <f>IF(OR($C32=1,$F32=1),Inputs!$E$3*(1/4),0)</f>
        <v>10</v>
      </c>
      <c r="P32" s="89">
        <f>IF(OR($C32=1,$F32=1),Inputs!$E$25,0)</f>
        <v>50</v>
      </c>
      <c r="Q32" s="88">
        <f>IF(OR($C32=1,$F32=1),Inputs!$E$31,0)</f>
        <v>0</v>
      </c>
      <c r="R32" s="89">
        <f>IF(OR($C32=1,$F32=1),Inputs!$E$32,0)</f>
        <v>0</v>
      </c>
      <c r="S32" s="88">
        <f>IF(OR($C32=1,$F32=1),Inputs!$E$33,0)</f>
        <v>0</v>
      </c>
      <c r="T32" s="88">
        <f>IF(OR($C32=1,$F32=1),Inputs!$E$34,0)</f>
        <v>0</v>
      </c>
      <c r="U32" s="90">
        <f t="shared" si="9"/>
        <v>-500</v>
      </c>
      <c r="V32" s="181">
        <v>0</v>
      </c>
      <c r="W32" s="181">
        <f>MIN(O32,E32)*Inputs!E$13*Inputs!E$26</f>
        <v>750</v>
      </c>
      <c r="X32" s="190"/>
    </row>
    <row r="33" spans="1:24" ht="12" thickBot="1">
      <c r="A33" s="273"/>
      <c r="B33" s="11"/>
      <c r="C33" s="108">
        <v>1</v>
      </c>
      <c r="D33" s="12" t="s">
        <v>83</v>
      </c>
      <c r="E33" s="15">
        <f>Inputs!$E$3/4</f>
        <v>10</v>
      </c>
      <c r="F33" s="105">
        <f t="shared" si="1"/>
        <v>0</v>
      </c>
      <c r="G33" s="14"/>
      <c r="H33" s="95">
        <f t="shared" si="2"/>
        <v>750</v>
      </c>
      <c r="I33" s="96">
        <f t="shared" si="3"/>
        <v>500</v>
      </c>
      <c r="J33" s="97">
        <f t="shared" si="4"/>
        <v>0</v>
      </c>
      <c r="K33" s="98">
        <f t="shared" si="5"/>
        <v>0</v>
      </c>
      <c r="L33" s="97">
        <f t="shared" si="6"/>
        <v>0</v>
      </c>
      <c r="M33" s="95">
        <f t="shared" si="7"/>
        <v>0</v>
      </c>
      <c r="N33" s="99">
        <f t="shared" si="8"/>
        <v>75</v>
      </c>
      <c r="O33" s="99">
        <f>IF(OR($C33=1,$F33=1),Inputs!$E$3*(1/4),0)</f>
        <v>10</v>
      </c>
      <c r="P33" s="100">
        <f>IF(OR($C33=1,$F33=1),Inputs!$E$25,0)</f>
        <v>50</v>
      </c>
      <c r="Q33" s="101">
        <f>IF(OR($C33=1,$F33=1),Inputs!$E$31,0)</f>
        <v>0</v>
      </c>
      <c r="R33" s="100">
        <f>IF(OR($C33=1,$F33=1),Inputs!$E$32,0)</f>
        <v>0</v>
      </c>
      <c r="S33" s="101">
        <f>IF(OR($C33=1,$F33=1),Inputs!$E$33,0)</f>
        <v>0</v>
      </c>
      <c r="T33" s="101">
        <f>IF(OR($C33=1,$F33=1),Inputs!$E$34,0)</f>
        <v>0</v>
      </c>
      <c r="U33" s="102">
        <f t="shared" si="9"/>
        <v>-500</v>
      </c>
      <c r="V33" s="182">
        <v>0</v>
      </c>
      <c r="W33" s="182">
        <f>MIN(O33,E33)*Inputs!E$13*Inputs!E$26</f>
        <v>750</v>
      </c>
      <c r="X33" s="191"/>
    </row>
    <row r="34" spans="1:24" ht="12" thickBot="1">
      <c r="A34" s="271" t="s">
        <v>115</v>
      </c>
      <c r="B34" s="8" t="s">
        <v>91</v>
      </c>
      <c r="C34" s="107">
        <v>1</v>
      </c>
      <c r="D34" s="12" t="s">
        <v>83</v>
      </c>
      <c r="E34" s="15">
        <f>Inputs!$E$3/4</f>
        <v>10</v>
      </c>
      <c r="F34" s="104">
        <f t="shared" si="1"/>
        <v>0</v>
      </c>
      <c r="G34" s="13"/>
      <c r="H34" s="91">
        <f t="shared" si="2"/>
        <v>750</v>
      </c>
      <c r="I34" s="92">
        <f t="shared" si="3"/>
        <v>500</v>
      </c>
      <c r="J34" s="93">
        <f t="shared" si="4"/>
        <v>0</v>
      </c>
      <c r="K34" s="94">
        <f t="shared" si="5"/>
        <v>0</v>
      </c>
      <c r="L34" s="85">
        <f t="shared" si="6"/>
        <v>0</v>
      </c>
      <c r="M34" s="91">
        <f t="shared" si="7"/>
        <v>0</v>
      </c>
      <c r="N34" s="87">
        <f t="shared" si="8"/>
        <v>75</v>
      </c>
      <c r="O34" s="87">
        <f>IF(OR($C34=1,$F34=1),Inputs!$E$3*(1/4),0)</f>
        <v>10</v>
      </c>
      <c r="P34" s="89">
        <f>IF(OR($C34=1,$F34=1),Inputs!$E$25,0)</f>
        <v>50</v>
      </c>
      <c r="Q34" s="88">
        <f>IF(OR($C34=1,$F34=1),Inputs!$E$31,0)</f>
        <v>0</v>
      </c>
      <c r="R34" s="89">
        <f>IF(OR($C34=1,$F34=1),Inputs!$E$32,0)</f>
        <v>0</v>
      </c>
      <c r="S34" s="88">
        <f>IF(OR($C34=1,$F34=1),Inputs!$E$33,0)</f>
        <v>0</v>
      </c>
      <c r="T34" s="88">
        <f>IF(OR($C34=1,$F34=1),Inputs!$E$34,0)</f>
        <v>0</v>
      </c>
      <c r="U34" s="90">
        <f t="shared" si="9"/>
        <v>-500</v>
      </c>
      <c r="V34" s="181">
        <v>0</v>
      </c>
      <c r="W34" s="181">
        <f>MIN(O34,E34)*Inputs!E$13*Inputs!E$26</f>
        <v>750</v>
      </c>
      <c r="X34" s="190"/>
    </row>
    <row r="35" spans="1:24" ht="12" thickBot="1">
      <c r="A35" s="272"/>
      <c r="B35" s="8"/>
      <c r="C35" s="107">
        <v>1</v>
      </c>
      <c r="D35" s="12" t="s">
        <v>83</v>
      </c>
      <c r="E35" s="15">
        <f>Inputs!$E$3/4</f>
        <v>10</v>
      </c>
      <c r="F35" s="104">
        <f t="shared" si="1"/>
        <v>0</v>
      </c>
      <c r="G35" s="13"/>
      <c r="H35" s="91">
        <f t="shared" si="2"/>
        <v>750</v>
      </c>
      <c r="I35" s="92">
        <f t="shared" si="3"/>
        <v>500</v>
      </c>
      <c r="J35" s="93">
        <f t="shared" si="4"/>
        <v>0</v>
      </c>
      <c r="K35" s="94">
        <f t="shared" si="5"/>
        <v>0</v>
      </c>
      <c r="L35" s="93">
        <f t="shared" si="6"/>
        <v>0</v>
      </c>
      <c r="M35" s="91">
        <f t="shared" si="7"/>
        <v>0</v>
      </c>
      <c r="N35" s="87">
        <f t="shared" si="8"/>
        <v>75</v>
      </c>
      <c r="O35" s="87">
        <f>IF(OR($C35=1,$F35=1),Inputs!$E$3*(1/4),0)</f>
        <v>10</v>
      </c>
      <c r="P35" s="89">
        <f>IF(OR($C35=1,$F35=1),Inputs!$E$25,0)</f>
        <v>50</v>
      </c>
      <c r="Q35" s="88">
        <f>IF(OR($C35=1,$F35=1),Inputs!$E$31,0)</f>
        <v>0</v>
      </c>
      <c r="R35" s="89">
        <f>IF(OR($C35=1,$F35=1),Inputs!$E$32,0)</f>
        <v>0</v>
      </c>
      <c r="S35" s="88">
        <f>IF(OR($C35=1,$F35=1),Inputs!$E$33,0)</f>
        <v>0</v>
      </c>
      <c r="T35" s="88">
        <f>IF(OR($C35=1,$F35=1),Inputs!$E$34,0)</f>
        <v>0</v>
      </c>
      <c r="U35" s="90">
        <f t="shared" si="9"/>
        <v>-500</v>
      </c>
      <c r="V35" s="181">
        <v>0</v>
      </c>
      <c r="W35" s="181">
        <f>MIN(O35,E35)*Inputs!E$13*Inputs!E$26</f>
        <v>750</v>
      </c>
      <c r="X35" s="190"/>
    </row>
    <row r="36" spans="1:24" ht="12" thickBot="1">
      <c r="A36" s="272"/>
      <c r="B36" s="8"/>
      <c r="C36" s="107">
        <v>1</v>
      </c>
      <c r="D36" s="12" t="s">
        <v>83</v>
      </c>
      <c r="E36" s="15">
        <f>Inputs!$E$3/4</f>
        <v>10</v>
      </c>
      <c r="F36" s="104">
        <f t="shared" si="1"/>
        <v>0</v>
      </c>
      <c r="G36" s="13"/>
      <c r="H36" s="91">
        <f t="shared" si="2"/>
        <v>750</v>
      </c>
      <c r="I36" s="92">
        <f t="shared" si="3"/>
        <v>500</v>
      </c>
      <c r="J36" s="93">
        <f t="shared" si="4"/>
        <v>0</v>
      </c>
      <c r="K36" s="94">
        <f t="shared" si="5"/>
        <v>0</v>
      </c>
      <c r="L36" s="93">
        <f t="shared" si="6"/>
        <v>0</v>
      </c>
      <c r="M36" s="91">
        <f t="shared" si="7"/>
        <v>0</v>
      </c>
      <c r="N36" s="87">
        <f t="shared" si="8"/>
        <v>75</v>
      </c>
      <c r="O36" s="87">
        <f>IF(OR($C36=1,$F36=1),Inputs!$E$3*(1/4),0)</f>
        <v>10</v>
      </c>
      <c r="P36" s="89">
        <f>IF(OR($C36=1,$F36=1),Inputs!$E$25,0)</f>
        <v>50</v>
      </c>
      <c r="Q36" s="88">
        <f>IF(OR($C36=1,$F36=1),Inputs!$E$31,0)</f>
        <v>0</v>
      </c>
      <c r="R36" s="89">
        <f>IF(OR($C36=1,$F36=1),Inputs!$E$32,0)</f>
        <v>0</v>
      </c>
      <c r="S36" s="88">
        <f>IF(OR($C36=1,$F36=1),Inputs!$E$33,0)</f>
        <v>0</v>
      </c>
      <c r="T36" s="88">
        <f>IF(OR($C36=1,$F36=1),Inputs!$E$34,0)</f>
        <v>0</v>
      </c>
      <c r="U36" s="90">
        <f t="shared" si="9"/>
        <v>-500</v>
      </c>
      <c r="V36" s="181">
        <v>0</v>
      </c>
      <c r="W36" s="181">
        <f>MIN(O36,E36)*Inputs!E$13*Inputs!E$26</f>
        <v>750</v>
      </c>
      <c r="X36" s="190"/>
    </row>
    <row r="37" spans="1:24" ht="12" thickBot="1">
      <c r="A37" s="273"/>
      <c r="B37" s="11"/>
      <c r="C37" s="108">
        <v>1</v>
      </c>
      <c r="D37" s="12" t="s">
        <v>83</v>
      </c>
      <c r="E37" s="15">
        <f>Inputs!$E$3/4</f>
        <v>10</v>
      </c>
      <c r="F37" s="104">
        <f t="shared" si="1"/>
        <v>0</v>
      </c>
      <c r="G37" s="13"/>
      <c r="H37" s="95">
        <f t="shared" si="2"/>
        <v>750</v>
      </c>
      <c r="I37" s="96">
        <f t="shared" si="3"/>
        <v>500</v>
      </c>
      <c r="J37" s="97">
        <f t="shared" si="4"/>
        <v>0</v>
      </c>
      <c r="K37" s="98">
        <f t="shared" si="5"/>
        <v>0</v>
      </c>
      <c r="L37" s="97">
        <f t="shared" si="6"/>
        <v>0</v>
      </c>
      <c r="M37" s="95">
        <f t="shared" si="7"/>
        <v>0</v>
      </c>
      <c r="N37" s="99">
        <f t="shared" si="8"/>
        <v>75</v>
      </c>
      <c r="O37" s="99">
        <f>IF(OR($C37=1,$F37=1),Inputs!$E$3*(1/4),0)</f>
        <v>10</v>
      </c>
      <c r="P37" s="100">
        <f>IF(OR($C37=1,$F37=1),Inputs!$E$25,0)</f>
        <v>50</v>
      </c>
      <c r="Q37" s="101">
        <f>IF(OR($C37=1,$F37=1),Inputs!$E$31,0)</f>
        <v>0</v>
      </c>
      <c r="R37" s="100">
        <f>IF(OR($C37=1,$F37=1),Inputs!$E$32,0)</f>
        <v>0</v>
      </c>
      <c r="S37" s="101">
        <f>IF(OR($C37=1,$F37=1),Inputs!$E$33,0)</f>
        <v>0</v>
      </c>
      <c r="T37" s="101">
        <f>IF(OR($C37=1,$F37=1),Inputs!$E$34,0)</f>
        <v>0</v>
      </c>
      <c r="U37" s="102">
        <f t="shared" si="9"/>
        <v>-500</v>
      </c>
      <c r="V37" s="182">
        <v>0</v>
      </c>
      <c r="W37" s="182">
        <f>MIN(O37,E37)*Inputs!E$13*Inputs!E$26</f>
        <v>750</v>
      </c>
      <c r="X37" s="191"/>
    </row>
    <row r="38" spans="1:24" ht="12" thickBot="1">
      <c r="A38" s="271" t="s">
        <v>116</v>
      </c>
      <c r="B38" s="8" t="s">
        <v>92</v>
      </c>
      <c r="C38" s="107">
        <v>1</v>
      </c>
      <c r="D38" s="12" t="s">
        <v>83</v>
      </c>
      <c r="E38" s="15">
        <f>Inputs!$E$3/4</f>
        <v>10</v>
      </c>
      <c r="F38" s="104">
        <f t="shared" si="1"/>
        <v>0</v>
      </c>
      <c r="G38" s="13"/>
      <c r="H38" s="91">
        <f t="shared" si="2"/>
        <v>750</v>
      </c>
      <c r="I38" s="92">
        <f t="shared" si="3"/>
        <v>500</v>
      </c>
      <c r="J38" s="93">
        <f t="shared" si="4"/>
        <v>0</v>
      </c>
      <c r="K38" s="94">
        <f t="shared" si="5"/>
        <v>0</v>
      </c>
      <c r="L38" s="85">
        <f t="shared" si="6"/>
        <v>0</v>
      </c>
      <c r="M38" s="91">
        <f t="shared" si="7"/>
        <v>0</v>
      </c>
      <c r="N38" s="87">
        <f t="shared" si="8"/>
        <v>75</v>
      </c>
      <c r="O38" s="87">
        <f>IF(OR($C38=1,$F38=1),Inputs!$E$3*(1/4),0)</f>
        <v>10</v>
      </c>
      <c r="P38" s="89">
        <f>IF(OR($C38=1,$F38=1),Inputs!$E$25,0)</f>
        <v>50</v>
      </c>
      <c r="Q38" s="88">
        <f>IF(OR($C38=1,$F38=1),Inputs!$E$31,0)</f>
        <v>0</v>
      </c>
      <c r="R38" s="89">
        <f>IF(OR($C38=1,$F38=1),Inputs!$E$32,0)</f>
        <v>0</v>
      </c>
      <c r="S38" s="88">
        <f>IF(OR($C38=1,$F38=1),Inputs!$E$33,0)</f>
        <v>0</v>
      </c>
      <c r="T38" s="88">
        <f>IF(OR($C38=1,$F38=1),Inputs!$E$34,0)</f>
        <v>0</v>
      </c>
      <c r="U38" s="90">
        <f t="shared" si="9"/>
        <v>-500</v>
      </c>
      <c r="V38" s="181">
        <v>0</v>
      </c>
      <c r="W38" s="181">
        <f>MIN(O38,E38)*Inputs!E$13*Inputs!E$26</f>
        <v>750</v>
      </c>
      <c r="X38" s="190"/>
    </row>
    <row r="39" spans="1:24" ht="12" thickBot="1">
      <c r="A39" s="272"/>
      <c r="B39" s="8"/>
      <c r="C39" s="107">
        <v>1</v>
      </c>
      <c r="D39" s="12" t="s">
        <v>83</v>
      </c>
      <c r="E39" s="15">
        <f>Inputs!$E$3/4</f>
        <v>10</v>
      </c>
      <c r="F39" s="104">
        <f t="shared" si="1"/>
        <v>0</v>
      </c>
      <c r="G39" s="13"/>
      <c r="H39" s="91">
        <f t="shared" si="2"/>
        <v>750</v>
      </c>
      <c r="I39" s="92">
        <f t="shared" si="3"/>
        <v>500</v>
      </c>
      <c r="J39" s="93">
        <f t="shared" si="4"/>
        <v>0</v>
      </c>
      <c r="K39" s="94">
        <f t="shared" si="5"/>
        <v>0</v>
      </c>
      <c r="L39" s="93">
        <f t="shared" si="6"/>
        <v>0</v>
      </c>
      <c r="M39" s="91">
        <f t="shared" si="7"/>
        <v>0</v>
      </c>
      <c r="N39" s="87">
        <f t="shared" si="8"/>
        <v>75</v>
      </c>
      <c r="O39" s="87">
        <f>IF(OR($C39=1,$F39=1),Inputs!$E$3*(1/4),0)</f>
        <v>10</v>
      </c>
      <c r="P39" s="89">
        <f>IF(OR($C39=1,$F39=1),Inputs!$E$25,0)</f>
        <v>50</v>
      </c>
      <c r="Q39" s="88">
        <f>IF(OR($C39=1,$F39=1),Inputs!$E$31,0)</f>
        <v>0</v>
      </c>
      <c r="R39" s="89">
        <f>IF(OR($C39=1,$F39=1),Inputs!$E$32,0)</f>
        <v>0</v>
      </c>
      <c r="S39" s="88">
        <f>IF(OR($C39=1,$F39=1),Inputs!$E$33,0)</f>
        <v>0</v>
      </c>
      <c r="T39" s="88">
        <f>IF(OR($C39=1,$F39=1),Inputs!$E$34,0)</f>
        <v>0</v>
      </c>
      <c r="U39" s="90">
        <f t="shared" si="9"/>
        <v>-500</v>
      </c>
      <c r="V39" s="181">
        <v>0</v>
      </c>
      <c r="W39" s="181">
        <f>MIN(O39,E39)*Inputs!E$13*Inputs!E$26</f>
        <v>750</v>
      </c>
      <c r="X39" s="190"/>
    </row>
    <row r="40" spans="1:24" ht="12" thickBot="1">
      <c r="A40" s="272"/>
      <c r="B40" s="8"/>
      <c r="C40" s="107">
        <v>1</v>
      </c>
      <c r="D40" s="12" t="s">
        <v>83</v>
      </c>
      <c r="E40" s="15">
        <f>Inputs!$E$3/4</f>
        <v>10</v>
      </c>
      <c r="F40" s="104">
        <f t="shared" si="1"/>
        <v>0</v>
      </c>
      <c r="G40" s="13"/>
      <c r="H40" s="91">
        <f t="shared" si="2"/>
        <v>750</v>
      </c>
      <c r="I40" s="92">
        <f t="shared" si="3"/>
        <v>500</v>
      </c>
      <c r="J40" s="93">
        <f t="shared" si="4"/>
        <v>0</v>
      </c>
      <c r="K40" s="94">
        <f t="shared" si="5"/>
        <v>0</v>
      </c>
      <c r="L40" s="93">
        <f t="shared" si="6"/>
        <v>0</v>
      </c>
      <c r="M40" s="91">
        <f t="shared" si="7"/>
        <v>0</v>
      </c>
      <c r="N40" s="87">
        <f t="shared" si="8"/>
        <v>75</v>
      </c>
      <c r="O40" s="87">
        <f>IF(OR($C40=1,$F40=1),Inputs!$E$3*(1/4),0)</f>
        <v>10</v>
      </c>
      <c r="P40" s="89">
        <f>IF(OR($C40=1,$F40=1),Inputs!$E$25,0)</f>
        <v>50</v>
      </c>
      <c r="Q40" s="88">
        <f>IF(OR($C40=1,$F40=1),Inputs!$E$31,0)</f>
        <v>0</v>
      </c>
      <c r="R40" s="89">
        <f>IF(OR($C40=1,$F40=1),Inputs!$E$32,0)</f>
        <v>0</v>
      </c>
      <c r="S40" s="88">
        <f>IF(OR($C40=1,$F40=1),Inputs!$E$33,0)</f>
        <v>0</v>
      </c>
      <c r="T40" s="88">
        <f>IF(OR($C40=1,$F40=1),Inputs!$E$34,0)</f>
        <v>0</v>
      </c>
      <c r="U40" s="90">
        <f t="shared" si="9"/>
        <v>-500</v>
      </c>
      <c r="V40" s="181">
        <v>0</v>
      </c>
      <c r="W40" s="181">
        <f>MIN(O40,E40)*Inputs!E$13*Inputs!E$26</f>
        <v>750</v>
      </c>
      <c r="X40" s="190"/>
    </row>
    <row r="41" spans="1:24" ht="12" thickBot="1">
      <c r="A41" s="273"/>
      <c r="B41" s="11"/>
      <c r="C41" s="108">
        <v>1</v>
      </c>
      <c r="D41" s="12" t="s">
        <v>83</v>
      </c>
      <c r="E41" s="15">
        <f>Inputs!$E$3/4</f>
        <v>10</v>
      </c>
      <c r="F41" s="104">
        <f t="shared" si="1"/>
        <v>0</v>
      </c>
      <c r="G41" s="13"/>
      <c r="H41" s="95">
        <f t="shared" si="2"/>
        <v>750</v>
      </c>
      <c r="I41" s="96">
        <f t="shared" si="3"/>
        <v>500</v>
      </c>
      <c r="J41" s="97">
        <f t="shared" si="4"/>
        <v>0</v>
      </c>
      <c r="K41" s="98">
        <f t="shared" si="5"/>
        <v>0</v>
      </c>
      <c r="L41" s="97">
        <f t="shared" si="6"/>
        <v>0</v>
      </c>
      <c r="M41" s="95">
        <f t="shared" si="7"/>
        <v>0</v>
      </c>
      <c r="N41" s="99">
        <f t="shared" si="8"/>
        <v>75</v>
      </c>
      <c r="O41" s="99">
        <f>IF(OR($C41=1,$F41=1),Inputs!$E$3*(1/4),0)</f>
        <v>10</v>
      </c>
      <c r="P41" s="100">
        <f>IF(OR($C41=1,$F41=1),Inputs!$E$25,0)</f>
        <v>50</v>
      </c>
      <c r="Q41" s="101">
        <f>IF(OR($C41=1,$F41=1),Inputs!$E$31,0)</f>
        <v>0</v>
      </c>
      <c r="R41" s="100">
        <f>IF(OR($C41=1,$F41=1),Inputs!$E$32,0)</f>
        <v>0</v>
      </c>
      <c r="S41" s="101">
        <f>IF(OR($C41=1,$F41=1),Inputs!$E$33,0)</f>
        <v>0</v>
      </c>
      <c r="T41" s="101">
        <f>IF(OR($C41=1,$F41=1),Inputs!$E$34,0)</f>
        <v>0</v>
      </c>
      <c r="U41" s="102">
        <f t="shared" si="9"/>
        <v>-500</v>
      </c>
      <c r="V41" s="182">
        <v>0</v>
      </c>
      <c r="W41" s="182">
        <f>MIN(O41,E41)*Inputs!E$13*Inputs!E$26</f>
        <v>750</v>
      </c>
      <c r="X41" s="191"/>
    </row>
    <row r="42" spans="1:24" ht="12" thickBot="1">
      <c r="A42" s="271" t="s">
        <v>117</v>
      </c>
      <c r="B42" s="8" t="s">
        <v>93</v>
      </c>
      <c r="C42" s="107">
        <v>1</v>
      </c>
      <c r="D42" s="12" t="s">
        <v>83</v>
      </c>
      <c r="E42" s="15">
        <f>Inputs!$E$3/4</f>
        <v>10</v>
      </c>
      <c r="F42" s="104">
        <f t="shared" si="1"/>
        <v>0</v>
      </c>
      <c r="G42" s="13"/>
      <c r="H42" s="91">
        <f t="shared" si="2"/>
        <v>750</v>
      </c>
      <c r="I42" s="92">
        <f t="shared" si="3"/>
        <v>500</v>
      </c>
      <c r="J42" s="93">
        <f t="shared" si="4"/>
        <v>0</v>
      </c>
      <c r="K42" s="94">
        <f t="shared" si="5"/>
        <v>0</v>
      </c>
      <c r="L42" s="85">
        <f t="shared" si="6"/>
        <v>0</v>
      </c>
      <c r="M42" s="91">
        <f t="shared" si="7"/>
        <v>0</v>
      </c>
      <c r="N42" s="87">
        <f t="shared" si="8"/>
        <v>75</v>
      </c>
      <c r="O42" s="87">
        <f>IF(OR($C42=1,$F42=1),Inputs!$E$3*(1/4),0)</f>
        <v>10</v>
      </c>
      <c r="P42" s="89">
        <f>IF(OR($C42=1,$F42=1),Inputs!$E$25,0)</f>
        <v>50</v>
      </c>
      <c r="Q42" s="88">
        <f>IF(OR($C42=1,$F42=1),Inputs!$E$31,0)</f>
        <v>0</v>
      </c>
      <c r="R42" s="89">
        <f>IF(OR($C42=1,$F42=1),Inputs!$E$32,0)</f>
        <v>0</v>
      </c>
      <c r="S42" s="88">
        <f>IF(OR($C42=1,$F42=1),Inputs!$E$33,0)</f>
        <v>0</v>
      </c>
      <c r="T42" s="88">
        <f>IF(OR($C42=1,$F42=1),Inputs!$E$34,0)</f>
        <v>0</v>
      </c>
      <c r="U42" s="90">
        <f t="shared" si="9"/>
        <v>-500</v>
      </c>
      <c r="V42" s="181">
        <v>0</v>
      </c>
      <c r="W42" s="181">
        <f>MIN(O42,E42)*Inputs!E$13*Inputs!E$26</f>
        <v>750</v>
      </c>
      <c r="X42" s="190"/>
    </row>
    <row r="43" spans="1:24" ht="12" thickBot="1">
      <c r="A43" s="272"/>
      <c r="B43" s="8"/>
      <c r="C43" s="107">
        <v>1</v>
      </c>
      <c r="D43" s="12" t="s">
        <v>83</v>
      </c>
      <c r="E43" s="15">
        <f>Inputs!$E$3/4</f>
        <v>10</v>
      </c>
      <c r="F43" s="104">
        <f t="shared" si="1"/>
        <v>0</v>
      </c>
      <c r="G43" s="13"/>
      <c r="H43" s="91">
        <f t="shared" si="2"/>
        <v>750</v>
      </c>
      <c r="I43" s="92">
        <f t="shared" si="3"/>
        <v>500</v>
      </c>
      <c r="J43" s="93">
        <f t="shared" si="4"/>
        <v>0</v>
      </c>
      <c r="K43" s="94">
        <f t="shared" si="5"/>
        <v>0</v>
      </c>
      <c r="L43" s="93">
        <f t="shared" si="6"/>
        <v>0</v>
      </c>
      <c r="M43" s="91">
        <f t="shared" si="7"/>
        <v>0</v>
      </c>
      <c r="N43" s="87">
        <f t="shared" si="8"/>
        <v>75</v>
      </c>
      <c r="O43" s="87">
        <f>IF(OR($C43=1,$F43=1),Inputs!$E$3*(1/4),0)</f>
        <v>10</v>
      </c>
      <c r="P43" s="89">
        <f>IF(OR($C43=1,$F43=1),Inputs!$E$25,0)</f>
        <v>50</v>
      </c>
      <c r="Q43" s="88">
        <f>IF(OR($C43=1,$F43=1),Inputs!$E$31,0)</f>
        <v>0</v>
      </c>
      <c r="R43" s="89">
        <f>IF(OR($C43=1,$F43=1),Inputs!$E$32,0)</f>
        <v>0</v>
      </c>
      <c r="S43" s="88">
        <f>IF(OR($C43=1,$F43=1),Inputs!$E$33,0)</f>
        <v>0</v>
      </c>
      <c r="T43" s="88">
        <f>IF(OR($C43=1,$F43=1),Inputs!$E$34,0)</f>
        <v>0</v>
      </c>
      <c r="U43" s="90">
        <f t="shared" si="9"/>
        <v>-500</v>
      </c>
      <c r="V43" s="181">
        <v>0</v>
      </c>
      <c r="W43" s="181">
        <f>MIN(O43,E43)*Inputs!E$13*Inputs!E$26</f>
        <v>750</v>
      </c>
      <c r="X43" s="190"/>
    </row>
    <row r="44" spans="1:24" ht="12" thickBot="1">
      <c r="A44" s="272"/>
      <c r="B44" s="8"/>
      <c r="C44" s="107">
        <v>1</v>
      </c>
      <c r="D44" s="12" t="s">
        <v>83</v>
      </c>
      <c r="E44" s="15">
        <f>Inputs!$E$3/4</f>
        <v>10</v>
      </c>
      <c r="F44" s="104">
        <f t="shared" si="1"/>
        <v>0</v>
      </c>
      <c r="G44" s="13"/>
      <c r="H44" s="91">
        <f t="shared" si="2"/>
        <v>750</v>
      </c>
      <c r="I44" s="92">
        <f t="shared" si="3"/>
        <v>500</v>
      </c>
      <c r="J44" s="93">
        <f t="shared" si="4"/>
        <v>0</v>
      </c>
      <c r="K44" s="94">
        <f t="shared" si="5"/>
        <v>0</v>
      </c>
      <c r="L44" s="93">
        <f t="shared" si="6"/>
        <v>0</v>
      </c>
      <c r="M44" s="91">
        <f t="shared" si="7"/>
        <v>0</v>
      </c>
      <c r="N44" s="87">
        <f t="shared" si="8"/>
        <v>75</v>
      </c>
      <c r="O44" s="87">
        <f>IF(OR($C44=1,$F44=1),Inputs!$E$3*(1/4),0)</f>
        <v>10</v>
      </c>
      <c r="P44" s="89">
        <f>IF(OR($C44=1,$F44=1),Inputs!$E$25,0)</f>
        <v>50</v>
      </c>
      <c r="Q44" s="88">
        <f>IF(OR($C44=1,$F44=1),Inputs!$E$31,0)</f>
        <v>0</v>
      </c>
      <c r="R44" s="89">
        <f>IF(OR($C44=1,$F44=1),Inputs!$E$32,0)</f>
        <v>0</v>
      </c>
      <c r="S44" s="88">
        <f>IF(OR($C44=1,$F44=1),Inputs!$E$33,0)</f>
        <v>0</v>
      </c>
      <c r="T44" s="88">
        <f>IF(OR($C44=1,$F44=1),Inputs!$E$34,0)</f>
        <v>0</v>
      </c>
      <c r="U44" s="90">
        <f t="shared" si="9"/>
        <v>-500</v>
      </c>
      <c r="V44" s="181">
        <v>0</v>
      </c>
      <c r="W44" s="181">
        <f>MIN(O44,E44)*Inputs!E$13*Inputs!E$26</f>
        <v>750</v>
      </c>
      <c r="X44" s="190"/>
    </row>
    <row r="45" spans="1:24" ht="12" thickBot="1">
      <c r="A45" s="273"/>
      <c r="B45" s="11"/>
      <c r="C45" s="108">
        <v>1</v>
      </c>
      <c r="D45" s="12" t="s">
        <v>83</v>
      </c>
      <c r="E45" s="15">
        <f>Inputs!$E$3/4</f>
        <v>10</v>
      </c>
      <c r="F45" s="104">
        <f t="shared" si="1"/>
        <v>0</v>
      </c>
      <c r="G45" s="14"/>
      <c r="H45" s="95">
        <f t="shared" si="2"/>
        <v>750</v>
      </c>
      <c r="I45" s="96">
        <f t="shared" si="3"/>
        <v>500</v>
      </c>
      <c r="J45" s="97">
        <f t="shared" si="4"/>
        <v>0</v>
      </c>
      <c r="K45" s="98">
        <f t="shared" si="5"/>
        <v>0</v>
      </c>
      <c r="L45" s="97">
        <f t="shared" si="6"/>
        <v>0</v>
      </c>
      <c r="M45" s="95">
        <f t="shared" si="7"/>
        <v>0</v>
      </c>
      <c r="N45" s="99">
        <f t="shared" si="8"/>
        <v>75</v>
      </c>
      <c r="O45" s="99">
        <f>IF(OR($C45=1,$F45=1),Inputs!$E$3*(1/4),0)</f>
        <v>10</v>
      </c>
      <c r="P45" s="100">
        <f>IF(OR($C45=1,$F45=1),Inputs!$E$25,0)</f>
        <v>50</v>
      </c>
      <c r="Q45" s="101">
        <f>IF(OR($C45=1,$F45=1),Inputs!$E$31,0)</f>
        <v>0</v>
      </c>
      <c r="R45" s="100">
        <f>IF(OR($C45=1,$F45=1),Inputs!$E$32,0)</f>
        <v>0</v>
      </c>
      <c r="S45" s="101">
        <f>IF(OR($C45=1,$F45=1),Inputs!$E$33,0)</f>
        <v>0</v>
      </c>
      <c r="T45" s="101">
        <f>IF(OR($C45=1,$F45=1),Inputs!$E$34,0)</f>
        <v>0</v>
      </c>
      <c r="U45" s="102">
        <f t="shared" si="9"/>
        <v>-500</v>
      </c>
      <c r="V45" s="182">
        <v>0</v>
      </c>
      <c r="W45" s="182">
        <f>MIN(O45,E45)*Inputs!E$13*Inputs!E$26</f>
        <v>750</v>
      </c>
      <c r="X45" s="191"/>
    </row>
    <row r="46" spans="1:24" ht="11.25">
      <c r="A46" s="271" t="s">
        <v>118</v>
      </c>
      <c r="B46" s="8" t="s">
        <v>94</v>
      </c>
      <c r="C46" s="107">
        <v>0</v>
      </c>
      <c r="D46" s="10" t="s">
        <v>82</v>
      </c>
      <c r="E46" s="15">
        <v>0</v>
      </c>
      <c r="F46" s="104">
        <f aca="true" t="shared" si="10" ref="F46:F69">IF(AND(C46=0,D46="Closed"),1,0)</f>
        <v>0</v>
      </c>
      <c r="G46" s="13"/>
      <c r="H46" s="83">
        <f t="shared" si="2"/>
        <v>0</v>
      </c>
      <c r="I46" s="92">
        <f t="shared" si="3"/>
        <v>0</v>
      </c>
      <c r="J46" s="93">
        <f t="shared" si="4"/>
        <v>0</v>
      </c>
      <c r="K46" s="94">
        <f t="shared" si="5"/>
        <v>0</v>
      </c>
      <c r="L46" s="93">
        <f t="shared" si="6"/>
        <v>0</v>
      </c>
      <c r="M46" s="91">
        <f t="shared" si="7"/>
        <v>0</v>
      </c>
      <c r="N46" s="87">
        <f t="shared" si="8"/>
        <v>0</v>
      </c>
      <c r="O46" s="87">
        <f>IF(OR($C46=1,$F46=1),Inputs!$E$3*(1/4),0)</f>
        <v>0</v>
      </c>
      <c r="P46" s="89">
        <f>IF(OR($C46=1,$F46=1),Inputs!$E$25,0)</f>
        <v>0</v>
      </c>
      <c r="Q46" s="88">
        <f>IF(OR($C46=1,$F46=1),Inputs!$E$31,0)</f>
        <v>0</v>
      </c>
      <c r="R46" s="89">
        <f>IF(OR($C46=1,$F46=1),Inputs!$E$32,0)</f>
        <v>0</v>
      </c>
      <c r="S46" s="88">
        <f>IF(OR($C46=1,$F46=1),Inputs!$E$33,0)</f>
        <v>0</v>
      </c>
      <c r="T46" s="88">
        <f>IF(OR($C46=1,$F46=1),Inputs!$E$34,0)</f>
        <v>0</v>
      </c>
      <c r="U46" s="90">
        <f t="shared" si="9"/>
        <v>0</v>
      </c>
      <c r="V46" s="181">
        <v>0</v>
      </c>
      <c r="W46" s="181">
        <v>0</v>
      </c>
      <c r="X46" s="190"/>
    </row>
    <row r="47" spans="1:24" ht="11.25">
      <c r="A47" s="272"/>
      <c r="B47" s="8"/>
      <c r="C47" s="107">
        <v>0</v>
      </c>
      <c r="D47" s="9" t="s">
        <v>82</v>
      </c>
      <c r="E47" s="15">
        <v>0</v>
      </c>
      <c r="F47" s="104">
        <f t="shared" si="10"/>
        <v>0</v>
      </c>
      <c r="G47" s="13"/>
      <c r="H47" s="91">
        <f t="shared" si="2"/>
        <v>0</v>
      </c>
      <c r="I47" s="92">
        <f t="shared" si="3"/>
        <v>0</v>
      </c>
      <c r="J47" s="93">
        <f t="shared" si="4"/>
        <v>0</v>
      </c>
      <c r="K47" s="94">
        <f t="shared" si="5"/>
        <v>0</v>
      </c>
      <c r="L47" s="93">
        <f t="shared" si="6"/>
        <v>0</v>
      </c>
      <c r="M47" s="91">
        <f t="shared" si="7"/>
        <v>0</v>
      </c>
      <c r="N47" s="87">
        <f t="shared" si="8"/>
        <v>0</v>
      </c>
      <c r="O47" s="87">
        <f>IF(OR($C47=1,$F47=1),Inputs!$E$3*(1/4),0)</f>
        <v>0</v>
      </c>
      <c r="P47" s="89">
        <f>IF(OR($C47=1,$F47=1),Inputs!$E$25,0)</f>
        <v>0</v>
      </c>
      <c r="Q47" s="88">
        <f>IF(OR($C47=1,$F47=1),Inputs!$E$31,0)</f>
        <v>0</v>
      </c>
      <c r="R47" s="89">
        <f>IF(OR($C47=1,$F47=1),Inputs!$E$32,0)</f>
        <v>0</v>
      </c>
      <c r="S47" s="88">
        <f>IF(OR($C47=1,$F47=1),Inputs!$E$33,0)</f>
        <v>0</v>
      </c>
      <c r="T47" s="88">
        <f>IF(OR($C47=1,$F47=1),Inputs!$E$34,0)</f>
        <v>0</v>
      </c>
      <c r="U47" s="90">
        <f t="shared" si="9"/>
        <v>0</v>
      </c>
      <c r="V47" s="181">
        <v>0</v>
      </c>
      <c r="W47" s="181">
        <v>0</v>
      </c>
      <c r="X47" s="190"/>
    </row>
    <row r="48" spans="1:24" ht="11.25">
      <c r="A48" s="272"/>
      <c r="B48" s="8"/>
      <c r="C48" s="107">
        <v>0</v>
      </c>
      <c r="D48" s="9" t="s">
        <v>82</v>
      </c>
      <c r="E48" s="15">
        <v>0</v>
      </c>
      <c r="F48" s="104">
        <f t="shared" si="10"/>
        <v>0</v>
      </c>
      <c r="G48" s="13"/>
      <c r="H48" s="91">
        <f t="shared" si="2"/>
        <v>0</v>
      </c>
      <c r="I48" s="92">
        <f t="shared" si="3"/>
        <v>0</v>
      </c>
      <c r="J48" s="93">
        <f t="shared" si="4"/>
        <v>0</v>
      </c>
      <c r="K48" s="94">
        <f t="shared" si="5"/>
        <v>0</v>
      </c>
      <c r="L48" s="93">
        <f t="shared" si="6"/>
        <v>0</v>
      </c>
      <c r="M48" s="91">
        <f t="shared" si="7"/>
        <v>0</v>
      </c>
      <c r="N48" s="87">
        <f t="shared" si="8"/>
        <v>0</v>
      </c>
      <c r="O48" s="87">
        <f>IF(OR($C48=1,$F48=1),Inputs!$E$3*(1/4),0)</f>
        <v>0</v>
      </c>
      <c r="P48" s="89">
        <f>IF(OR($C48=1,$F48=1),Inputs!$E$25,0)</f>
        <v>0</v>
      </c>
      <c r="Q48" s="88">
        <f>IF(OR($C48=1,$F48=1),Inputs!$E$31,0)</f>
        <v>0</v>
      </c>
      <c r="R48" s="89">
        <f>IF(OR($C48=1,$F48=1),Inputs!$E$32,0)</f>
        <v>0</v>
      </c>
      <c r="S48" s="88">
        <f>IF(OR($C48=1,$F48=1),Inputs!$E$33,0)</f>
        <v>0</v>
      </c>
      <c r="T48" s="88">
        <f>IF(OR($C48=1,$F48=1),Inputs!$E$34,0)</f>
        <v>0</v>
      </c>
      <c r="U48" s="90">
        <f t="shared" si="9"/>
        <v>0</v>
      </c>
      <c r="V48" s="181">
        <v>0</v>
      </c>
      <c r="W48" s="181">
        <v>0</v>
      </c>
      <c r="X48" s="190"/>
    </row>
    <row r="49" spans="1:24" ht="12" thickBot="1">
      <c r="A49" s="273"/>
      <c r="B49" s="11"/>
      <c r="C49" s="108">
        <v>0</v>
      </c>
      <c r="D49" s="12" t="s">
        <v>82</v>
      </c>
      <c r="E49" s="16">
        <v>0</v>
      </c>
      <c r="F49" s="105">
        <f t="shared" si="10"/>
        <v>0</v>
      </c>
      <c r="G49" s="13"/>
      <c r="H49" s="95">
        <f t="shared" si="2"/>
        <v>0</v>
      </c>
      <c r="I49" s="96">
        <f t="shared" si="3"/>
        <v>0</v>
      </c>
      <c r="J49" s="97">
        <f t="shared" si="4"/>
        <v>0</v>
      </c>
      <c r="K49" s="98">
        <f t="shared" si="5"/>
        <v>0</v>
      </c>
      <c r="L49" s="97">
        <f t="shared" si="6"/>
        <v>0</v>
      </c>
      <c r="M49" s="95">
        <f t="shared" si="7"/>
        <v>0</v>
      </c>
      <c r="N49" s="99">
        <f t="shared" si="8"/>
        <v>0</v>
      </c>
      <c r="O49" s="99">
        <f>IF(OR($C49=1,$F49=1),Inputs!$E$3*(1/4),0)</f>
        <v>0</v>
      </c>
      <c r="P49" s="100">
        <f>IF(OR($C49=1,$F49=1),Inputs!$E$25,0)</f>
        <v>0</v>
      </c>
      <c r="Q49" s="101">
        <f>IF(OR($C49=1,$F49=1),Inputs!$E$31,0)</f>
        <v>0</v>
      </c>
      <c r="R49" s="100">
        <f>IF(OR($C49=1,$F49=1),Inputs!$E$32,0)</f>
        <v>0</v>
      </c>
      <c r="S49" s="101">
        <f>IF(OR($C49=1,$F49=1),Inputs!$E$33,0)</f>
        <v>0</v>
      </c>
      <c r="T49" s="101">
        <f>IF(OR($C49=1,$F49=1),Inputs!$E$34,0)</f>
        <v>0</v>
      </c>
      <c r="U49" s="102">
        <f t="shared" si="9"/>
        <v>0</v>
      </c>
      <c r="V49" s="182">
        <v>0</v>
      </c>
      <c r="W49" s="182">
        <v>0</v>
      </c>
      <c r="X49" s="191"/>
    </row>
    <row r="50" spans="1:24" ht="11.25">
      <c r="A50" s="271" t="s">
        <v>119</v>
      </c>
      <c r="B50" s="8" t="s">
        <v>95</v>
      </c>
      <c r="C50" s="107">
        <v>0</v>
      </c>
      <c r="D50" s="9" t="s">
        <v>82</v>
      </c>
      <c r="E50" s="15">
        <v>0</v>
      </c>
      <c r="F50" s="104">
        <f t="shared" si="10"/>
        <v>0</v>
      </c>
      <c r="G50" s="13"/>
      <c r="H50" s="91">
        <f t="shared" si="2"/>
        <v>0</v>
      </c>
      <c r="I50" s="92">
        <f t="shared" si="3"/>
        <v>0</v>
      </c>
      <c r="J50" s="93">
        <f t="shared" si="4"/>
        <v>0</v>
      </c>
      <c r="K50" s="94">
        <f t="shared" si="5"/>
        <v>0</v>
      </c>
      <c r="L50" s="85">
        <f t="shared" si="6"/>
        <v>0</v>
      </c>
      <c r="M50" s="91">
        <f t="shared" si="7"/>
        <v>0</v>
      </c>
      <c r="N50" s="87">
        <f t="shared" si="8"/>
        <v>0</v>
      </c>
      <c r="O50" s="87">
        <f>IF(OR($C50=1,$F50=1),Inputs!$E$3*(1/4),0)</f>
        <v>0</v>
      </c>
      <c r="P50" s="89">
        <f>IF(OR($C50=1,$F50=1),Inputs!$E$25,0)</f>
        <v>0</v>
      </c>
      <c r="Q50" s="88">
        <f>IF(OR($C50=1,$F50=1),Inputs!$E$31,0)</f>
        <v>0</v>
      </c>
      <c r="R50" s="89">
        <f>IF(OR($C50=1,$F50=1),Inputs!$E$32,0)</f>
        <v>0</v>
      </c>
      <c r="S50" s="88">
        <f>IF(OR($C50=1,$F50=1),Inputs!$E$33,0)</f>
        <v>0</v>
      </c>
      <c r="T50" s="88">
        <f>IF(OR($C50=1,$F50=1),Inputs!$E$34,0)</f>
        <v>0</v>
      </c>
      <c r="U50" s="90">
        <f t="shared" si="9"/>
        <v>0</v>
      </c>
      <c r="V50" s="181">
        <v>0</v>
      </c>
      <c r="W50" s="181">
        <v>0</v>
      </c>
      <c r="X50" s="190"/>
    </row>
    <row r="51" spans="1:24" ht="11.25">
      <c r="A51" s="272"/>
      <c r="B51" s="8"/>
      <c r="C51" s="107">
        <v>0</v>
      </c>
      <c r="D51" s="9" t="s">
        <v>82</v>
      </c>
      <c r="E51" s="15">
        <v>0</v>
      </c>
      <c r="F51" s="104">
        <f t="shared" si="10"/>
        <v>0</v>
      </c>
      <c r="G51" s="13"/>
      <c r="H51" s="91">
        <f t="shared" si="2"/>
        <v>0</v>
      </c>
      <c r="I51" s="92">
        <f t="shared" si="3"/>
        <v>0</v>
      </c>
      <c r="J51" s="93">
        <f t="shared" si="4"/>
        <v>0</v>
      </c>
      <c r="K51" s="94">
        <f t="shared" si="5"/>
        <v>0</v>
      </c>
      <c r="L51" s="93">
        <f t="shared" si="6"/>
        <v>0</v>
      </c>
      <c r="M51" s="91">
        <f t="shared" si="7"/>
        <v>0</v>
      </c>
      <c r="N51" s="87">
        <f t="shared" si="8"/>
        <v>0</v>
      </c>
      <c r="O51" s="87">
        <f>IF(OR($C51=1,$F51=1),Inputs!$E$3*(1/4),0)</f>
        <v>0</v>
      </c>
      <c r="P51" s="89">
        <f>IF(OR($C51=1,$F51=1),Inputs!$E$25,0)</f>
        <v>0</v>
      </c>
      <c r="Q51" s="88">
        <f>IF(OR($C51=1,$F51=1),Inputs!$E$31,0)</f>
        <v>0</v>
      </c>
      <c r="R51" s="89">
        <f>IF(OR($C51=1,$F51=1),Inputs!$E$32,0)</f>
        <v>0</v>
      </c>
      <c r="S51" s="88">
        <f>IF(OR($C51=1,$F51=1),Inputs!$E$33,0)</f>
        <v>0</v>
      </c>
      <c r="T51" s="88">
        <f>IF(OR($C51=1,$F51=1),Inputs!$E$34,0)</f>
        <v>0</v>
      </c>
      <c r="U51" s="90">
        <f t="shared" si="9"/>
        <v>0</v>
      </c>
      <c r="V51" s="181">
        <v>0</v>
      </c>
      <c r="W51" s="181">
        <v>0</v>
      </c>
      <c r="X51" s="190"/>
    </row>
    <row r="52" spans="1:24" ht="11.25">
      <c r="A52" s="272"/>
      <c r="B52" s="8"/>
      <c r="C52" s="107">
        <v>0</v>
      </c>
      <c r="D52" s="9" t="s">
        <v>82</v>
      </c>
      <c r="E52" s="15">
        <v>0</v>
      </c>
      <c r="F52" s="104">
        <f t="shared" si="10"/>
        <v>0</v>
      </c>
      <c r="G52" s="13"/>
      <c r="H52" s="91">
        <f t="shared" si="2"/>
        <v>0</v>
      </c>
      <c r="I52" s="92">
        <f t="shared" si="3"/>
        <v>0</v>
      </c>
      <c r="J52" s="93">
        <f t="shared" si="4"/>
        <v>0</v>
      </c>
      <c r="K52" s="94">
        <f t="shared" si="5"/>
        <v>0</v>
      </c>
      <c r="L52" s="93">
        <f t="shared" si="6"/>
        <v>0</v>
      </c>
      <c r="M52" s="91">
        <f t="shared" si="7"/>
        <v>0</v>
      </c>
      <c r="N52" s="87">
        <f t="shared" si="8"/>
        <v>0</v>
      </c>
      <c r="O52" s="87">
        <f>IF(OR($C52=1,$F52=1),Inputs!$E$3*(1/4),0)</f>
        <v>0</v>
      </c>
      <c r="P52" s="89">
        <f>IF(OR($C52=1,$F52=1),Inputs!$E$25,0)</f>
        <v>0</v>
      </c>
      <c r="Q52" s="88">
        <f>IF(OR($C52=1,$F52=1),Inputs!$E$31,0)</f>
        <v>0</v>
      </c>
      <c r="R52" s="89">
        <f>IF(OR($C52=1,$F52=1),Inputs!$E$32,0)</f>
        <v>0</v>
      </c>
      <c r="S52" s="88">
        <f>IF(OR($C52=1,$F52=1),Inputs!$E$33,0)</f>
        <v>0</v>
      </c>
      <c r="T52" s="88">
        <f>IF(OR($C52=1,$F52=1),Inputs!$E$34,0)</f>
        <v>0</v>
      </c>
      <c r="U52" s="90">
        <f t="shared" si="9"/>
        <v>0</v>
      </c>
      <c r="V52" s="181">
        <v>0</v>
      </c>
      <c r="W52" s="181">
        <v>0</v>
      </c>
      <c r="X52" s="190"/>
    </row>
    <row r="53" spans="1:24" ht="12" thickBot="1">
      <c r="A53" s="273"/>
      <c r="B53" s="11"/>
      <c r="C53" s="108">
        <v>0</v>
      </c>
      <c r="D53" s="12" t="s">
        <v>82</v>
      </c>
      <c r="E53" s="16">
        <v>0</v>
      </c>
      <c r="F53" s="105">
        <f t="shared" si="10"/>
        <v>0</v>
      </c>
      <c r="G53" s="13"/>
      <c r="H53" s="95">
        <f t="shared" si="2"/>
        <v>0</v>
      </c>
      <c r="I53" s="96">
        <f t="shared" si="3"/>
        <v>0</v>
      </c>
      <c r="J53" s="97">
        <f t="shared" si="4"/>
        <v>0</v>
      </c>
      <c r="K53" s="98">
        <f t="shared" si="5"/>
        <v>0</v>
      </c>
      <c r="L53" s="97">
        <f t="shared" si="6"/>
        <v>0</v>
      </c>
      <c r="M53" s="95">
        <f t="shared" si="7"/>
        <v>0</v>
      </c>
      <c r="N53" s="99">
        <f t="shared" si="8"/>
        <v>0</v>
      </c>
      <c r="O53" s="99">
        <f>IF(OR($C53=1,$F53=1),Inputs!$E$3*(1/4),0)</f>
        <v>0</v>
      </c>
      <c r="P53" s="100">
        <f>IF(OR($C53=1,$F53=1),Inputs!$E$25,0)</f>
        <v>0</v>
      </c>
      <c r="Q53" s="101">
        <f>IF(OR($C53=1,$F53=1),Inputs!$E$31,0)</f>
        <v>0</v>
      </c>
      <c r="R53" s="100">
        <f>IF(OR($C53=1,$F53=1),Inputs!$E$32,0)</f>
        <v>0</v>
      </c>
      <c r="S53" s="101">
        <f>IF(OR($C53=1,$F53=1),Inputs!$E$33,0)</f>
        <v>0</v>
      </c>
      <c r="T53" s="101">
        <f>IF(OR($C53=1,$F53=1),Inputs!$E$34,0)</f>
        <v>0</v>
      </c>
      <c r="U53" s="102">
        <f t="shared" si="9"/>
        <v>0</v>
      </c>
      <c r="V53" s="182">
        <v>0</v>
      </c>
      <c r="W53" s="182">
        <v>0</v>
      </c>
      <c r="X53" s="191"/>
    </row>
    <row r="54" spans="1:24" ht="11.25">
      <c r="A54" s="271" t="s">
        <v>120</v>
      </c>
      <c r="B54" s="8" t="s">
        <v>96</v>
      </c>
      <c r="C54" s="107">
        <v>0</v>
      </c>
      <c r="D54" s="9" t="s">
        <v>82</v>
      </c>
      <c r="E54" s="15">
        <v>0</v>
      </c>
      <c r="F54" s="104">
        <f t="shared" si="10"/>
        <v>0</v>
      </c>
      <c r="G54" s="13"/>
      <c r="H54" s="91">
        <f t="shared" si="2"/>
        <v>0</v>
      </c>
      <c r="I54" s="92">
        <f t="shared" si="3"/>
        <v>0</v>
      </c>
      <c r="J54" s="93">
        <f t="shared" si="4"/>
        <v>0</v>
      </c>
      <c r="K54" s="94">
        <f t="shared" si="5"/>
        <v>0</v>
      </c>
      <c r="L54" s="85">
        <f t="shared" si="6"/>
        <v>0</v>
      </c>
      <c r="M54" s="91">
        <f t="shared" si="7"/>
        <v>0</v>
      </c>
      <c r="N54" s="87">
        <f t="shared" si="8"/>
        <v>0</v>
      </c>
      <c r="O54" s="87">
        <f>IF(OR($C54=1,$F54=1),Inputs!$E$3*(1/4),0)</f>
        <v>0</v>
      </c>
      <c r="P54" s="89">
        <f>IF(OR($C54=1,$F54=1),Inputs!$E$25,0)</f>
        <v>0</v>
      </c>
      <c r="Q54" s="88">
        <f>IF(OR($C54=1,$F54=1),Inputs!$E$31,0)</f>
        <v>0</v>
      </c>
      <c r="R54" s="89">
        <f>IF(OR($C54=1,$F54=1),Inputs!$E$32,0)</f>
        <v>0</v>
      </c>
      <c r="S54" s="88">
        <f>IF(OR($C54=1,$F54=1),Inputs!$E$33,0)</f>
        <v>0</v>
      </c>
      <c r="T54" s="88">
        <f>IF(OR($C54=1,$F54=1),Inputs!$E$34,0)</f>
        <v>0</v>
      </c>
      <c r="U54" s="90">
        <f t="shared" si="9"/>
        <v>0</v>
      </c>
      <c r="V54" s="181">
        <v>0</v>
      </c>
      <c r="W54" s="181">
        <v>0</v>
      </c>
      <c r="X54" s="190"/>
    </row>
    <row r="55" spans="1:24" ht="11.25">
      <c r="A55" s="272"/>
      <c r="B55" s="8"/>
      <c r="C55" s="107">
        <v>0</v>
      </c>
      <c r="D55" s="9" t="s">
        <v>82</v>
      </c>
      <c r="E55" s="15">
        <v>0</v>
      </c>
      <c r="F55" s="104">
        <f t="shared" si="10"/>
        <v>0</v>
      </c>
      <c r="G55" s="13"/>
      <c r="H55" s="91">
        <f t="shared" si="2"/>
        <v>0</v>
      </c>
      <c r="I55" s="92">
        <f t="shared" si="3"/>
        <v>0</v>
      </c>
      <c r="J55" s="93">
        <f t="shared" si="4"/>
        <v>0</v>
      </c>
      <c r="K55" s="94">
        <f t="shared" si="5"/>
        <v>0</v>
      </c>
      <c r="L55" s="93">
        <f t="shared" si="6"/>
        <v>0</v>
      </c>
      <c r="M55" s="91">
        <f t="shared" si="7"/>
        <v>0</v>
      </c>
      <c r="N55" s="87">
        <f t="shared" si="8"/>
        <v>0</v>
      </c>
      <c r="O55" s="87">
        <f>IF(OR($C55=1,$F55=1),Inputs!$E$3*(1/4),0)</f>
        <v>0</v>
      </c>
      <c r="P55" s="89">
        <f>IF(OR($C55=1,$F55=1),Inputs!$E$25,0)</f>
        <v>0</v>
      </c>
      <c r="Q55" s="88">
        <f>IF(OR($C55=1,$F55=1),Inputs!$E$31,0)</f>
        <v>0</v>
      </c>
      <c r="R55" s="89">
        <f>IF(OR($C55=1,$F55=1),Inputs!$E$32,0)</f>
        <v>0</v>
      </c>
      <c r="S55" s="88">
        <f>IF(OR($C55=1,$F55=1),Inputs!$E$33,0)</f>
        <v>0</v>
      </c>
      <c r="T55" s="88">
        <f>IF(OR($C55=1,$F55=1),Inputs!$E$34,0)</f>
        <v>0</v>
      </c>
      <c r="U55" s="90">
        <f t="shared" si="9"/>
        <v>0</v>
      </c>
      <c r="V55" s="181">
        <v>0</v>
      </c>
      <c r="W55" s="181">
        <v>0</v>
      </c>
      <c r="X55" s="190"/>
    </row>
    <row r="56" spans="1:24" ht="11.25">
      <c r="A56" s="272"/>
      <c r="B56" s="8"/>
      <c r="C56" s="107">
        <v>0</v>
      </c>
      <c r="D56" s="9" t="s">
        <v>82</v>
      </c>
      <c r="E56" s="15">
        <v>0</v>
      </c>
      <c r="F56" s="104">
        <f t="shared" si="10"/>
        <v>0</v>
      </c>
      <c r="G56" s="13"/>
      <c r="H56" s="91">
        <f t="shared" si="2"/>
        <v>0</v>
      </c>
      <c r="I56" s="92">
        <f t="shared" si="3"/>
        <v>0</v>
      </c>
      <c r="J56" s="93">
        <f t="shared" si="4"/>
        <v>0</v>
      </c>
      <c r="K56" s="94">
        <f t="shared" si="5"/>
        <v>0</v>
      </c>
      <c r="L56" s="93">
        <f t="shared" si="6"/>
        <v>0</v>
      </c>
      <c r="M56" s="91">
        <f t="shared" si="7"/>
        <v>0</v>
      </c>
      <c r="N56" s="87">
        <f t="shared" si="8"/>
        <v>0</v>
      </c>
      <c r="O56" s="87">
        <f>IF(OR($C56=1,$F56=1),Inputs!$E$3*(1/4),0)</f>
        <v>0</v>
      </c>
      <c r="P56" s="89">
        <f>IF(OR($C56=1,$F56=1),Inputs!$E$25,0)</f>
        <v>0</v>
      </c>
      <c r="Q56" s="88">
        <f>IF(OR($C56=1,$F56=1),Inputs!$E$31,0)</f>
        <v>0</v>
      </c>
      <c r="R56" s="89">
        <f>IF(OR($C56=1,$F56=1),Inputs!$E$32,0)</f>
        <v>0</v>
      </c>
      <c r="S56" s="88">
        <f>IF(OR($C56=1,$F56=1),Inputs!$E$33,0)</f>
        <v>0</v>
      </c>
      <c r="T56" s="88">
        <f>IF(OR($C56=1,$F56=1),Inputs!$E$34,0)</f>
        <v>0</v>
      </c>
      <c r="U56" s="90">
        <f t="shared" si="9"/>
        <v>0</v>
      </c>
      <c r="V56" s="181">
        <v>0</v>
      </c>
      <c r="W56" s="181">
        <v>0</v>
      </c>
      <c r="X56" s="190"/>
    </row>
    <row r="57" spans="1:24" ht="12" thickBot="1">
      <c r="A57" s="273"/>
      <c r="B57" s="11"/>
      <c r="C57" s="108">
        <v>0</v>
      </c>
      <c r="D57" s="12" t="s">
        <v>82</v>
      </c>
      <c r="E57" s="16">
        <v>0</v>
      </c>
      <c r="F57" s="105">
        <f t="shared" si="10"/>
        <v>0</v>
      </c>
      <c r="G57" s="13"/>
      <c r="H57" s="95">
        <f t="shared" si="2"/>
        <v>0</v>
      </c>
      <c r="I57" s="96">
        <f t="shared" si="3"/>
        <v>0</v>
      </c>
      <c r="J57" s="97">
        <f t="shared" si="4"/>
        <v>0</v>
      </c>
      <c r="K57" s="98">
        <f t="shared" si="5"/>
        <v>0</v>
      </c>
      <c r="L57" s="97">
        <f t="shared" si="6"/>
        <v>0</v>
      </c>
      <c r="M57" s="95">
        <f t="shared" si="7"/>
        <v>0</v>
      </c>
      <c r="N57" s="99">
        <f t="shared" si="8"/>
        <v>0</v>
      </c>
      <c r="O57" s="99">
        <f>IF(OR($C57=1,$F57=1),Inputs!$E$3*(1/4),0)</f>
        <v>0</v>
      </c>
      <c r="P57" s="100">
        <f>IF(OR($C57=1,$F57=1),Inputs!$E$25,0)</f>
        <v>0</v>
      </c>
      <c r="Q57" s="101">
        <f>IF(OR($C57=1,$F57=1),Inputs!$E$31,0)</f>
        <v>0</v>
      </c>
      <c r="R57" s="100">
        <f>IF(OR($C57=1,$F57=1),Inputs!$E$32,0)</f>
        <v>0</v>
      </c>
      <c r="S57" s="101">
        <f>IF(OR($C57=1,$F57=1),Inputs!$E$33,0)</f>
        <v>0</v>
      </c>
      <c r="T57" s="101">
        <f>IF(OR($C57=1,$F57=1),Inputs!$E$34,0)</f>
        <v>0</v>
      </c>
      <c r="U57" s="102">
        <f t="shared" si="9"/>
        <v>0</v>
      </c>
      <c r="V57" s="182">
        <v>0</v>
      </c>
      <c r="W57" s="182">
        <v>0</v>
      </c>
      <c r="X57" s="191"/>
    </row>
    <row r="58" spans="1:24" ht="11.25">
      <c r="A58" s="271" t="s">
        <v>121</v>
      </c>
      <c r="B58" s="8" t="s">
        <v>97</v>
      </c>
      <c r="C58" s="107">
        <v>0</v>
      </c>
      <c r="D58" s="9" t="s">
        <v>82</v>
      </c>
      <c r="E58" s="15">
        <v>0</v>
      </c>
      <c r="F58" s="104">
        <f t="shared" si="10"/>
        <v>0</v>
      </c>
      <c r="G58" s="13"/>
      <c r="H58" s="91">
        <f t="shared" si="2"/>
        <v>0</v>
      </c>
      <c r="I58" s="92">
        <f t="shared" si="3"/>
        <v>0</v>
      </c>
      <c r="J58" s="93">
        <f t="shared" si="4"/>
        <v>0</v>
      </c>
      <c r="K58" s="94">
        <f t="shared" si="5"/>
        <v>0</v>
      </c>
      <c r="L58" s="85">
        <f t="shared" si="6"/>
        <v>0</v>
      </c>
      <c r="M58" s="91">
        <f t="shared" si="7"/>
        <v>0</v>
      </c>
      <c r="N58" s="87">
        <f t="shared" si="8"/>
        <v>0</v>
      </c>
      <c r="O58" s="87">
        <f>IF(OR($C58=1,$F58=1),Inputs!$E$3*(1/4),0)</f>
        <v>0</v>
      </c>
      <c r="P58" s="89">
        <f>IF(OR($C58=1,$F58=1),Inputs!$E$25,0)</f>
        <v>0</v>
      </c>
      <c r="Q58" s="88">
        <f>IF(OR($C58=1,$F58=1),Inputs!$E$31,0)</f>
        <v>0</v>
      </c>
      <c r="R58" s="89">
        <f>IF(OR($C58=1,$F58=1),Inputs!$E$32,0)</f>
        <v>0</v>
      </c>
      <c r="S58" s="88">
        <f>IF(OR($C58=1,$F58=1),Inputs!$E$33,0)</f>
        <v>0</v>
      </c>
      <c r="T58" s="88">
        <f>IF(OR($C58=1,$F58=1),Inputs!$E$34,0)</f>
        <v>0</v>
      </c>
      <c r="U58" s="90">
        <f t="shared" si="9"/>
        <v>0</v>
      </c>
      <c r="V58" s="181">
        <v>0</v>
      </c>
      <c r="W58" s="181">
        <v>0</v>
      </c>
      <c r="X58" s="190"/>
    </row>
    <row r="59" spans="1:24" ht="11.25">
      <c r="A59" s="272"/>
      <c r="B59" s="8"/>
      <c r="C59" s="107">
        <v>0</v>
      </c>
      <c r="D59" s="9" t="s">
        <v>82</v>
      </c>
      <c r="E59" s="15">
        <v>0</v>
      </c>
      <c r="F59" s="104">
        <f t="shared" si="10"/>
        <v>0</v>
      </c>
      <c r="G59" s="13"/>
      <c r="H59" s="91">
        <f t="shared" si="2"/>
        <v>0</v>
      </c>
      <c r="I59" s="92">
        <f t="shared" si="3"/>
        <v>0</v>
      </c>
      <c r="J59" s="93">
        <f t="shared" si="4"/>
        <v>0</v>
      </c>
      <c r="K59" s="94">
        <f t="shared" si="5"/>
        <v>0</v>
      </c>
      <c r="L59" s="93">
        <f t="shared" si="6"/>
        <v>0</v>
      </c>
      <c r="M59" s="91">
        <f t="shared" si="7"/>
        <v>0</v>
      </c>
      <c r="N59" s="87">
        <f t="shared" si="8"/>
        <v>0</v>
      </c>
      <c r="O59" s="87">
        <f>IF(OR($C59=1,$F59=1),Inputs!$E$3*(1/4),0)</f>
        <v>0</v>
      </c>
      <c r="P59" s="89">
        <f>IF(OR($C59=1,$F59=1),Inputs!$E$25,0)</f>
        <v>0</v>
      </c>
      <c r="Q59" s="88">
        <f>IF(OR($C59=1,$F59=1),Inputs!$E$31,0)</f>
        <v>0</v>
      </c>
      <c r="R59" s="89">
        <f>IF(OR($C59=1,$F59=1),Inputs!$E$32,0)</f>
        <v>0</v>
      </c>
      <c r="S59" s="88">
        <f>IF(OR($C59=1,$F59=1),Inputs!$E$33,0)</f>
        <v>0</v>
      </c>
      <c r="T59" s="88">
        <f>IF(OR($C59=1,$F59=1),Inputs!$E$34,0)</f>
        <v>0</v>
      </c>
      <c r="U59" s="90">
        <f t="shared" si="9"/>
        <v>0</v>
      </c>
      <c r="V59" s="181">
        <v>0</v>
      </c>
      <c r="W59" s="181">
        <v>0</v>
      </c>
      <c r="X59" s="190"/>
    </row>
    <row r="60" spans="1:24" ht="11.25">
      <c r="A60" s="272"/>
      <c r="B60" s="8"/>
      <c r="C60" s="107">
        <v>0</v>
      </c>
      <c r="D60" s="9" t="s">
        <v>82</v>
      </c>
      <c r="E60" s="15">
        <v>0</v>
      </c>
      <c r="F60" s="104">
        <f t="shared" si="10"/>
        <v>0</v>
      </c>
      <c r="G60" s="13"/>
      <c r="H60" s="91">
        <f t="shared" si="2"/>
        <v>0</v>
      </c>
      <c r="I60" s="92">
        <f t="shared" si="3"/>
        <v>0</v>
      </c>
      <c r="J60" s="93">
        <f t="shared" si="4"/>
        <v>0</v>
      </c>
      <c r="K60" s="94">
        <f t="shared" si="5"/>
        <v>0</v>
      </c>
      <c r="L60" s="93">
        <f t="shared" si="6"/>
        <v>0</v>
      </c>
      <c r="M60" s="91">
        <f t="shared" si="7"/>
        <v>0</v>
      </c>
      <c r="N60" s="87">
        <f t="shared" si="8"/>
        <v>0</v>
      </c>
      <c r="O60" s="87">
        <f>IF(OR($C60=1,$F60=1),Inputs!$E$3*(1/4),0)</f>
        <v>0</v>
      </c>
      <c r="P60" s="89">
        <f>IF(OR($C60=1,$F60=1),Inputs!$E$25,0)</f>
        <v>0</v>
      </c>
      <c r="Q60" s="88">
        <f>IF(OR($C60=1,$F60=1),Inputs!$E$31,0)</f>
        <v>0</v>
      </c>
      <c r="R60" s="89">
        <f>IF(OR($C60=1,$F60=1),Inputs!$E$32,0)</f>
        <v>0</v>
      </c>
      <c r="S60" s="88">
        <f>IF(OR($C60=1,$F60=1),Inputs!$E$33,0)</f>
        <v>0</v>
      </c>
      <c r="T60" s="88">
        <f>IF(OR($C60=1,$F60=1),Inputs!$E$34,0)</f>
        <v>0</v>
      </c>
      <c r="U60" s="90">
        <f t="shared" si="9"/>
        <v>0</v>
      </c>
      <c r="V60" s="181">
        <v>0</v>
      </c>
      <c r="W60" s="181">
        <v>0</v>
      </c>
      <c r="X60" s="190"/>
    </row>
    <row r="61" spans="1:24" ht="12" thickBot="1">
      <c r="A61" s="273"/>
      <c r="B61" s="11"/>
      <c r="C61" s="108">
        <v>0</v>
      </c>
      <c r="D61" s="12" t="s">
        <v>82</v>
      </c>
      <c r="E61" s="16">
        <v>0</v>
      </c>
      <c r="F61" s="105">
        <f t="shared" si="10"/>
        <v>0</v>
      </c>
      <c r="G61" s="13"/>
      <c r="H61" s="95">
        <f t="shared" si="2"/>
        <v>0</v>
      </c>
      <c r="I61" s="96">
        <f t="shared" si="3"/>
        <v>0</v>
      </c>
      <c r="J61" s="97">
        <f t="shared" si="4"/>
        <v>0</v>
      </c>
      <c r="K61" s="98">
        <f t="shared" si="5"/>
        <v>0</v>
      </c>
      <c r="L61" s="97">
        <f t="shared" si="6"/>
        <v>0</v>
      </c>
      <c r="M61" s="95">
        <f t="shared" si="7"/>
        <v>0</v>
      </c>
      <c r="N61" s="99">
        <f t="shared" si="8"/>
        <v>0</v>
      </c>
      <c r="O61" s="99">
        <f>IF(OR($C61=1,$F61=1),Inputs!$E$3*(1/4),0)</f>
        <v>0</v>
      </c>
      <c r="P61" s="100">
        <f>IF(OR($C61=1,$F61=1),Inputs!$E$25,0)</f>
        <v>0</v>
      </c>
      <c r="Q61" s="101">
        <f>IF(OR($C61=1,$F61=1),Inputs!$E$31,0)</f>
        <v>0</v>
      </c>
      <c r="R61" s="100">
        <f>IF(OR($C61=1,$F61=1),Inputs!$E$32,0)</f>
        <v>0</v>
      </c>
      <c r="S61" s="101">
        <f>IF(OR($C61=1,$F61=1),Inputs!$E$33,0)</f>
        <v>0</v>
      </c>
      <c r="T61" s="101">
        <f>IF(OR($C61=1,$F61=1),Inputs!$E$34,0)</f>
        <v>0</v>
      </c>
      <c r="U61" s="102">
        <f t="shared" si="9"/>
        <v>0</v>
      </c>
      <c r="V61" s="182">
        <v>0</v>
      </c>
      <c r="W61" s="182">
        <v>0</v>
      </c>
      <c r="X61" s="191"/>
    </row>
    <row r="62" spans="1:24" ht="11.25">
      <c r="A62" s="271" t="s">
        <v>122</v>
      </c>
      <c r="B62" s="8" t="s">
        <v>98</v>
      </c>
      <c r="C62" s="107">
        <v>0</v>
      </c>
      <c r="D62" s="9" t="s">
        <v>82</v>
      </c>
      <c r="E62" s="15">
        <v>0</v>
      </c>
      <c r="F62" s="104">
        <f t="shared" si="10"/>
        <v>0</v>
      </c>
      <c r="G62" s="13"/>
      <c r="H62" s="91">
        <f t="shared" si="2"/>
        <v>0</v>
      </c>
      <c r="I62" s="92">
        <f t="shared" si="3"/>
        <v>0</v>
      </c>
      <c r="J62" s="93">
        <f t="shared" si="4"/>
        <v>0</v>
      </c>
      <c r="K62" s="94">
        <f t="shared" si="5"/>
        <v>0</v>
      </c>
      <c r="L62" s="85">
        <f t="shared" si="6"/>
        <v>0</v>
      </c>
      <c r="M62" s="91">
        <f t="shared" si="7"/>
        <v>0</v>
      </c>
      <c r="N62" s="87">
        <f t="shared" si="8"/>
        <v>0</v>
      </c>
      <c r="O62" s="87">
        <f>IF(OR($C62=1,$F62=1),Inputs!$E$3*(1/4),0)</f>
        <v>0</v>
      </c>
      <c r="P62" s="89">
        <f>IF(OR($C62=1,$F62=1),Inputs!$E$25,0)</f>
        <v>0</v>
      </c>
      <c r="Q62" s="88">
        <f>IF(OR($C62=1,$F62=1),Inputs!$E$31,0)</f>
        <v>0</v>
      </c>
      <c r="R62" s="89">
        <f>IF(OR($C62=1,$F62=1),Inputs!$E$32,0)</f>
        <v>0</v>
      </c>
      <c r="S62" s="88">
        <f>IF(OR($C62=1,$F62=1),Inputs!$E$33,0)</f>
        <v>0</v>
      </c>
      <c r="T62" s="88">
        <f>IF(OR($C62=1,$F62=1),Inputs!$E$34,0)</f>
        <v>0</v>
      </c>
      <c r="U62" s="90">
        <f t="shared" si="9"/>
        <v>0</v>
      </c>
      <c r="V62" s="181">
        <v>0</v>
      </c>
      <c r="W62" s="181">
        <v>0</v>
      </c>
      <c r="X62" s="190"/>
    </row>
    <row r="63" spans="1:24" ht="11.25">
      <c r="A63" s="272"/>
      <c r="B63" s="8"/>
      <c r="C63" s="107">
        <v>0</v>
      </c>
      <c r="D63" s="9" t="s">
        <v>82</v>
      </c>
      <c r="E63" s="15">
        <v>0</v>
      </c>
      <c r="F63" s="104">
        <f t="shared" si="10"/>
        <v>0</v>
      </c>
      <c r="G63" s="13"/>
      <c r="H63" s="91">
        <f t="shared" si="2"/>
        <v>0</v>
      </c>
      <c r="I63" s="92">
        <f t="shared" si="3"/>
        <v>0</v>
      </c>
      <c r="J63" s="93">
        <f t="shared" si="4"/>
        <v>0</v>
      </c>
      <c r="K63" s="94">
        <f t="shared" si="5"/>
        <v>0</v>
      </c>
      <c r="L63" s="93">
        <f t="shared" si="6"/>
        <v>0</v>
      </c>
      <c r="M63" s="91">
        <f t="shared" si="7"/>
        <v>0</v>
      </c>
      <c r="N63" s="87">
        <f t="shared" si="8"/>
        <v>0</v>
      </c>
      <c r="O63" s="87">
        <f>IF(OR($C63=1,$F63=1),Inputs!$E$3*(1/4),0)</f>
        <v>0</v>
      </c>
      <c r="P63" s="89">
        <f>IF(OR($C63=1,$F63=1),Inputs!$E$25,0)</f>
        <v>0</v>
      </c>
      <c r="Q63" s="88">
        <f>IF(OR($C63=1,$F63=1),Inputs!$E$31,0)</f>
        <v>0</v>
      </c>
      <c r="R63" s="89">
        <f>IF(OR($C63=1,$F63=1),Inputs!$E$32,0)</f>
        <v>0</v>
      </c>
      <c r="S63" s="88">
        <f>IF(OR($C63=1,$F63=1),Inputs!$E$33,0)</f>
        <v>0</v>
      </c>
      <c r="T63" s="88">
        <f>IF(OR($C63=1,$F63=1),Inputs!$E$34,0)</f>
        <v>0</v>
      </c>
      <c r="U63" s="90">
        <f t="shared" si="9"/>
        <v>0</v>
      </c>
      <c r="V63" s="181">
        <v>0</v>
      </c>
      <c r="W63" s="181">
        <v>0</v>
      </c>
      <c r="X63" s="190"/>
    </row>
    <row r="64" spans="1:24" ht="11.25">
      <c r="A64" s="272"/>
      <c r="B64" s="8"/>
      <c r="C64" s="107">
        <v>0</v>
      </c>
      <c r="D64" s="9" t="s">
        <v>82</v>
      </c>
      <c r="E64" s="15">
        <v>0</v>
      </c>
      <c r="F64" s="104">
        <f t="shared" si="10"/>
        <v>0</v>
      </c>
      <c r="G64" s="13"/>
      <c r="H64" s="91">
        <f t="shared" si="2"/>
        <v>0</v>
      </c>
      <c r="I64" s="92">
        <f t="shared" si="3"/>
        <v>0</v>
      </c>
      <c r="J64" s="93">
        <f t="shared" si="4"/>
        <v>0</v>
      </c>
      <c r="K64" s="94">
        <f t="shared" si="5"/>
        <v>0</v>
      </c>
      <c r="L64" s="93">
        <f t="shared" si="6"/>
        <v>0</v>
      </c>
      <c r="M64" s="91">
        <f t="shared" si="7"/>
        <v>0</v>
      </c>
      <c r="N64" s="87">
        <f t="shared" si="8"/>
        <v>0</v>
      </c>
      <c r="O64" s="87">
        <f>IF(OR($C64=1,$F64=1),Inputs!$E$3*(1/4),0)</f>
        <v>0</v>
      </c>
      <c r="P64" s="89">
        <f>IF(OR($C64=1,$F64=1),Inputs!$E$25,0)</f>
        <v>0</v>
      </c>
      <c r="Q64" s="88">
        <f>IF(OR($C64=1,$F64=1),Inputs!$E$31,0)</f>
        <v>0</v>
      </c>
      <c r="R64" s="89">
        <f>IF(OR($C64=1,$F64=1),Inputs!$E$32,0)</f>
        <v>0</v>
      </c>
      <c r="S64" s="88">
        <f>IF(OR($C64=1,$F64=1),Inputs!$E$33,0)</f>
        <v>0</v>
      </c>
      <c r="T64" s="88">
        <f>IF(OR($C64=1,$F64=1),Inputs!$E$34,0)</f>
        <v>0</v>
      </c>
      <c r="U64" s="90">
        <f t="shared" si="9"/>
        <v>0</v>
      </c>
      <c r="V64" s="181">
        <v>0</v>
      </c>
      <c r="W64" s="181">
        <v>0</v>
      </c>
      <c r="X64" s="190"/>
    </row>
    <row r="65" spans="1:24" ht="12" thickBot="1">
      <c r="A65" s="273"/>
      <c r="B65" s="11"/>
      <c r="C65" s="108">
        <v>0</v>
      </c>
      <c r="D65" s="12" t="s">
        <v>82</v>
      </c>
      <c r="E65" s="16">
        <v>0</v>
      </c>
      <c r="F65" s="105">
        <f t="shared" si="10"/>
        <v>0</v>
      </c>
      <c r="G65" s="13"/>
      <c r="H65" s="95">
        <f t="shared" si="2"/>
        <v>0</v>
      </c>
      <c r="I65" s="96">
        <f t="shared" si="3"/>
        <v>0</v>
      </c>
      <c r="J65" s="97">
        <f t="shared" si="4"/>
        <v>0</v>
      </c>
      <c r="K65" s="98">
        <f t="shared" si="5"/>
        <v>0</v>
      </c>
      <c r="L65" s="97">
        <f t="shared" si="6"/>
        <v>0</v>
      </c>
      <c r="M65" s="95">
        <f t="shared" si="7"/>
        <v>0</v>
      </c>
      <c r="N65" s="99">
        <f t="shared" si="8"/>
        <v>0</v>
      </c>
      <c r="O65" s="99">
        <f>IF(OR($C65=1,$F65=1),Inputs!$E$3*(1/4),0)</f>
        <v>0</v>
      </c>
      <c r="P65" s="100">
        <f>IF(OR($C65=1,$F65=1),Inputs!$E$25,0)</f>
        <v>0</v>
      </c>
      <c r="Q65" s="101">
        <f>IF(OR($C65=1,$F65=1),Inputs!$E$31,0)</f>
        <v>0</v>
      </c>
      <c r="R65" s="100">
        <f>IF(OR($C65=1,$F65=1),Inputs!$E$32,0)</f>
        <v>0</v>
      </c>
      <c r="S65" s="101">
        <f>IF(OR($C65=1,$F65=1),Inputs!$E$33,0)</f>
        <v>0</v>
      </c>
      <c r="T65" s="101">
        <f>IF(OR($C65=1,$F65=1),Inputs!$E$34,0)</f>
        <v>0</v>
      </c>
      <c r="U65" s="102">
        <f t="shared" si="9"/>
        <v>0</v>
      </c>
      <c r="V65" s="182">
        <v>0</v>
      </c>
      <c r="W65" s="182">
        <v>0</v>
      </c>
      <c r="X65" s="191"/>
    </row>
    <row r="66" spans="1:24" ht="11.25">
      <c r="A66" s="271" t="s">
        <v>123</v>
      </c>
      <c r="B66" s="8" t="s">
        <v>99</v>
      </c>
      <c r="C66" s="107">
        <v>0</v>
      </c>
      <c r="D66" s="9" t="s">
        <v>82</v>
      </c>
      <c r="E66" s="15">
        <v>0</v>
      </c>
      <c r="F66" s="104">
        <f t="shared" si="10"/>
        <v>0</v>
      </c>
      <c r="G66" s="13"/>
      <c r="H66" s="91">
        <f t="shared" si="2"/>
        <v>0</v>
      </c>
      <c r="I66" s="92">
        <f t="shared" si="3"/>
        <v>0</v>
      </c>
      <c r="J66" s="93">
        <f t="shared" si="4"/>
        <v>0</v>
      </c>
      <c r="K66" s="94">
        <f t="shared" si="5"/>
        <v>0</v>
      </c>
      <c r="L66" s="85">
        <f t="shared" si="6"/>
        <v>0</v>
      </c>
      <c r="M66" s="91">
        <f t="shared" si="7"/>
        <v>0</v>
      </c>
      <c r="N66" s="87">
        <f t="shared" si="8"/>
        <v>0</v>
      </c>
      <c r="O66" s="87">
        <f>IF(OR($C66=1,$F66=1),Inputs!$E$3*(1/4),0)</f>
        <v>0</v>
      </c>
      <c r="P66" s="89">
        <f>IF(OR($C66=1,$F66=1),Inputs!$E$25,0)</f>
        <v>0</v>
      </c>
      <c r="Q66" s="88">
        <f>IF(OR($C66=1,$F66=1),Inputs!$E$31,0)</f>
        <v>0</v>
      </c>
      <c r="R66" s="89">
        <f>IF(OR($C66=1,$F66=1),Inputs!$E$32,0)</f>
        <v>0</v>
      </c>
      <c r="S66" s="88">
        <f>IF(OR($C66=1,$F66=1),Inputs!$E$33,0)</f>
        <v>0</v>
      </c>
      <c r="T66" s="88">
        <f>IF(OR($C66=1,$F66=1),Inputs!$E$34,0)</f>
        <v>0</v>
      </c>
      <c r="U66" s="90">
        <f t="shared" si="9"/>
        <v>0</v>
      </c>
      <c r="V66" s="181">
        <v>0</v>
      </c>
      <c r="W66" s="181">
        <v>0</v>
      </c>
      <c r="X66" s="190"/>
    </row>
    <row r="67" spans="1:24" ht="11.25">
      <c r="A67" s="272"/>
      <c r="B67" s="8"/>
      <c r="C67" s="107">
        <v>0</v>
      </c>
      <c r="D67" s="9" t="s">
        <v>82</v>
      </c>
      <c r="E67" s="15">
        <v>0</v>
      </c>
      <c r="F67" s="104">
        <f t="shared" si="10"/>
        <v>0</v>
      </c>
      <c r="G67" s="13"/>
      <c r="H67" s="91">
        <f t="shared" si="2"/>
        <v>0</v>
      </c>
      <c r="I67" s="92">
        <f t="shared" si="3"/>
        <v>0</v>
      </c>
      <c r="J67" s="93">
        <f t="shared" si="4"/>
        <v>0</v>
      </c>
      <c r="K67" s="94">
        <f t="shared" si="5"/>
        <v>0</v>
      </c>
      <c r="L67" s="93">
        <f t="shared" si="6"/>
        <v>0</v>
      </c>
      <c r="M67" s="91">
        <f t="shared" si="7"/>
        <v>0</v>
      </c>
      <c r="N67" s="87">
        <f t="shared" si="8"/>
        <v>0</v>
      </c>
      <c r="O67" s="87">
        <f>IF(OR($C67=1,$F67=1),Inputs!$E$3*(1/4),0)</f>
        <v>0</v>
      </c>
      <c r="P67" s="89">
        <f>IF(OR($C67=1,$F67=1),Inputs!$E$25,0)</f>
        <v>0</v>
      </c>
      <c r="Q67" s="88">
        <f>IF(OR($C67=1,$F67=1),Inputs!$E$31,0)</f>
        <v>0</v>
      </c>
      <c r="R67" s="89">
        <f>IF(OR($C67=1,$F67=1),Inputs!$E$32,0)</f>
        <v>0</v>
      </c>
      <c r="S67" s="88">
        <f>IF(OR($C67=1,$F67=1),Inputs!$E$33,0)</f>
        <v>0</v>
      </c>
      <c r="T67" s="88">
        <f>IF(OR($C67=1,$F67=1),Inputs!$E$34,0)</f>
        <v>0</v>
      </c>
      <c r="U67" s="90">
        <f t="shared" si="9"/>
        <v>0</v>
      </c>
      <c r="V67" s="181">
        <v>0</v>
      </c>
      <c r="W67" s="181">
        <v>0</v>
      </c>
      <c r="X67" s="190"/>
    </row>
    <row r="68" spans="1:24" ht="11.25">
      <c r="A68" s="272"/>
      <c r="B68" s="8"/>
      <c r="C68" s="107">
        <v>0</v>
      </c>
      <c r="D68" s="9" t="s">
        <v>82</v>
      </c>
      <c r="E68" s="15">
        <v>0</v>
      </c>
      <c r="F68" s="104">
        <f t="shared" si="10"/>
        <v>0</v>
      </c>
      <c r="G68" s="13"/>
      <c r="H68" s="91">
        <f t="shared" si="2"/>
        <v>0</v>
      </c>
      <c r="I68" s="92">
        <f t="shared" si="3"/>
        <v>0</v>
      </c>
      <c r="J68" s="93">
        <f t="shared" si="4"/>
        <v>0</v>
      </c>
      <c r="K68" s="94">
        <f t="shared" si="5"/>
        <v>0</v>
      </c>
      <c r="L68" s="93">
        <f t="shared" si="6"/>
        <v>0</v>
      </c>
      <c r="M68" s="91">
        <f t="shared" si="7"/>
        <v>0</v>
      </c>
      <c r="N68" s="87">
        <f t="shared" si="8"/>
        <v>0</v>
      </c>
      <c r="O68" s="87">
        <f>IF(OR($C68=1,$F68=1),Inputs!$E$3*(1/4),0)</f>
        <v>0</v>
      </c>
      <c r="P68" s="89">
        <f>IF(OR($C68=1,$F68=1),Inputs!$E$25,0)</f>
        <v>0</v>
      </c>
      <c r="Q68" s="88">
        <f>IF(OR($C68=1,$F68=1),Inputs!$E$31,0)</f>
        <v>0</v>
      </c>
      <c r="R68" s="89">
        <f>IF(OR($C68=1,$F68=1),Inputs!$E$32,0)</f>
        <v>0</v>
      </c>
      <c r="S68" s="88">
        <f>IF(OR($C68=1,$F68=1),Inputs!$E$33,0)</f>
        <v>0</v>
      </c>
      <c r="T68" s="88">
        <f>IF(OR($C68=1,$F68=1),Inputs!$E$34,0)</f>
        <v>0</v>
      </c>
      <c r="U68" s="90">
        <f t="shared" si="9"/>
        <v>0</v>
      </c>
      <c r="V68" s="181">
        <v>0</v>
      </c>
      <c r="W68" s="181">
        <v>0</v>
      </c>
      <c r="X68" s="190"/>
    </row>
    <row r="69" spans="1:24" ht="12" thickBot="1">
      <c r="A69" s="273"/>
      <c r="B69" s="11"/>
      <c r="C69" s="108">
        <v>0</v>
      </c>
      <c r="D69" s="12" t="s">
        <v>82</v>
      </c>
      <c r="E69" s="16">
        <v>0</v>
      </c>
      <c r="F69" s="105">
        <f t="shared" si="10"/>
        <v>0</v>
      </c>
      <c r="G69" s="13"/>
      <c r="H69" s="95">
        <f t="shared" si="2"/>
        <v>0</v>
      </c>
      <c r="I69" s="96">
        <f t="shared" si="3"/>
        <v>0</v>
      </c>
      <c r="J69" s="97">
        <f t="shared" si="4"/>
        <v>0</v>
      </c>
      <c r="K69" s="98">
        <f t="shared" si="5"/>
        <v>0</v>
      </c>
      <c r="L69" s="97">
        <f t="shared" si="6"/>
        <v>0</v>
      </c>
      <c r="M69" s="95">
        <f t="shared" si="7"/>
        <v>0</v>
      </c>
      <c r="N69" s="99">
        <f t="shared" si="8"/>
        <v>0</v>
      </c>
      <c r="O69" s="99">
        <f>IF(OR($C69=1,$F69=1),Inputs!$E$3*(1/4),0)</f>
        <v>0</v>
      </c>
      <c r="P69" s="100">
        <f>IF(OR($C69=1,$F69=1),Inputs!$E$25,0)</f>
        <v>0</v>
      </c>
      <c r="Q69" s="101">
        <f>IF(OR($C69=1,$F69=1),Inputs!$E$31,0)</f>
        <v>0</v>
      </c>
      <c r="R69" s="100">
        <f>IF(OR($C69=1,$F69=1),Inputs!$E$32,0)</f>
        <v>0</v>
      </c>
      <c r="S69" s="101">
        <f>IF(OR($C69=1,$F69=1),Inputs!$E$33,0)</f>
        <v>0</v>
      </c>
      <c r="T69" s="101">
        <f>IF(OR($C69=1,$F69=1),Inputs!$E$34,0)</f>
        <v>0</v>
      </c>
      <c r="U69" s="102">
        <f t="shared" si="9"/>
        <v>0</v>
      </c>
      <c r="V69" s="182">
        <v>0</v>
      </c>
      <c r="W69" s="182">
        <v>0</v>
      </c>
      <c r="X69" s="191"/>
    </row>
    <row r="70" spans="1:24" ht="11.25">
      <c r="A70" s="271" t="s">
        <v>124</v>
      </c>
      <c r="B70" s="8" t="s">
        <v>100</v>
      </c>
      <c r="C70" s="107">
        <v>0</v>
      </c>
      <c r="D70" s="9" t="s">
        <v>82</v>
      </c>
      <c r="E70" s="15">
        <v>0</v>
      </c>
      <c r="F70" s="104">
        <f aca="true" t="shared" si="11" ref="F70:F101">IF(AND(C70=0,D70="Closed"),1,0)</f>
        <v>0</v>
      </c>
      <c r="G70" s="13"/>
      <c r="H70" s="91">
        <f t="shared" si="2"/>
        <v>0</v>
      </c>
      <c r="I70" s="92">
        <f t="shared" si="3"/>
        <v>0</v>
      </c>
      <c r="J70" s="93">
        <f t="shared" si="4"/>
        <v>0</v>
      </c>
      <c r="K70" s="94">
        <f t="shared" si="5"/>
        <v>0</v>
      </c>
      <c r="L70" s="85">
        <f t="shared" si="6"/>
        <v>0</v>
      </c>
      <c r="M70" s="91">
        <f t="shared" si="7"/>
        <v>0</v>
      </c>
      <c r="N70" s="87">
        <f t="shared" si="8"/>
        <v>0</v>
      </c>
      <c r="O70" s="87">
        <f>IF(OR($C70=1,$F70=1),Inputs!$E$3*(1/4),0)</f>
        <v>0</v>
      </c>
      <c r="P70" s="89">
        <f>IF(OR($C70=1,$F70=1),Inputs!$E$25,0)</f>
        <v>0</v>
      </c>
      <c r="Q70" s="88">
        <f>IF(OR($C70=1,$F70=1),Inputs!$E$31,0)</f>
        <v>0</v>
      </c>
      <c r="R70" s="89">
        <f>IF(OR($C70=1,$F70=1),Inputs!$E$32,0)</f>
        <v>0</v>
      </c>
      <c r="S70" s="88">
        <f>IF(OR($C70=1,$F70=1),Inputs!$E$33,0)</f>
        <v>0</v>
      </c>
      <c r="T70" s="88">
        <f>IF(OR($C70=1,$F70=1),Inputs!$E$34,0)</f>
        <v>0</v>
      </c>
      <c r="U70" s="90">
        <f t="shared" si="9"/>
        <v>0</v>
      </c>
      <c r="V70" s="181">
        <v>0</v>
      </c>
      <c r="W70" s="181">
        <v>0</v>
      </c>
      <c r="X70" s="190"/>
    </row>
    <row r="71" spans="1:24" ht="11.25">
      <c r="A71" s="272"/>
      <c r="B71" s="8"/>
      <c r="C71" s="107">
        <v>0</v>
      </c>
      <c r="D71" s="9" t="s">
        <v>82</v>
      </c>
      <c r="E71" s="15">
        <v>0</v>
      </c>
      <c r="F71" s="104">
        <f t="shared" si="11"/>
        <v>0</v>
      </c>
      <c r="G71" s="13"/>
      <c r="H71" s="91">
        <f aca="true" t="shared" si="12" ref="H71:H101">IF(AND($C71=1,$F71=0),$B$1*MIN($E71,$O71),0)</f>
        <v>0</v>
      </c>
      <c r="I71" s="92">
        <f aca="true" t="shared" si="13" ref="I71:I101">IF(AND($C71=1,$F71=0),$P71*MIN($E71,$O71),0)</f>
        <v>0</v>
      </c>
      <c r="J71" s="93">
        <f aca="true" t="shared" si="14" ref="J71:J101">IF(AND($C71=1,$F71=0),($P71*MAX(0,$E71-$O71))+((-1)*($R71+$S71+$T71)),0)</f>
        <v>0</v>
      </c>
      <c r="K71" s="94">
        <f aca="true" t="shared" si="15" ref="K71:K101">IF(AND($C71=1,$F71=0),($Q71*MAX(0,$E71-$O71)),0)</f>
        <v>0</v>
      </c>
      <c r="L71" s="93">
        <f aca="true" t="shared" si="16" ref="L71:L101">IF(AND($C71=0,$F71=1),($P71*$E71)+((-1)*($R71+$S71+$T71)),0)</f>
        <v>0</v>
      </c>
      <c r="M71" s="91">
        <f aca="true" t="shared" si="17" ref="M71:M101">IF(AND($C71=0,$F71=1),($B$1*MIN($E71,$O71))-($Q71*MAX(0,$E71-$O71)),0)</f>
        <v>0</v>
      </c>
      <c r="N71" s="87">
        <f aca="true" t="shared" si="18" ref="N71:N101">IF(OR($C71=1,$F71=1),B$1,0)</f>
        <v>0</v>
      </c>
      <c r="O71" s="87">
        <f>IF(OR($C71=1,$F71=1),Inputs!$E$3*(1/4),0)</f>
        <v>0</v>
      </c>
      <c r="P71" s="89">
        <f>IF(OR($C71=1,$F71=1),Inputs!$E$25,0)</f>
        <v>0</v>
      </c>
      <c r="Q71" s="88">
        <f>IF(OR($C71=1,$F71=1),Inputs!$E$31,0)</f>
        <v>0</v>
      </c>
      <c r="R71" s="89">
        <f>IF(OR($C71=1,$F71=1),Inputs!$E$32,0)</f>
        <v>0</v>
      </c>
      <c r="S71" s="88">
        <f>IF(OR($C71=1,$F71=1),Inputs!$E$33,0)</f>
        <v>0</v>
      </c>
      <c r="T71" s="88">
        <f>IF(OR($C71=1,$F71=1),Inputs!$E$34,0)</f>
        <v>0</v>
      </c>
      <c r="U71" s="90">
        <f aca="true" t="shared" si="19" ref="U71:U101">(-1)*($P71*$E71)</f>
        <v>0</v>
      </c>
      <c r="V71" s="181">
        <v>0</v>
      </c>
      <c r="W71" s="181">
        <v>0</v>
      </c>
      <c r="X71" s="190"/>
    </row>
    <row r="72" spans="1:24" ht="11.25">
      <c r="A72" s="272"/>
      <c r="B72" s="8"/>
      <c r="C72" s="107">
        <v>0</v>
      </c>
      <c r="D72" s="9" t="s">
        <v>82</v>
      </c>
      <c r="E72" s="15">
        <v>0</v>
      </c>
      <c r="F72" s="104">
        <f t="shared" si="11"/>
        <v>0</v>
      </c>
      <c r="G72" s="13"/>
      <c r="H72" s="91">
        <f t="shared" si="12"/>
        <v>0</v>
      </c>
      <c r="I72" s="92">
        <f t="shared" si="13"/>
        <v>0</v>
      </c>
      <c r="J72" s="93">
        <f t="shared" si="14"/>
        <v>0</v>
      </c>
      <c r="K72" s="94">
        <f t="shared" si="15"/>
        <v>0</v>
      </c>
      <c r="L72" s="93">
        <f t="shared" si="16"/>
        <v>0</v>
      </c>
      <c r="M72" s="91">
        <f t="shared" si="17"/>
        <v>0</v>
      </c>
      <c r="N72" s="87">
        <f t="shared" si="18"/>
        <v>0</v>
      </c>
      <c r="O72" s="87">
        <f>IF(OR($C72=1,$F72=1),Inputs!$E$3*(1/4),0)</f>
        <v>0</v>
      </c>
      <c r="P72" s="89">
        <f>IF(OR($C72=1,$F72=1),Inputs!$E$25,0)</f>
        <v>0</v>
      </c>
      <c r="Q72" s="88">
        <f>IF(OR($C72=1,$F72=1),Inputs!$E$31,0)</f>
        <v>0</v>
      </c>
      <c r="R72" s="89">
        <f>IF(OR($C72=1,$F72=1),Inputs!$E$32,0)</f>
        <v>0</v>
      </c>
      <c r="S72" s="88">
        <f>IF(OR($C72=1,$F72=1),Inputs!$E$33,0)</f>
        <v>0</v>
      </c>
      <c r="T72" s="88">
        <f>IF(OR($C72=1,$F72=1),Inputs!$E$34,0)</f>
        <v>0</v>
      </c>
      <c r="U72" s="90">
        <f t="shared" si="19"/>
        <v>0</v>
      </c>
      <c r="V72" s="181">
        <v>0</v>
      </c>
      <c r="W72" s="181">
        <v>0</v>
      </c>
      <c r="X72" s="190"/>
    </row>
    <row r="73" spans="1:24" ht="12" thickBot="1">
      <c r="A73" s="273"/>
      <c r="B73" s="11"/>
      <c r="C73" s="108">
        <v>0</v>
      </c>
      <c r="D73" s="12" t="s">
        <v>82</v>
      </c>
      <c r="E73" s="16">
        <v>0</v>
      </c>
      <c r="F73" s="105">
        <f t="shared" si="11"/>
        <v>0</v>
      </c>
      <c r="G73" s="14"/>
      <c r="H73" s="95">
        <f t="shared" si="12"/>
        <v>0</v>
      </c>
      <c r="I73" s="96">
        <f t="shared" si="13"/>
        <v>0</v>
      </c>
      <c r="J73" s="97">
        <f t="shared" si="14"/>
        <v>0</v>
      </c>
      <c r="K73" s="98">
        <f t="shared" si="15"/>
        <v>0</v>
      </c>
      <c r="L73" s="97">
        <f t="shared" si="16"/>
        <v>0</v>
      </c>
      <c r="M73" s="95">
        <f t="shared" si="17"/>
        <v>0</v>
      </c>
      <c r="N73" s="99">
        <f t="shared" si="18"/>
        <v>0</v>
      </c>
      <c r="O73" s="99">
        <f>IF(OR($C73=1,$F73=1),Inputs!$E$3*(1/4),0)</f>
        <v>0</v>
      </c>
      <c r="P73" s="100">
        <f>IF(OR($C73=1,$F73=1),Inputs!$E$25,0)</f>
        <v>0</v>
      </c>
      <c r="Q73" s="101">
        <f>IF(OR($C73=1,$F73=1),Inputs!$E$31,0)</f>
        <v>0</v>
      </c>
      <c r="R73" s="100">
        <f>IF(OR($C73=1,$F73=1),Inputs!$E$32,0)</f>
        <v>0</v>
      </c>
      <c r="S73" s="101">
        <f>IF(OR($C73=1,$F73=1),Inputs!$E$33,0)</f>
        <v>0</v>
      </c>
      <c r="T73" s="101">
        <f>IF(OR($C73=1,$F73=1),Inputs!$E$34,0)</f>
        <v>0</v>
      </c>
      <c r="U73" s="102">
        <f t="shared" si="19"/>
        <v>0</v>
      </c>
      <c r="V73" s="182">
        <v>0</v>
      </c>
      <c r="W73" s="182">
        <v>0</v>
      </c>
      <c r="X73" s="191"/>
    </row>
    <row r="74" spans="1:24" ht="11.25">
      <c r="A74" s="271" t="s">
        <v>125</v>
      </c>
      <c r="B74" s="8" t="s">
        <v>101</v>
      </c>
      <c r="C74" s="107">
        <v>0</v>
      </c>
      <c r="D74" s="9" t="s">
        <v>82</v>
      </c>
      <c r="E74" s="15">
        <v>0</v>
      </c>
      <c r="F74" s="104">
        <f t="shared" si="11"/>
        <v>0</v>
      </c>
      <c r="G74" s="13"/>
      <c r="H74" s="91">
        <f t="shared" si="12"/>
        <v>0</v>
      </c>
      <c r="I74" s="92">
        <f t="shared" si="13"/>
        <v>0</v>
      </c>
      <c r="J74" s="93">
        <f t="shared" si="14"/>
        <v>0</v>
      </c>
      <c r="K74" s="94">
        <f t="shared" si="15"/>
        <v>0</v>
      </c>
      <c r="L74" s="85">
        <f t="shared" si="16"/>
        <v>0</v>
      </c>
      <c r="M74" s="91">
        <f t="shared" si="17"/>
        <v>0</v>
      </c>
      <c r="N74" s="87">
        <f t="shared" si="18"/>
        <v>0</v>
      </c>
      <c r="O74" s="87">
        <f>IF(OR($C74=1,$F74=1),Inputs!$E$3*(1/4),0)</f>
        <v>0</v>
      </c>
      <c r="P74" s="89">
        <f>IF(OR($C74=1,$F74=1),Inputs!$E$25,0)</f>
        <v>0</v>
      </c>
      <c r="Q74" s="88">
        <f>IF(OR($C74=1,$F74=1),Inputs!$E$31,0)</f>
        <v>0</v>
      </c>
      <c r="R74" s="89">
        <f>IF(OR($C74=1,$F74=1),Inputs!$E$32,0)</f>
        <v>0</v>
      </c>
      <c r="S74" s="88">
        <f>IF(OR($C74=1,$F74=1),Inputs!$E$33,0)</f>
        <v>0</v>
      </c>
      <c r="T74" s="88">
        <f>IF(OR($C74=1,$F74=1),Inputs!$E$34,0)</f>
        <v>0</v>
      </c>
      <c r="U74" s="90">
        <f t="shared" si="19"/>
        <v>0</v>
      </c>
      <c r="V74" s="181">
        <v>0</v>
      </c>
      <c r="W74" s="181">
        <v>0</v>
      </c>
      <c r="X74" s="190"/>
    </row>
    <row r="75" spans="1:24" ht="11.25">
      <c r="A75" s="272"/>
      <c r="B75" s="8"/>
      <c r="C75" s="107">
        <v>0</v>
      </c>
      <c r="D75" s="9" t="s">
        <v>82</v>
      </c>
      <c r="E75" s="15">
        <v>0</v>
      </c>
      <c r="F75" s="104">
        <f t="shared" si="11"/>
        <v>0</v>
      </c>
      <c r="G75" s="13"/>
      <c r="H75" s="91">
        <f t="shared" si="12"/>
        <v>0</v>
      </c>
      <c r="I75" s="92">
        <f t="shared" si="13"/>
        <v>0</v>
      </c>
      <c r="J75" s="93">
        <f t="shared" si="14"/>
        <v>0</v>
      </c>
      <c r="K75" s="94">
        <f t="shared" si="15"/>
        <v>0</v>
      </c>
      <c r="L75" s="93">
        <f t="shared" si="16"/>
        <v>0</v>
      </c>
      <c r="M75" s="91">
        <f t="shared" si="17"/>
        <v>0</v>
      </c>
      <c r="N75" s="87">
        <f t="shared" si="18"/>
        <v>0</v>
      </c>
      <c r="O75" s="87">
        <f>IF(OR($C75=1,$F75=1),Inputs!$E$3*(1/4),0)</f>
        <v>0</v>
      </c>
      <c r="P75" s="89">
        <f>IF(OR($C75=1,$F75=1),Inputs!$E$25,0)</f>
        <v>0</v>
      </c>
      <c r="Q75" s="88">
        <f>IF(OR($C75=1,$F75=1),Inputs!$E$31,0)</f>
        <v>0</v>
      </c>
      <c r="R75" s="89">
        <f>IF(OR($C75=1,$F75=1),Inputs!$E$32,0)</f>
        <v>0</v>
      </c>
      <c r="S75" s="88">
        <f>IF(OR($C75=1,$F75=1),Inputs!$E$33,0)</f>
        <v>0</v>
      </c>
      <c r="T75" s="88">
        <f>IF(OR($C75=1,$F75=1),Inputs!$E$34,0)</f>
        <v>0</v>
      </c>
      <c r="U75" s="90">
        <f t="shared" si="19"/>
        <v>0</v>
      </c>
      <c r="V75" s="181">
        <v>0</v>
      </c>
      <c r="W75" s="181">
        <v>0</v>
      </c>
      <c r="X75" s="190"/>
    </row>
    <row r="76" spans="1:24" ht="11.25">
      <c r="A76" s="272"/>
      <c r="B76" s="8"/>
      <c r="C76" s="107">
        <v>0</v>
      </c>
      <c r="D76" s="9" t="s">
        <v>82</v>
      </c>
      <c r="E76" s="15">
        <v>0</v>
      </c>
      <c r="F76" s="104">
        <f t="shared" si="11"/>
        <v>0</v>
      </c>
      <c r="G76" s="13"/>
      <c r="H76" s="91">
        <f t="shared" si="12"/>
        <v>0</v>
      </c>
      <c r="I76" s="92">
        <f t="shared" si="13"/>
        <v>0</v>
      </c>
      <c r="J76" s="93">
        <f t="shared" si="14"/>
        <v>0</v>
      </c>
      <c r="K76" s="94">
        <f t="shared" si="15"/>
        <v>0</v>
      </c>
      <c r="L76" s="93">
        <f t="shared" si="16"/>
        <v>0</v>
      </c>
      <c r="M76" s="91">
        <f t="shared" si="17"/>
        <v>0</v>
      </c>
      <c r="N76" s="87">
        <f t="shared" si="18"/>
        <v>0</v>
      </c>
      <c r="O76" s="87">
        <f>IF(OR($C76=1,$F76=1),Inputs!$E$3*(1/4),0)</f>
        <v>0</v>
      </c>
      <c r="P76" s="89">
        <f>IF(OR($C76=1,$F76=1),Inputs!$E$25,0)</f>
        <v>0</v>
      </c>
      <c r="Q76" s="88">
        <f>IF(OR($C76=1,$F76=1),Inputs!$E$31,0)</f>
        <v>0</v>
      </c>
      <c r="R76" s="89">
        <f>IF(OR($C76=1,$F76=1),Inputs!$E$32,0)</f>
        <v>0</v>
      </c>
      <c r="S76" s="88">
        <f>IF(OR($C76=1,$F76=1),Inputs!$E$33,0)</f>
        <v>0</v>
      </c>
      <c r="T76" s="88">
        <f>IF(OR($C76=1,$F76=1),Inputs!$E$34,0)</f>
        <v>0</v>
      </c>
      <c r="U76" s="90">
        <f t="shared" si="19"/>
        <v>0</v>
      </c>
      <c r="V76" s="181">
        <v>0</v>
      </c>
      <c r="W76" s="181">
        <v>0</v>
      </c>
      <c r="X76" s="190"/>
    </row>
    <row r="77" spans="1:24" ht="12" thickBot="1">
      <c r="A77" s="273"/>
      <c r="B77" s="11"/>
      <c r="C77" s="108">
        <v>0</v>
      </c>
      <c r="D77" s="12" t="s">
        <v>82</v>
      </c>
      <c r="E77" s="16">
        <v>0</v>
      </c>
      <c r="F77" s="105">
        <f t="shared" si="11"/>
        <v>0</v>
      </c>
      <c r="G77" s="13"/>
      <c r="H77" s="95">
        <f t="shared" si="12"/>
        <v>0</v>
      </c>
      <c r="I77" s="96">
        <f t="shared" si="13"/>
        <v>0</v>
      </c>
      <c r="J77" s="97">
        <f t="shared" si="14"/>
        <v>0</v>
      </c>
      <c r="K77" s="98">
        <f t="shared" si="15"/>
        <v>0</v>
      </c>
      <c r="L77" s="97">
        <f t="shared" si="16"/>
        <v>0</v>
      </c>
      <c r="M77" s="95">
        <f t="shared" si="17"/>
        <v>0</v>
      </c>
      <c r="N77" s="99">
        <f t="shared" si="18"/>
        <v>0</v>
      </c>
      <c r="O77" s="99">
        <f>IF(OR($C77=1,$F77=1),Inputs!$E$3*(1/4),0)</f>
        <v>0</v>
      </c>
      <c r="P77" s="100">
        <f>IF(OR($C77=1,$F77=1),Inputs!$E$25,0)</f>
        <v>0</v>
      </c>
      <c r="Q77" s="101">
        <f>IF(OR($C77=1,$F77=1),Inputs!$E$31,0)</f>
        <v>0</v>
      </c>
      <c r="R77" s="100">
        <f>IF(OR($C77=1,$F77=1),Inputs!$E$32,0)</f>
        <v>0</v>
      </c>
      <c r="S77" s="101">
        <f>IF(OR($C77=1,$F77=1),Inputs!$E$33,0)</f>
        <v>0</v>
      </c>
      <c r="T77" s="101">
        <f>IF(OR($C77=1,$F77=1),Inputs!$E$34,0)</f>
        <v>0</v>
      </c>
      <c r="U77" s="102">
        <f t="shared" si="19"/>
        <v>0</v>
      </c>
      <c r="V77" s="182">
        <v>0</v>
      </c>
      <c r="W77" s="182">
        <v>0</v>
      </c>
      <c r="X77" s="191"/>
    </row>
    <row r="78" spans="1:24" ht="11.25">
      <c r="A78" s="271" t="s">
        <v>126</v>
      </c>
      <c r="B78" s="8" t="s">
        <v>102</v>
      </c>
      <c r="C78" s="109">
        <v>0</v>
      </c>
      <c r="D78" s="9" t="s">
        <v>82</v>
      </c>
      <c r="E78" s="15">
        <v>0</v>
      </c>
      <c r="F78" s="104">
        <f t="shared" si="11"/>
        <v>0</v>
      </c>
      <c r="G78" s="13"/>
      <c r="H78" s="91">
        <f t="shared" si="12"/>
        <v>0</v>
      </c>
      <c r="I78" s="92">
        <f t="shared" si="13"/>
        <v>0</v>
      </c>
      <c r="J78" s="93">
        <f t="shared" si="14"/>
        <v>0</v>
      </c>
      <c r="K78" s="94">
        <f t="shared" si="15"/>
        <v>0</v>
      </c>
      <c r="L78" s="85">
        <f t="shared" si="16"/>
        <v>0</v>
      </c>
      <c r="M78" s="91">
        <f t="shared" si="17"/>
        <v>0</v>
      </c>
      <c r="N78" s="87">
        <f t="shared" si="18"/>
        <v>0</v>
      </c>
      <c r="O78" s="87">
        <f>IF(OR($C78=1,$F78=1),Inputs!$E$3*(1/4),0)</f>
        <v>0</v>
      </c>
      <c r="P78" s="89">
        <f>IF(OR($C78=1,$F78=1),Inputs!$E$25,0)</f>
        <v>0</v>
      </c>
      <c r="Q78" s="88">
        <f>IF(OR($C78=1,$F78=1),Inputs!$E$31,0)</f>
        <v>0</v>
      </c>
      <c r="R78" s="89">
        <f>IF(OR($C78=1,$F78=1),Inputs!$E$32,0)</f>
        <v>0</v>
      </c>
      <c r="S78" s="88">
        <f>IF(OR($C78=1,$F78=1),Inputs!$E$33,0)</f>
        <v>0</v>
      </c>
      <c r="T78" s="88">
        <f>IF(OR($C78=1,$F78=1),Inputs!$E$34,0)</f>
        <v>0</v>
      </c>
      <c r="U78" s="90">
        <f t="shared" si="19"/>
        <v>0</v>
      </c>
      <c r="V78" s="181">
        <v>0</v>
      </c>
      <c r="W78" s="181">
        <v>0</v>
      </c>
      <c r="X78" s="190"/>
    </row>
    <row r="79" spans="1:24" ht="11.25">
      <c r="A79" s="272"/>
      <c r="B79" s="8"/>
      <c r="C79" s="107">
        <v>0</v>
      </c>
      <c r="D79" s="9" t="s">
        <v>82</v>
      </c>
      <c r="E79" s="15">
        <v>0</v>
      </c>
      <c r="F79" s="104">
        <f t="shared" si="11"/>
        <v>0</v>
      </c>
      <c r="G79" s="13"/>
      <c r="H79" s="91">
        <f t="shared" si="12"/>
        <v>0</v>
      </c>
      <c r="I79" s="92">
        <f t="shared" si="13"/>
        <v>0</v>
      </c>
      <c r="J79" s="93">
        <f t="shared" si="14"/>
        <v>0</v>
      </c>
      <c r="K79" s="94">
        <f t="shared" si="15"/>
        <v>0</v>
      </c>
      <c r="L79" s="93">
        <f t="shared" si="16"/>
        <v>0</v>
      </c>
      <c r="M79" s="91">
        <f t="shared" si="17"/>
        <v>0</v>
      </c>
      <c r="N79" s="87">
        <f t="shared" si="18"/>
        <v>0</v>
      </c>
      <c r="O79" s="87">
        <f>IF(OR($C79=1,$F79=1),Inputs!$E$3*(1/4),0)</f>
        <v>0</v>
      </c>
      <c r="P79" s="89">
        <f>IF(OR($C79=1,$F79=1),Inputs!$E$25,0)</f>
        <v>0</v>
      </c>
      <c r="Q79" s="88">
        <f>IF(OR($C79=1,$F79=1),Inputs!$E$31,0)</f>
        <v>0</v>
      </c>
      <c r="R79" s="89">
        <f>IF(OR($C79=1,$F79=1),Inputs!$E$32,0)</f>
        <v>0</v>
      </c>
      <c r="S79" s="88">
        <f>IF(OR($C79=1,$F79=1),Inputs!$E$33,0)</f>
        <v>0</v>
      </c>
      <c r="T79" s="88">
        <f>IF(OR($C79=1,$F79=1),Inputs!$E$34,0)</f>
        <v>0</v>
      </c>
      <c r="U79" s="90">
        <f t="shared" si="19"/>
        <v>0</v>
      </c>
      <c r="V79" s="181">
        <v>0</v>
      </c>
      <c r="W79" s="181">
        <v>0</v>
      </c>
      <c r="X79" s="190"/>
    </row>
    <row r="80" spans="1:24" ht="11.25">
      <c r="A80" s="272"/>
      <c r="B80" s="8"/>
      <c r="C80" s="107">
        <v>0</v>
      </c>
      <c r="D80" s="9" t="s">
        <v>82</v>
      </c>
      <c r="E80" s="15">
        <v>0</v>
      </c>
      <c r="F80" s="104">
        <f t="shared" si="11"/>
        <v>0</v>
      </c>
      <c r="G80" s="13"/>
      <c r="H80" s="91">
        <f t="shared" si="12"/>
        <v>0</v>
      </c>
      <c r="I80" s="92">
        <f t="shared" si="13"/>
        <v>0</v>
      </c>
      <c r="J80" s="93">
        <f t="shared" si="14"/>
        <v>0</v>
      </c>
      <c r="K80" s="94">
        <f t="shared" si="15"/>
        <v>0</v>
      </c>
      <c r="L80" s="93">
        <f t="shared" si="16"/>
        <v>0</v>
      </c>
      <c r="M80" s="91">
        <f t="shared" si="17"/>
        <v>0</v>
      </c>
      <c r="N80" s="87">
        <f t="shared" si="18"/>
        <v>0</v>
      </c>
      <c r="O80" s="87">
        <f>IF(OR($C80=1,$F80=1),Inputs!$E$3*(1/4),0)</f>
        <v>0</v>
      </c>
      <c r="P80" s="89">
        <f>IF(OR($C80=1,$F80=1),Inputs!$E$25,0)</f>
        <v>0</v>
      </c>
      <c r="Q80" s="88">
        <f>IF(OR($C80=1,$F80=1),Inputs!$E$31,0)</f>
        <v>0</v>
      </c>
      <c r="R80" s="89">
        <f>IF(OR($C80=1,$F80=1),Inputs!$E$32,0)</f>
        <v>0</v>
      </c>
      <c r="S80" s="88">
        <f>IF(OR($C80=1,$F80=1),Inputs!$E$33,0)</f>
        <v>0</v>
      </c>
      <c r="T80" s="88">
        <f>IF(OR($C80=1,$F80=1),Inputs!$E$34,0)</f>
        <v>0</v>
      </c>
      <c r="U80" s="90">
        <f t="shared" si="19"/>
        <v>0</v>
      </c>
      <c r="V80" s="181">
        <v>0</v>
      </c>
      <c r="W80" s="181">
        <v>0</v>
      </c>
      <c r="X80" s="190"/>
    </row>
    <row r="81" spans="1:24" ht="12" thickBot="1">
      <c r="A81" s="273"/>
      <c r="B81" s="11"/>
      <c r="C81" s="108">
        <v>0</v>
      </c>
      <c r="D81" s="12" t="s">
        <v>82</v>
      </c>
      <c r="E81" s="16">
        <v>0</v>
      </c>
      <c r="F81" s="105">
        <f t="shared" si="11"/>
        <v>0</v>
      </c>
      <c r="G81" s="13"/>
      <c r="H81" s="95">
        <f t="shared" si="12"/>
        <v>0</v>
      </c>
      <c r="I81" s="96">
        <f t="shared" si="13"/>
        <v>0</v>
      </c>
      <c r="J81" s="97">
        <f t="shared" si="14"/>
        <v>0</v>
      </c>
      <c r="K81" s="98">
        <f t="shared" si="15"/>
        <v>0</v>
      </c>
      <c r="L81" s="97">
        <f t="shared" si="16"/>
        <v>0</v>
      </c>
      <c r="M81" s="95">
        <f t="shared" si="17"/>
        <v>0</v>
      </c>
      <c r="N81" s="99">
        <f t="shared" si="18"/>
        <v>0</v>
      </c>
      <c r="O81" s="99">
        <f>IF(OR($C81=1,$F81=1),Inputs!$E$3*(1/4),0)</f>
        <v>0</v>
      </c>
      <c r="P81" s="100">
        <f>IF(OR($C81=1,$F81=1),Inputs!$E$25,0)</f>
        <v>0</v>
      </c>
      <c r="Q81" s="101">
        <f>IF(OR($C81=1,$F81=1),Inputs!$E$31,0)</f>
        <v>0</v>
      </c>
      <c r="R81" s="100">
        <f>IF(OR($C81=1,$F81=1),Inputs!$E$32,0)</f>
        <v>0</v>
      </c>
      <c r="S81" s="101">
        <f>IF(OR($C81=1,$F81=1),Inputs!$E$33,0)</f>
        <v>0</v>
      </c>
      <c r="T81" s="101">
        <f>IF(OR($C81=1,$F81=1),Inputs!$E$34,0)</f>
        <v>0</v>
      </c>
      <c r="U81" s="102">
        <f t="shared" si="19"/>
        <v>0</v>
      </c>
      <c r="V81" s="182">
        <v>0</v>
      </c>
      <c r="W81" s="182">
        <v>0</v>
      </c>
      <c r="X81" s="191"/>
    </row>
    <row r="82" spans="1:24" ht="11.25">
      <c r="A82" s="271" t="s">
        <v>127</v>
      </c>
      <c r="B82" s="8" t="s">
        <v>104</v>
      </c>
      <c r="C82" s="109">
        <v>0</v>
      </c>
      <c r="D82" s="9" t="s">
        <v>82</v>
      </c>
      <c r="E82" s="15">
        <v>0</v>
      </c>
      <c r="F82" s="104">
        <f t="shared" si="11"/>
        <v>0</v>
      </c>
      <c r="G82" s="13"/>
      <c r="H82" s="91">
        <f t="shared" si="12"/>
        <v>0</v>
      </c>
      <c r="I82" s="92">
        <f t="shared" si="13"/>
        <v>0</v>
      </c>
      <c r="J82" s="93">
        <f t="shared" si="14"/>
        <v>0</v>
      </c>
      <c r="K82" s="94">
        <f t="shared" si="15"/>
        <v>0</v>
      </c>
      <c r="L82" s="85">
        <f t="shared" si="16"/>
        <v>0</v>
      </c>
      <c r="M82" s="91">
        <f t="shared" si="17"/>
        <v>0</v>
      </c>
      <c r="N82" s="87">
        <f t="shared" si="18"/>
        <v>0</v>
      </c>
      <c r="O82" s="87">
        <f>IF(OR($C82=1,$F82=1),Inputs!$E$3*(1/4),0)</f>
        <v>0</v>
      </c>
      <c r="P82" s="89">
        <f>IF(OR($C82=1,$F82=1),Inputs!$E$25,0)</f>
        <v>0</v>
      </c>
      <c r="Q82" s="88">
        <f>IF(OR($C82=1,$F82=1),Inputs!$E$31,0)</f>
        <v>0</v>
      </c>
      <c r="R82" s="89">
        <f>IF(OR($C82=1,$F82=1),Inputs!$E$32,0)</f>
        <v>0</v>
      </c>
      <c r="S82" s="88">
        <f>IF(OR($C82=1,$F82=1),Inputs!$E$33,0)</f>
        <v>0</v>
      </c>
      <c r="T82" s="88">
        <f>IF(OR($C82=1,$F82=1),Inputs!$E$34,0)</f>
        <v>0</v>
      </c>
      <c r="U82" s="90">
        <f t="shared" si="19"/>
        <v>0</v>
      </c>
      <c r="V82" s="181">
        <v>0</v>
      </c>
      <c r="W82" s="181">
        <v>0</v>
      </c>
      <c r="X82" s="190"/>
    </row>
    <row r="83" spans="1:24" ht="11.25">
      <c r="A83" s="272"/>
      <c r="B83" s="8"/>
      <c r="C83" s="107">
        <v>0</v>
      </c>
      <c r="D83" s="9" t="s">
        <v>82</v>
      </c>
      <c r="E83" s="15">
        <v>0</v>
      </c>
      <c r="F83" s="104">
        <f t="shared" si="11"/>
        <v>0</v>
      </c>
      <c r="G83" s="13"/>
      <c r="H83" s="91">
        <f t="shared" si="12"/>
        <v>0</v>
      </c>
      <c r="I83" s="92">
        <f t="shared" si="13"/>
        <v>0</v>
      </c>
      <c r="J83" s="93">
        <f t="shared" si="14"/>
        <v>0</v>
      </c>
      <c r="K83" s="94">
        <f t="shared" si="15"/>
        <v>0</v>
      </c>
      <c r="L83" s="93">
        <f t="shared" si="16"/>
        <v>0</v>
      </c>
      <c r="M83" s="91">
        <f t="shared" si="17"/>
        <v>0</v>
      </c>
      <c r="N83" s="87">
        <f t="shared" si="18"/>
        <v>0</v>
      </c>
      <c r="O83" s="87">
        <f>IF(OR($C83=1,$F83=1),Inputs!$E$3*(1/4),0)</f>
        <v>0</v>
      </c>
      <c r="P83" s="89">
        <f>IF(OR($C83=1,$F83=1),Inputs!$E$25,0)</f>
        <v>0</v>
      </c>
      <c r="Q83" s="88">
        <f>IF(OR($C83=1,$F83=1),Inputs!$E$31,0)</f>
        <v>0</v>
      </c>
      <c r="R83" s="89">
        <f>IF(OR($C83=1,$F83=1),Inputs!$E$32,0)</f>
        <v>0</v>
      </c>
      <c r="S83" s="88">
        <f>IF(OR($C83=1,$F83=1),Inputs!$E$33,0)</f>
        <v>0</v>
      </c>
      <c r="T83" s="88">
        <f>IF(OR($C83=1,$F83=1),Inputs!$E$34,0)</f>
        <v>0</v>
      </c>
      <c r="U83" s="90">
        <f t="shared" si="19"/>
        <v>0</v>
      </c>
      <c r="V83" s="181">
        <v>0</v>
      </c>
      <c r="W83" s="181">
        <v>0</v>
      </c>
      <c r="X83" s="190"/>
    </row>
    <row r="84" spans="1:24" ht="11.25">
      <c r="A84" s="272"/>
      <c r="B84" s="8"/>
      <c r="C84" s="107">
        <v>0</v>
      </c>
      <c r="D84" s="9" t="s">
        <v>82</v>
      </c>
      <c r="E84" s="15">
        <v>0</v>
      </c>
      <c r="F84" s="104">
        <f t="shared" si="11"/>
        <v>0</v>
      </c>
      <c r="G84" s="13"/>
      <c r="H84" s="91">
        <f t="shared" si="12"/>
        <v>0</v>
      </c>
      <c r="I84" s="92">
        <f t="shared" si="13"/>
        <v>0</v>
      </c>
      <c r="J84" s="93">
        <f t="shared" si="14"/>
        <v>0</v>
      </c>
      <c r="K84" s="94">
        <f t="shared" si="15"/>
        <v>0</v>
      </c>
      <c r="L84" s="93">
        <f t="shared" si="16"/>
        <v>0</v>
      </c>
      <c r="M84" s="91">
        <f t="shared" si="17"/>
        <v>0</v>
      </c>
      <c r="N84" s="87">
        <f t="shared" si="18"/>
        <v>0</v>
      </c>
      <c r="O84" s="87">
        <f>IF(OR($C84=1,$F84=1),Inputs!$E$3*(1/4),0)</f>
        <v>0</v>
      </c>
      <c r="P84" s="89">
        <f>IF(OR($C84=1,$F84=1),Inputs!$E$25,0)</f>
        <v>0</v>
      </c>
      <c r="Q84" s="88">
        <f>IF(OR($C84=1,$F84=1),Inputs!$E$31,0)</f>
        <v>0</v>
      </c>
      <c r="R84" s="89">
        <f>IF(OR($C84=1,$F84=1),Inputs!$E$32,0)</f>
        <v>0</v>
      </c>
      <c r="S84" s="88">
        <f>IF(OR($C84=1,$F84=1),Inputs!$E$33,0)</f>
        <v>0</v>
      </c>
      <c r="T84" s="88">
        <f>IF(OR($C84=1,$F84=1),Inputs!$E$34,0)</f>
        <v>0</v>
      </c>
      <c r="U84" s="90">
        <f t="shared" si="19"/>
        <v>0</v>
      </c>
      <c r="V84" s="181">
        <v>0</v>
      </c>
      <c r="W84" s="181">
        <v>0</v>
      </c>
      <c r="X84" s="190"/>
    </row>
    <row r="85" spans="1:24" ht="12" thickBot="1">
      <c r="A85" s="273"/>
      <c r="B85" s="11"/>
      <c r="C85" s="108">
        <v>0</v>
      </c>
      <c r="D85" s="12" t="s">
        <v>82</v>
      </c>
      <c r="E85" s="16">
        <v>0</v>
      </c>
      <c r="F85" s="105">
        <f t="shared" si="11"/>
        <v>0</v>
      </c>
      <c r="G85" s="13"/>
      <c r="H85" s="95">
        <f t="shared" si="12"/>
        <v>0</v>
      </c>
      <c r="I85" s="96">
        <f t="shared" si="13"/>
        <v>0</v>
      </c>
      <c r="J85" s="97">
        <f t="shared" si="14"/>
        <v>0</v>
      </c>
      <c r="K85" s="98">
        <f t="shared" si="15"/>
        <v>0</v>
      </c>
      <c r="L85" s="97">
        <f t="shared" si="16"/>
        <v>0</v>
      </c>
      <c r="M85" s="95">
        <f t="shared" si="17"/>
        <v>0</v>
      </c>
      <c r="N85" s="99">
        <f t="shared" si="18"/>
        <v>0</v>
      </c>
      <c r="O85" s="99">
        <f>IF(OR($C85=1,$F85=1),Inputs!$E$3*(1/4),0)</f>
        <v>0</v>
      </c>
      <c r="P85" s="100">
        <f>IF(OR($C85=1,$F85=1),Inputs!$E$25,0)</f>
        <v>0</v>
      </c>
      <c r="Q85" s="101">
        <f>IF(OR($C85=1,$F85=1),Inputs!$E$31,0)</f>
        <v>0</v>
      </c>
      <c r="R85" s="100">
        <f>IF(OR($C85=1,$F85=1),Inputs!$E$32,0)</f>
        <v>0</v>
      </c>
      <c r="S85" s="101">
        <f>IF(OR($C85=1,$F85=1),Inputs!$E$33,0)</f>
        <v>0</v>
      </c>
      <c r="T85" s="101">
        <f>IF(OR($C85=1,$F85=1),Inputs!$E$34,0)</f>
        <v>0</v>
      </c>
      <c r="U85" s="102">
        <f t="shared" si="19"/>
        <v>0</v>
      </c>
      <c r="V85" s="182">
        <v>0</v>
      </c>
      <c r="W85" s="182">
        <v>0</v>
      </c>
      <c r="X85" s="191"/>
    </row>
    <row r="86" spans="1:24" ht="11.25">
      <c r="A86" s="271" t="s">
        <v>128</v>
      </c>
      <c r="B86" s="8" t="s">
        <v>105</v>
      </c>
      <c r="C86" s="109">
        <v>0</v>
      </c>
      <c r="D86" s="9" t="s">
        <v>82</v>
      </c>
      <c r="E86" s="15">
        <v>0</v>
      </c>
      <c r="F86" s="104">
        <f t="shared" si="11"/>
        <v>0</v>
      </c>
      <c r="G86" s="13"/>
      <c r="H86" s="91">
        <f t="shared" si="12"/>
        <v>0</v>
      </c>
      <c r="I86" s="92">
        <f t="shared" si="13"/>
        <v>0</v>
      </c>
      <c r="J86" s="93">
        <f t="shared" si="14"/>
        <v>0</v>
      </c>
      <c r="K86" s="94">
        <f t="shared" si="15"/>
        <v>0</v>
      </c>
      <c r="L86" s="85">
        <f t="shared" si="16"/>
        <v>0</v>
      </c>
      <c r="M86" s="91">
        <f t="shared" si="17"/>
        <v>0</v>
      </c>
      <c r="N86" s="87">
        <f t="shared" si="18"/>
        <v>0</v>
      </c>
      <c r="O86" s="87">
        <f>IF(OR($C86=1,$F86=1),Inputs!$E$3*(1/4),0)</f>
        <v>0</v>
      </c>
      <c r="P86" s="89">
        <f>IF(OR($C86=1,$F86=1),Inputs!$E$25,0)</f>
        <v>0</v>
      </c>
      <c r="Q86" s="88">
        <f>IF(OR($C86=1,$F86=1),Inputs!$E$31,0)</f>
        <v>0</v>
      </c>
      <c r="R86" s="89">
        <f>IF(OR($C86=1,$F86=1),Inputs!$E$32,0)</f>
        <v>0</v>
      </c>
      <c r="S86" s="88">
        <f>IF(OR($C86=1,$F86=1),Inputs!$E$33,0)</f>
        <v>0</v>
      </c>
      <c r="T86" s="88">
        <f>IF(OR($C86=1,$F86=1),Inputs!$E$34,0)</f>
        <v>0</v>
      </c>
      <c r="U86" s="90">
        <f t="shared" si="19"/>
        <v>0</v>
      </c>
      <c r="V86" s="181">
        <v>0</v>
      </c>
      <c r="W86" s="181">
        <v>0</v>
      </c>
      <c r="X86" s="190"/>
    </row>
    <row r="87" spans="1:24" ht="11.25">
      <c r="A87" s="272"/>
      <c r="B87" s="8"/>
      <c r="C87" s="107">
        <v>0</v>
      </c>
      <c r="D87" s="9" t="s">
        <v>82</v>
      </c>
      <c r="E87" s="15">
        <v>0</v>
      </c>
      <c r="F87" s="104">
        <f t="shared" si="11"/>
        <v>0</v>
      </c>
      <c r="G87" s="13"/>
      <c r="H87" s="91">
        <f t="shared" si="12"/>
        <v>0</v>
      </c>
      <c r="I87" s="92">
        <f t="shared" si="13"/>
        <v>0</v>
      </c>
      <c r="J87" s="93">
        <f t="shared" si="14"/>
        <v>0</v>
      </c>
      <c r="K87" s="94">
        <f t="shared" si="15"/>
        <v>0</v>
      </c>
      <c r="L87" s="93">
        <f t="shared" si="16"/>
        <v>0</v>
      </c>
      <c r="M87" s="91">
        <f t="shared" si="17"/>
        <v>0</v>
      </c>
      <c r="N87" s="87">
        <f t="shared" si="18"/>
        <v>0</v>
      </c>
      <c r="O87" s="87">
        <f>IF(OR($C87=1,$F87=1),Inputs!$E$3*(1/4),0)</f>
        <v>0</v>
      </c>
      <c r="P87" s="89">
        <f>IF(OR($C87=1,$F87=1),Inputs!$E$25,0)</f>
        <v>0</v>
      </c>
      <c r="Q87" s="88">
        <f>IF(OR($C87=1,$F87=1),Inputs!$E$31,0)</f>
        <v>0</v>
      </c>
      <c r="R87" s="89">
        <f>IF(OR($C87=1,$F87=1),Inputs!$E$32,0)</f>
        <v>0</v>
      </c>
      <c r="S87" s="88">
        <f>IF(OR($C87=1,$F87=1),Inputs!$E$33,0)</f>
        <v>0</v>
      </c>
      <c r="T87" s="88">
        <f>IF(OR($C87=1,$F87=1),Inputs!$E$34,0)</f>
        <v>0</v>
      </c>
      <c r="U87" s="90">
        <f t="shared" si="19"/>
        <v>0</v>
      </c>
      <c r="V87" s="181">
        <v>0</v>
      </c>
      <c r="W87" s="181">
        <v>0</v>
      </c>
      <c r="X87" s="190"/>
    </row>
    <row r="88" spans="1:24" ht="11.25">
      <c r="A88" s="272"/>
      <c r="B88" s="8"/>
      <c r="C88" s="107">
        <v>0</v>
      </c>
      <c r="D88" s="9" t="s">
        <v>82</v>
      </c>
      <c r="E88" s="15">
        <v>0</v>
      </c>
      <c r="F88" s="104">
        <f t="shared" si="11"/>
        <v>0</v>
      </c>
      <c r="G88" s="13"/>
      <c r="H88" s="91">
        <f t="shared" si="12"/>
        <v>0</v>
      </c>
      <c r="I88" s="92">
        <f t="shared" si="13"/>
        <v>0</v>
      </c>
      <c r="J88" s="93">
        <f t="shared" si="14"/>
        <v>0</v>
      </c>
      <c r="K88" s="94">
        <f t="shared" si="15"/>
        <v>0</v>
      </c>
      <c r="L88" s="93">
        <f t="shared" si="16"/>
        <v>0</v>
      </c>
      <c r="M88" s="91">
        <f t="shared" si="17"/>
        <v>0</v>
      </c>
      <c r="N88" s="87">
        <f t="shared" si="18"/>
        <v>0</v>
      </c>
      <c r="O88" s="87">
        <f>IF(OR($C88=1,$F88=1),Inputs!$E$3*(1/4),0)</f>
        <v>0</v>
      </c>
      <c r="P88" s="89">
        <f>IF(OR($C88=1,$F88=1),Inputs!$E$25,0)</f>
        <v>0</v>
      </c>
      <c r="Q88" s="88">
        <f>IF(OR($C88=1,$F88=1),Inputs!$E$31,0)</f>
        <v>0</v>
      </c>
      <c r="R88" s="89">
        <f>IF(OR($C88=1,$F88=1),Inputs!$E$32,0)</f>
        <v>0</v>
      </c>
      <c r="S88" s="88">
        <f>IF(OR($C88=1,$F88=1),Inputs!$E$33,0)</f>
        <v>0</v>
      </c>
      <c r="T88" s="88">
        <f>IF(OR($C88=1,$F88=1),Inputs!$E$34,0)</f>
        <v>0</v>
      </c>
      <c r="U88" s="90">
        <f t="shared" si="19"/>
        <v>0</v>
      </c>
      <c r="V88" s="181">
        <v>0</v>
      </c>
      <c r="W88" s="181">
        <v>0</v>
      </c>
      <c r="X88" s="190"/>
    </row>
    <row r="89" spans="1:24" ht="12" thickBot="1">
      <c r="A89" s="273"/>
      <c r="B89" s="11"/>
      <c r="C89" s="108">
        <v>0</v>
      </c>
      <c r="D89" s="12" t="s">
        <v>82</v>
      </c>
      <c r="E89" s="16">
        <v>0</v>
      </c>
      <c r="F89" s="105">
        <f t="shared" si="11"/>
        <v>0</v>
      </c>
      <c r="G89" s="13"/>
      <c r="H89" s="95">
        <f t="shared" si="12"/>
        <v>0</v>
      </c>
      <c r="I89" s="96">
        <f t="shared" si="13"/>
        <v>0</v>
      </c>
      <c r="J89" s="97">
        <f t="shared" si="14"/>
        <v>0</v>
      </c>
      <c r="K89" s="98">
        <f t="shared" si="15"/>
        <v>0</v>
      </c>
      <c r="L89" s="97">
        <f t="shared" si="16"/>
        <v>0</v>
      </c>
      <c r="M89" s="95">
        <f t="shared" si="17"/>
        <v>0</v>
      </c>
      <c r="N89" s="99">
        <f t="shared" si="18"/>
        <v>0</v>
      </c>
      <c r="O89" s="99">
        <f>IF(OR($C89=1,$F89=1),Inputs!$E$3*(1/4),0)</f>
        <v>0</v>
      </c>
      <c r="P89" s="100">
        <f>IF(OR($C89=1,$F89=1),Inputs!$E$25,0)</f>
        <v>0</v>
      </c>
      <c r="Q89" s="101">
        <f>IF(OR($C89=1,$F89=1),Inputs!$E$31,0)</f>
        <v>0</v>
      </c>
      <c r="R89" s="100">
        <f>IF(OR($C89=1,$F89=1),Inputs!$E$32,0)</f>
        <v>0</v>
      </c>
      <c r="S89" s="101">
        <f>IF(OR($C89=1,$F89=1),Inputs!$E$33,0)</f>
        <v>0</v>
      </c>
      <c r="T89" s="101">
        <f>IF(OR($C89=1,$F89=1),Inputs!$E$34,0)</f>
        <v>0</v>
      </c>
      <c r="U89" s="102">
        <f t="shared" si="19"/>
        <v>0</v>
      </c>
      <c r="V89" s="182">
        <v>0</v>
      </c>
      <c r="W89" s="182">
        <v>0</v>
      </c>
      <c r="X89" s="191"/>
    </row>
    <row r="90" spans="1:24" ht="11.25">
      <c r="A90" s="271" t="s">
        <v>129</v>
      </c>
      <c r="B90" s="8" t="s">
        <v>103</v>
      </c>
      <c r="C90" s="109">
        <v>0</v>
      </c>
      <c r="D90" s="9" t="s">
        <v>82</v>
      </c>
      <c r="E90" s="15">
        <v>0</v>
      </c>
      <c r="F90" s="104">
        <f t="shared" si="11"/>
        <v>0</v>
      </c>
      <c r="G90" s="13"/>
      <c r="H90" s="91">
        <f t="shared" si="12"/>
        <v>0</v>
      </c>
      <c r="I90" s="92">
        <f t="shared" si="13"/>
        <v>0</v>
      </c>
      <c r="J90" s="93">
        <f t="shared" si="14"/>
        <v>0</v>
      </c>
      <c r="K90" s="94">
        <f t="shared" si="15"/>
        <v>0</v>
      </c>
      <c r="L90" s="85">
        <f t="shared" si="16"/>
        <v>0</v>
      </c>
      <c r="M90" s="91">
        <f t="shared" si="17"/>
        <v>0</v>
      </c>
      <c r="N90" s="87">
        <f t="shared" si="18"/>
        <v>0</v>
      </c>
      <c r="O90" s="87">
        <f>IF(OR($C90=1,$F90=1),Inputs!$E$3*(1/4),0)</f>
        <v>0</v>
      </c>
      <c r="P90" s="89">
        <f>IF(OR($C90=1,$F90=1),Inputs!$E$25,0)</f>
        <v>0</v>
      </c>
      <c r="Q90" s="88">
        <f>IF(OR($C90=1,$F90=1),Inputs!$E$31,0)</f>
        <v>0</v>
      </c>
      <c r="R90" s="89">
        <f>IF(OR($C90=1,$F90=1),Inputs!$E$32,0)</f>
        <v>0</v>
      </c>
      <c r="S90" s="88">
        <f>IF(OR($C90=1,$F90=1),Inputs!$E$33,0)</f>
        <v>0</v>
      </c>
      <c r="T90" s="88">
        <f>IF(OR($C90=1,$F90=1),Inputs!$E$34,0)</f>
        <v>0</v>
      </c>
      <c r="U90" s="90">
        <f t="shared" si="19"/>
        <v>0</v>
      </c>
      <c r="V90" s="181">
        <v>0</v>
      </c>
      <c r="W90" s="181">
        <v>0</v>
      </c>
      <c r="X90" s="190"/>
    </row>
    <row r="91" spans="1:24" ht="11.25">
      <c r="A91" s="272"/>
      <c r="B91" s="8"/>
      <c r="C91" s="107">
        <v>0</v>
      </c>
      <c r="D91" s="9" t="s">
        <v>82</v>
      </c>
      <c r="E91" s="15">
        <v>0</v>
      </c>
      <c r="F91" s="104">
        <f t="shared" si="11"/>
        <v>0</v>
      </c>
      <c r="G91" s="13"/>
      <c r="H91" s="91">
        <f t="shared" si="12"/>
        <v>0</v>
      </c>
      <c r="I91" s="92">
        <f t="shared" si="13"/>
        <v>0</v>
      </c>
      <c r="J91" s="93">
        <f t="shared" si="14"/>
        <v>0</v>
      </c>
      <c r="K91" s="94">
        <f t="shared" si="15"/>
        <v>0</v>
      </c>
      <c r="L91" s="93">
        <f t="shared" si="16"/>
        <v>0</v>
      </c>
      <c r="M91" s="91">
        <f t="shared" si="17"/>
        <v>0</v>
      </c>
      <c r="N91" s="87">
        <f t="shared" si="18"/>
        <v>0</v>
      </c>
      <c r="O91" s="87">
        <f>IF(OR($C91=1,$F91=1),Inputs!$E$3*(1/4),0)</f>
        <v>0</v>
      </c>
      <c r="P91" s="89">
        <f>IF(OR($C91=1,$F91=1),Inputs!$E$25,0)</f>
        <v>0</v>
      </c>
      <c r="Q91" s="88">
        <f>IF(OR($C91=1,$F91=1),Inputs!$E$31,0)</f>
        <v>0</v>
      </c>
      <c r="R91" s="89">
        <f>IF(OR($C91=1,$F91=1),Inputs!$E$32,0)</f>
        <v>0</v>
      </c>
      <c r="S91" s="88">
        <f>IF(OR($C91=1,$F91=1),Inputs!$E$33,0)</f>
        <v>0</v>
      </c>
      <c r="T91" s="88">
        <f>IF(OR($C91=1,$F91=1),Inputs!$E$34,0)</f>
        <v>0</v>
      </c>
      <c r="U91" s="90">
        <f t="shared" si="19"/>
        <v>0</v>
      </c>
      <c r="V91" s="181">
        <v>0</v>
      </c>
      <c r="W91" s="181">
        <v>0</v>
      </c>
      <c r="X91" s="190"/>
    </row>
    <row r="92" spans="1:24" ht="11.25">
      <c r="A92" s="272"/>
      <c r="B92" s="8"/>
      <c r="C92" s="107">
        <v>0</v>
      </c>
      <c r="D92" s="9" t="s">
        <v>82</v>
      </c>
      <c r="E92" s="15">
        <v>0</v>
      </c>
      <c r="F92" s="104">
        <f t="shared" si="11"/>
        <v>0</v>
      </c>
      <c r="G92" s="13"/>
      <c r="H92" s="91">
        <f t="shared" si="12"/>
        <v>0</v>
      </c>
      <c r="I92" s="92">
        <f t="shared" si="13"/>
        <v>0</v>
      </c>
      <c r="J92" s="93">
        <f t="shared" si="14"/>
        <v>0</v>
      </c>
      <c r="K92" s="94">
        <f t="shared" si="15"/>
        <v>0</v>
      </c>
      <c r="L92" s="93">
        <f t="shared" si="16"/>
        <v>0</v>
      </c>
      <c r="M92" s="91">
        <f t="shared" si="17"/>
        <v>0</v>
      </c>
      <c r="N92" s="87">
        <f t="shared" si="18"/>
        <v>0</v>
      </c>
      <c r="O92" s="87">
        <f>IF(OR($C92=1,$F92=1),Inputs!$E$3*(1/4),0)</f>
        <v>0</v>
      </c>
      <c r="P92" s="89">
        <f>IF(OR($C92=1,$F92=1),Inputs!$E$25,0)</f>
        <v>0</v>
      </c>
      <c r="Q92" s="88">
        <f>IF(OR($C92=1,$F92=1),Inputs!$E$31,0)</f>
        <v>0</v>
      </c>
      <c r="R92" s="89">
        <f>IF(OR($C92=1,$F92=1),Inputs!$E$32,0)</f>
        <v>0</v>
      </c>
      <c r="S92" s="88">
        <f>IF(OR($C92=1,$F92=1),Inputs!$E$33,0)</f>
        <v>0</v>
      </c>
      <c r="T92" s="88">
        <f>IF(OR($C92=1,$F92=1),Inputs!$E$34,0)</f>
        <v>0</v>
      </c>
      <c r="U92" s="90">
        <f t="shared" si="19"/>
        <v>0</v>
      </c>
      <c r="V92" s="181">
        <v>0</v>
      </c>
      <c r="W92" s="181">
        <v>0</v>
      </c>
      <c r="X92" s="190"/>
    </row>
    <row r="93" spans="1:24" ht="12" thickBot="1">
      <c r="A93" s="273"/>
      <c r="B93" s="11"/>
      <c r="C93" s="108">
        <v>0</v>
      </c>
      <c r="D93" s="12" t="s">
        <v>82</v>
      </c>
      <c r="E93" s="16">
        <v>0</v>
      </c>
      <c r="F93" s="105">
        <f t="shared" si="11"/>
        <v>0</v>
      </c>
      <c r="G93" s="14"/>
      <c r="H93" s="95">
        <f t="shared" si="12"/>
        <v>0</v>
      </c>
      <c r="I93" s="96">
        <f t="shared" si="13"/>
        <v>0</v>
      </c>
      <c r="J93" s="97">
        <f t="shared" si="14"/>
        <v>0</v>
      </c>
      <c r="K93" s="98">
        <f t="shared" si="15"/>
        <v>0</v>
      </c>
      <c r="L93" s="97">
        <f t="shared" si="16"/>
        <v>0</v>
      </c>
      <c r="M93" s="95">
        <f t="shared" si="17"/>
        <v>0</v>
      </c>
      <c r="N93" s="99">
        <f t="shared" si="18"/>
        <v>0</v>
      </c>
      <c r="O93" s="99">
        <f>IF(OR($C93=1,$F93=1),Inputs!$E$3*(1/4),0)</f>
        <v>0</v>
      </c>
      <c r="P93" s="100">
        <f>IF(OR($C93=1,$F93=1),Inputs!$E$25,0)</f>
        <v>0</v>
      </c>
      <c r="Q93" s="101">
        <f>IF(OR($C93=1,$F93=1),Inputs!$E$31,0)</f>
        <v>0</v>
      </c>
      <c r="R93" s="100">
        <f>IF(OR($C93=1,$F93=1),Inputs!$E$32,0)</f>
        <v>0</v>
      </c>
      <c r="S93" s="101">
        <f>IF(OR($C93=1,$F93=1),Inputs!$E$33,0)</f>
        <v>0</v>
      </c>
      <c r="T93" s="101">
        <f>IF(OR($C93=1,$F93=1),Inputs!$E$34,0)</f>
        <v>0</v>
      </c>
      <c r="U93" s="102">
        <f t="shared" si="19"/>
        <v>0</v>
      </c>
      <c r="V93" s="182">
        <v>0</v>
      </c>
      <c r="W93" s="182">
        <v>0</v>
      </c>
      <c r="X93" s="191"/>
    </row>
    <row r="94" spans="1:24" ht="11.25">
      <c r="A94" s="271" t="s">
        <v>130</v>
      </c>
      <c r="B94" s="8" t="s">
        <v>106</v>
      </c>
      <c r="C94" s="109">
        <v>0</v>
      </c>
      <c r="D94" s="9" t="s">
        <v>82</v>
      </c>
      <c r="E94" s="15">
        <v>0</v>
      </c>
      <c r="F94" s="104">
        <f t="shared" si="11"/>
        <v>0</v>
      </c>
      <c r="G94" s="13"/>
      <c r="H94" s="91">
        <f t="shared" si="12"/>
        <v>0</v>
      </c>
      <c r="I94" s="92">
        <f t="shared" si="13"/>
        <v>0</v>
      </c>
      <c r="J94" s="93">
        <f t="shared" si="14"/>
        <v>0</v>
      </c>
      <c r="K94" s="94">
        <f t="shared" si="15"/>
        <v>0</v>
      </c>
      <c r="L94" s="85">
        <f t="shared" si="16"/>
        <v>0</v>
      </c>
      <c r="M94" s="91">
        <f t="shared" si="17"/>
        <v>0</v>
      </c>
      <c r="N94" s="87">
        <f t="shared" si="18"/>
        <v>0</v>
      </c>
      <c r="O94" s="87">
        <f>IF(OR($C94=1,$F94=1),Inputs!$E$3*(1/4),0)</f>
        <v>0</v>
      </c>
      <c r="P94" s="89">
        <f>IF(OR($C94=1,$F94=1),Inputs!$E$25,0)</f>
        <v>0</v>
      </c>
      <c r="Q94" s="88">
        <f>IF(OR($C94=1,$F94=1),Inputs!$E$31,0)</f>
        <v>0</v>
      </c>
      <c r="R94" s="89">
        <f>IF(OR($C94=1,$F94=1),Inputs!$E$32,0)</f>
        <v>0</v>
      </c>
      <c r="S94" s="88">
        <f>IF(OR($C94=1,$F94=1),Inputs!$E$33,0)</f>
        <v>0</v>
      </c>
      <c r="T94" s="88">
        <f>IF(OR($C94=1,$F94=1),Inputs!$E$34,0)</f>
        <v>0</v>
      </c>
      <c r="U94" s="90">
        <f t="shared" si="19"/>
        <v>0</v>
      </c>
      <c r="V94" s="181">
        <v>0</v>
      </c>
      <c r="W94" s="181">
        <v>0</v>
      </c>
      <c r="X94" s="190"/>
    </row>
    <row r="95" spans="1:24" ht="11.25">
      <c r="A95" s="272"/>
      <c r="B95" s="8"/>
      <c r="C95" s="107">
        <v>0</v>
      </c>
      <c r="D95" s="9" t="s">
        <v>82</v>
      </c>
      <c r="E95" s="15">
        <v>0</v>
      </c>
      <c r="F95" s="104">
        <f t="shared" si="11"/>
        <v>0</v>
      </c>
      <c r="G95" s="13"/>
      <c r="H95" s="91">
        <f t="shared" si="12"/>
        <v>0</v>
      </c>
      <c r="I95" s="92">
        <f t="shared" si="13"/>
        <v>0</v>
      </c>
      <c r="J95" s="93">
        <f t="shared" si="14"/>
        <v>0</v>
      </c>
      <c r="K95" s="94">
        <f t="shared" si="15"/>
        <v>0</v>
      </c>
      <c r="L95" s="93">
        <f t="shared" si="16"/>
        <v>0</v>
      </c>
      <c r="M95" s="91">
        <f t="shared" si="17"/>
        <v>0</v>
      </c>
      <c r="N95" s="87">
        <f t="shared" si="18"/>
        <v>0</v>
      </c>
      <c r="O95" s="87">
        <f>IF(OR($C95=1,$F95=1),Inputs!$E$3*(1/4),0)</f>
        <v>0</v>
      </c>
      <c r="P95" s="89">
        <f>IF(OR($C95=1,$F95=1),Inputs!$E$25,0)</f>
        <v>0</v>
      </c>
      <c r="Q95" s="88">
        <f>IF(OR($C95=1,$F95=1),Inputs!$E$31,0)</f>
        <v>0</v>
      </c>
      <c r="R95" s="89">
        <f>IF(OR($C95=1,$F95=1),Inputs!$E$32,0)</f>
        <v>0</v>
      </c>
      <c r="S95" s="88">
        <f>IF(OR($C95=1,$F95=1),Inputs!$E$33,0)</f>
        <v>0</v>
      </c>
      <c r="T95" s="88">
        <f>IF(OR($C95=1,$F95=1),Inputs!$E$34,0)</f>
        <v>0</v>
      </c>
      <c r="U95" s="90">
        <f t="shared" si="19"/>
        <v>0</v>
      </c>
      <c r="V95" s="181">
        <v>0</v>
      </c>
      <c r="W95" s="181">
        <v>0</v>
      </c>
      <c r="X95" s="190"/>
    </row>
    <row r="96" spans="1:24" ht="11.25">
      <c r="A96" s="272"/>
      <c r="B96" s="8"/>
      <c r="C96" s="107">
        <v>0</v>
      </c>
      <c r="D96" s="9" t="s">
        <v>82</v>
      </c>
      <c r="E96" s="15">
        <v>0</v>
      </c>
      <c r="F96" s="104">
        <f t="shared" si="11"/>
        <v>0</v>
      </c>
      <c r="G96" s="13"/>
      <c r="H96" s="91">
        <f t="shared" si="12"/>
        <v>0</v>
      </c>
      <c r="I96" s="92">
        <f t="shared" si="13"/>
        <v>0</v>
      </c>
      <c r="J96" s="93">
        <f t="shared" si="14"/>
        <v>0</v>
      </c>
      <c r="K96" s="94">
        <f t="shared" si="15"/>
        <v>0</v>
      </c>
      <c r="L96" s="93">
        <f t="shared" si="16"/>
        <v>0</v>
      </c>
      <c r="M96" s="91">
        <f t="shared" si="17"/>
        <v>0</v>
      </c>
      <c r="N96" s="87">
        <f t="shared" si="18"/>
        <v>0</v>
      </c>
      <c r="O96" s="87">
        <f>IF(OR($C96=1,$F96=1),Inputs!$E$3*(1/4),0)</f>
        <v>0</v>
      </c>
      <c r="P96" s="89">
        <f>IF(OR($C96=1,$F96=1),Inputs!$E$25,0)</f>
        <v>0</v>
      </c>
      <c r="Q96" s="88">
        <f>IF(OR($C96=1,$F96=1),Inputs!$E$31,0)</f>
        <v>0</v>
      </c>
      <c r="R96" s="89">
        <f>IF(OR($C96=1,$F96=1),Inputs!$E$32,0)</f>
        <v>0</v>
      </c>
      <c r="S96" s="88">
        <f>IF(OR($C96=1,$F96=1),Inputs!$E$33,0)</f>
        <v>0</v>
      </c>
      <c r="T96" s="88">
        <f>IF(OR($C96=1,$F96=1),Inputs!$E$34,0)</f>
        <v>0</v>
      </c>
      <c r="U96" s="90">
        <f t="shared" si="19"/>
        <v>0</v>
      </c>
      <c r="V96" s="181">
        <v>0</v>
      </c>
      <c r="W96" s="181">
        <v>0</v>
      </c>
      <c r="X96" s="190"/>
    </row>
    <row r="97" spans="1:24" ht="12" thickBot="1">
      <c r="A97" s="273"/>
      <c r="B97" s="11"/>
      <c r="C97" s="108">
        <v>0</v>
      </c>
      <c r="D97" s="12" t="s">
        <v>82</v>
      </c>
      <c r="E97" s="16">
        <v>0</v>
      </c>
      <c r="F97" s="105">
        <f t="shared" si="11"/>
        <v>0</v>
      </c>
      <c r="G97" s="13"/>
      <c r="H97" s="95">
        <f t="shared" si="12"/>
        <v>0</v>
      </c>
      <c r="I97" s="96">
        <f t="shared" si="13"/>
        <v>0</v>
      </c>
      <c r="J97" s="97">
        <f t="shared" si="14"/>
        <v>0</v>
      </c>
      <c r="K97" s="98">
        <f t="shared" si="15"/>
        <v>0</v>
      </c>
      <c r="L97" s="97">
        <f t="shared" si="16"/>
        <v>0</v>
      </c>
      <c r="M97" s="95">
        <f t="shared" si="17"/>
        <v>0</v>
      </c>
      <c r="N97" s="99">
        <f t="shared" si="18"/>
        <v>0</v>
      </c>
      <c r="O97" s="99">
        <f>IF(OR($C97=1,$F97=1),Inputs!$E$3*(1/4),0)</f>
        <v>0</v>
      </c>
      <c r="P97" s="100">
        <f>IF(OR($C97=1,$F97=1),Inputs!$E$25,0)</f>
        <v>0</v>
      </c>
      <c r="Q97" s="101">
        <f>IF(OR($C97=1,$F97=1),Inputs!$E$31,0)</f>
        <v>0</v>
      </c>
      <c r="R97" s="100">
        <f>IF(OR($C97=1,$F97=1),Inputs!$E$32,0)</f>
        <v>0</v>
      </c>
      <c r="S97" s="101">
        <f>IF(OR($C97=1,$F97=1),Inputs!$E$33,0)</f>
        <v>0</v>
      </c>
      <c r="T97" s="101">
        <f>IF(OR($C97=1,$F97=1),Inputs!$E$34,0)</f>
        <v>0</v>
      </c>
      <c r="U97" s="102">
        <f t="shared" si="19"/>
        <v>0</v>
      </c>
      <c r="V97" s="182">
        <v>0</v>
      </c>
      <c r="W97" s="182">
        <v>0</v>
      </c>
      <c r="X97" s="191"/>
    </row>
    <row r="98" spans="1:24" ht="11.25">
      <c r="A98" s="271" t="s">
        <v>131</v>
      </c>
      <c r="B98" s="8" t="s">
        <v>107</v>
      </c>
      <c r="C98" s="109">
        <v>0</v>
      </c>
      <c r="D98" s="9" t="s">
        <v>82</v>
      </c>
      <c r="E98" s="15">
        <v>0</v>
      </c>
      <c r="F98" s="104">
        <f t="shared" si="11"/>
        <v>0</v>
      </c>
      <c r="G98" s="13"/>
      <c r="H98" s="91">
        <f t="shared" si="12"/>
        <v>0</v>
      </c>
      <c r="I98" s="92">
        <f t="shared" si="13"/>
        <v>0</v>
      </c>
      <c r="J98" s="93">
        <f t="shared" si="14"/>
        <v>0</v>
      </c>
      <c r="K98" s="94">
        <f t="shared" si="15"/>
        <v>0</v>
      </c>
      <c r="L98" s="85">
        <f t="shared" si="16"/>
        <v>0</v>
      </c>
      <c r="M98" s="91">
        <f t="shared" si="17"/>
        <v>0</v>
      </c>
      <c r="N98" s="87">
        <f t="shared" si="18"/>
        <v>0</v>
      </c>
      <c r="O98" s="87">
        <f>IF(OR($C98=1,$F98=1),Inputs!$E$3*(1/4),0)</f>
        <v>0</v>
      </c>
      <c r="P98" s="89">
        <f>IF(OR($C98=1,$F98=1),Inputs!$E$25,0)</f>
        <v>0</v>
      </c>
      <c r="Q98" s="88">
        <f>IF(OR($C98=1,$F98=1),Inputs!$E$31,0)</f>
        <v>0</v>
      </c>
      <c r="R98" s="89">
        <f>IF(OR($C98=1,$F98=1),Inputs!$E$32,0)</f>
        <v>0</v>
      </c>
      <c r="S98" s="88">
        <f>IF(OR($C98=1,$F98=1),Inputs!$E$33,0)</f>
        <v>0</v>
      </c>
      <c r="T98" s="88">
        <f>IF(OR($C98=1,$F98=1),Inputs!$E$34,0)</f>
        <v>0</v>
      </c>
      <c r="U98" s="90">
        <f t="shared" si="19"/>
        <v>0</v>
      </c>
      <c r="V98" s="181">
        <v>0</v>
      </c>
      <c r="W98" s="181">
        <v>0</v>
      </c>
      <c r="X98" s="190"/>
    </row>
    <row r="99" spans="1:24" ht="11.25">
      <c r="A99" s="272"/>
      <c r="B99" s="8"/>
      <c r="C99" s="107">
        <v>0</v>
      </c>
      <c r="D99" s="9" t="s">
        <v>82</v>
      </c>
      <c r="E99" s="15">
        <v>0</v>
      </c>
      <c r="F99" s="104">
        <f t="shared" si="11"/>
        <v>0</v>
      </c>
      <c r="G99" s="13"/>
      <c r="H99" s="91">
        <f t="shared" si="12"/>
        <v>0</v>
      </c>
      <c r="I99" s="92">
        <f t="shared" si="13"/>
        <v>0</v>
      </c>
      <c r="J99" s="93">
        <f t="shared" si="14"/>
        <v>0</v>
      </c>
      <c r="K99" s="94">
        <f t="shared" si="15"/>
        <v>0</v>
      </c>
      <c r="L99" s="93">
        <f t="shared" si="16"/>
        <v>0</v>
      </c>
      <c r="M99" s="91">
        <f t="shared" si="17"/>
        <v>0</v>
      </c>
      <c r="N99" s="87">
        <f t="shared" si="18"/>
        <v>0</v>
      </c>
      <c r="O99" s="87">
        <f>IF(OR($C99=1,$F99=1),Inputs!$E$3*(1/4),0)</f>
        <v>0</v>
      </c>
      <c r="P99" s="89">
        <f>IF(OR($C99=1,$F99=1),Inputs!$E$25,0)</f>
        <v>0</v>
      </c>
      <c r="Q99" s="88">
        <f>IF(OR($C99=1,$F99=1),Inputs!$E$31,0)</f>
        <v>0</v>
      </c>
      <c r="R99" s="89">
        <f>IF(OR($C99=1,$F99=1),Inputs!$E$32,0)</f>
        <v>0</v>
      </c>
      <c r="S99" s="88">
        <f>IF(OR($C99=1,$F99=1),Inputs!$E$33,0)</f>
        <v>0</v>
      </c>
      <c r="T99" s="88">
        <f>IF(OR($C99=1,$F99=1),Inputs!$E$34,0)</f>
        <v>0</v>
      </c>
      <c r="U99" s="90">
        <f t="shared" si="19"/>
        <v>0</v>
      </c>
      <c r="V99" s="181">
        <v>0</v>
      </c>
      <c r="W99" s="181">
        <v>0</v>
      </c>
      <c r="X99" s="190"/>
    </row>
    <row r="100" spans="1:24" ht="11.25">
      <c r="A100" s="272"/>
      <c r="B100" s="8"/>
      <c r="C100" s="107">
        <v>0</v>
      </c>
      <c r="D100" s="9" t="s">
        <v>82</v>
      </c>
      <c r="E100" s="15">
        <v>0</v>
      </c>
      <c r="F100" s="104">
        <f t="shared" si="11"/>
        <v>0</v>
      </c>
      <c r="G100" s="13"/>
      <c r="H100" s="91">
        <f t="shared" si="12"/>
        <v>0</v>
      </c>
      <c r="I100" s="92">
        <f t="shared" si="13"/>
        <v>0</v>
      </c>
      <c r="J100" s="93">
        <f t="shared" si="14"/>
        <v>0</v>
      </c>
      <c r="K100" s="94">
        <f t="shared" si="15"/>
        <v>0</v>
      </c>
      <c r="L100" s="93">
        <f t="shared" si="16"/>
        <v>0</v>
      </c>
      <c r="M100" s="91">
        <f t="shared" si="17"/>
        <v>0</v>
      </c>
      <c r="N100" s="87">
        <f t="shared" si="18"/>
        <v>0</v>
      </c>
      <c r="O100" s="87">
        <f>IF(OR($C100=1,$F100=1),Inputs!$E$3*(1/4),0)</f>
        <v>0</v>
      </c>
      <c r="P100" s="89">
        <f>IF(OR($C100=1,$F100=1),Inputs!$E$25,0)</f>
        <v>0</v>
      </c>
      <c r="Q100" s="88">
        <f>IF(OR($C100=1,$F100=1),Inputs!$E$31,0)</f>
        <v>0</v>
      </c>
      <c r="R100" s="89">
        <f>IF(OR($C100=1,$F100=1),Inputs!$E$32,0)</f>
        <v>0</v>
      </c>
      <c r="S100" s="88">
        <f>IF(OR($C100=1,$F100=1),Inputs!$E$33,0)</f>
        <v>0</v>
      </c>
      <c r="T100" s="88">
        <f>IF(OR($C100=1,$F100=1),Inputs!$E$34,0)</f>
        <v>0</v>
      </c>
      <c r="U100" s="90">
        <f t="shared" si="19"/>
        <v>0</v>
      </c>
      <c r="V100" s="181">
        <v>0</v>
      </c>
      <c r="W100" s="181">
        <v>0</v>
      </c>
      <c r="X100" s="190"/>
    </row>
    <row r="101" spans="1:24" ht="12" thickBot="1">
      <c r="A101" s="273"/>
      <c r="B101" s="11"/>
      <c r="C101" s="108">
        <v>0</v>
      </c>
      <c r="D101" s="12" t="s">
        <v>82</v>
      </c>
      <c r="E101" s="16">
        <v>0</v>
      </c>
      <c r="F101" s="105">
        <f t="shared" si="11"/>
        <v>0</v>
      </c>
      <c r="G101" s="13"/>
      <c r="H101" s="95">
        <f t="shared" si="12"/>
        <v>0</v>
      </c>
      <c r="I101" s="96">
        <f t="shared" si="13"/>
        <v>0</v>
      </c>
      <c r="J101" s="97">
        <f t="shared" si="14"/>
        <v>0</v>
      </c>
      <c r="K101" s="98">
        <f t="shared" si="15"/>
        <v>0</v>
      </c>
      <c r="L101" s="97">
        <f t="shared" si="16"/>
        <v>0</v>
      </c>
      <c r="M101" s="95">
        <f t="shared" si="17"/>
        <v>0</v>
      </c>
      <c r="N101" s="99">
        <f t="shared" si="18"/>
        <v>0</v>
      </c>
      <c r="O101" s="99">
        <f>IF(OR($C101=1,$F101=1),Inputs!$E$3*(1/4),0)</f>
        <v>0</v>
      </c>
      <c r="P101" s="100">
        <f>IF(OR($C101=1,$F101=1),Inputs!$E$25,0)</f>
        <v>0</v>
      </c>
      <c r="Q101" s="101">
        <f>IF(OR($C101=1,$F101=1),Inputs!$E$31,0)</f>
        <v>0</v>
      </c>
      <c r="R101" s="100">
        <f>IF(OR($C101=1,$F101=1),Inputs!$E$32,0)</f>
        <v>0</v>
      </c>
      <c r="S101" s="101">
        <f>IF(OR($C101=1,$F101=1),Inputs!$E$33,0)</f>
        <v>0</v>
      </c>
      <c r="T101" s="101">
        <f>IF(OR($C101=1,$F101=1),Inputs!$E$34,0)</f>
        <v>0</v>
      </c>
      <c r="U101" s="102">
        <f t="shared" si="19"/>
        <v>0</v>
      </c>
      <c r="V101" s="182">
        <v>0</v>
      </c>
      <c r="W101" s="182">
        <v>0</v>
      </c>
      <c r="X101" s="191"/>
    </row>
  </sheetData>
  <sheetProtection/>
  <mergeCells count="34">
    <mergeCell ref="A22:A25"/>
    <mergeCell ref="A26:A29"/>
    <mergeCell ref="A30:A33"/>
    <mergeCell ref="A34:A37"/>
    <mergeCell ref="A6:A9"/>
    <mergeCell ref="A10:A13"/>
    <mergeCell ref="A14:A17"/>
    <mergeCell ref="A18:A21"/>
    <mergeCell ref="A94:A97"/>
    <mergeCell ref="A98:A101"/>
    <mergeCell ref="A74:A77"/>
    <mergeCell ref="A78:A81"/>
    <mergeCell ref="A82:A85"/>
    <mergeCell ref="A86:A89"/>
    <mergeCell ref="A90:A93"/>
    <mergeCell ref="A38:A41"/>
    <mergeCell ref="A42:A45"/>
    <mergeCell ref="A70:A73"/>
    <mergeCell ref="A66:A69"/>
    <mergeCell ref="A62:A65"/>
    <mergeCell ref="A58:A61"/>
    <mergeCell ref="A54:A57"/>
    <mergeCell ref="A50:A53"/>
    <mergeCell ref="A46:A49"/>
    <mergeCell ref="V2:X2"/>
    <mergeCell ref="V3:X3"/>
    <mergeCell ref="N4:T4"/>
    <mergeCell ref="C4:E4"/>
    <mergeCell ref="G2:H2"/>
    <mergeCell ref="J2:K2"/>
    <mergeCell ref="L2:M2"/>
    <mergeCell ref="G3:H3"/>
    <mergeCell ref="J3:K3"/>
    <mergeCell ref="L3:M3"/>
  </mergeCells>
  <conditionalFormatting sqref="G6:G101 E6:E101">
    <cfRule type="cellIs" priority="1" dxfId="4" operator="notEqual" stopIfTrue="1">
      <formula>0</formula>
    </cfRule>
  </conditionalFormatting>
  <conditionalFormatting sqref="D6:D9 D46:D49">
    <cfRule type="cellIs" priority="2" dxfId="5" operator="equal" stopIfTrue="1">
      <formula>"Yes"</formula>
    </cfRule>
  </conditionalFormatting>
  <conditionalFormatting sqref="D50:D101 D10:D45">
    <cfRule type="cellIs" priority="3" dxfId="4" operator="equal" stopIfTrue="1">
      <formula>"Closed"</formula>
    </cfRule>
  </conditionalFormatting>
  <conditionalFormatting sqref="F6:F101">
    <cfRule type="cellIs" priority="4" dxfId="3" operator="notEqual" stopIfTrue="1">
      <formula>0</formula>
    </cfRule>
  </conditionalFormatting>
  <conditionalFormatting sqref="C6:C101">
    <cfRule type="cellIs" priority="5" dxfId="2" operator="notEqual" stopIfTrue="1">
      <formula>0</formula>
    </cfRule>
  </conditionalFormatting>
  <conditionalFormatting sqref="H6:X101">
    <cfRule type="cellIs" priority="6" dxfId="1" operator="equal" stopIfTrue="1">
      <formula>0</formula>
    </cfRule>
    <cfRule type="cellIs" priority="7" dxfId="0" operator="lessThan" stopIfTrue="1">
      <formula>0</formula>
    </cfRule>
  </conditionalFormatting>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10"/>
  </sheetPr>
  <dimension ref="A1:X101"/>
  <sheetViews>
    <sheetView zoomScale="78" zoomScaleNormal="78" zoomScalePageLayoutView="0" workbookViewId="0" topLeftCell="A1">
      <selection activeCell="AB66" sqref="AB66"/>
    </sheetView>
  </sheetViews>
  <sheetFormatPr defaultColWidth="9.140625" defaultRowHeight="12.75"/>
  <cols>
    <col min="1" max="1" width="5.00390625" style="1" bestFit="1" customWidth="1"/>
    <col min="2" max="2" width="6.7109375" style="1" bestFit="1" customWidth="1"/>
    <col min="3" max="3" width="4.140625" style="1" bestFit="1" customWidth="1"/>
    <col min="4" max="4" width="7.28125" style="1" bestFit="1" customWidth="1"/>
    <col min="5" max="5" width="5.57421875" style="1" bestFit="1" customWidth="1"/>
    <col min="6" max="6" width="6.8515625" style="1" bestFit="1" customWidth="1"/>
    <col min="7" max="7" width="6.7109375" style="1" bestFit="1" customWidth="1"/>
    <col min="8" max="9" width="9.8515625" style="1" bestFit="1" customWidth="1"/>
    <col min="10" max="11" width="9.421875" style="1" bestFit="1" customWidth="1"/>
    <col min="12" max="13" width="9.421875" style="1" customWidth="1"/>
    <col min="14" max="14" width="5.28125" style="1" bestFit="1" customWidth="1"/>
    <col min="15" max="15" width="4.00390625" style="1" bestFit="1" customWidth="1"/>
    <col min="16" max="16" width="6.00390625" style="1" bestFit="1" customWidth="1"/>
    <col min="17" max="17" width="6.57421875" style="1" bestFit="1" customWidth="1"/>
    <col min="18" max="18" width="11.00390625" style="1" bestFit="1" customWidth="1"/>
    <col min="19" max="19" width="8.57421875" style="1" bestFit="1" customWidth="1"/>
    <col min="20" max="20" width="8.7109375" style="1" bestFit="1" customWidth="1"/>
    <col min="21" max="21" width="9.00390625" style="1" bestFit="1" customWidth="1"/>
    <col min="22" max="22" width="8.57421875" style="1" bestFit="1" customWidth="1"/>
    <col min="23" max="23" width="8.421875" style="1" bestFit="1" customWidth="1"/>
    <col min="24" max="24" width="8.8515625" style="1" bestFit="1" customWidth="1"/>
    <col min="25" max="16384" width="9.140625" style="1" customWidth="1"/>
  </cols>
  <sheetData>
    <row r="1" spans="1:2" ht="12" thickBot="1">
      <c r="A1" s="26" t="s">
        <v>24</v>
      </c>
      <c r="B1" s="5">
        <f>'Verifiable Costs'!I3</f>
        <v>75</v>
      </c>
    </row>
    <row r="2" spans="1:24" ht="12" thickBot="1">
      <c r="A2" s="26" t="s">
        <v>31</v>
      </c>
      <c r="B2" s="5">
        <f>'Verifiable Costs'!I13</f>
        <v>15750</v>
      </c>
      <c r="C2" s="7"/>
      <c r="D2" s="7"/>
      <c r="F2" s="7"/>
      <c r="G2" s="265">
        <f>G4+H4</f>
        <v>27750</v>
      </c>
      <c r="H2" s="266"/>
      <c r="I2" s="74">
        <f>I4</f>
        <v>8000</v>
      </c>
      <c r="J2" s="265">
        <f>MAX(0,J4-K4)</f>
        <v>0</v>
      </c>
      <c r="K2" s="266"/>
      <c r="L2" s="265">
        <f>MAX(0,L4-M4)</f>
        <v>0</v>
      </c>
      <c r="M2" s="266"/>
      <c r="U2" s="74">
        <f>U4</f>
        <v>-11750</v>
      </c>
      <c r="V2" s="253">
        <f>SUM(V4:X4)</f>
        <v>27750</v>
      </c>
      <c r="W2" s="254"/>
      <c r="X2" s="255"/>
    </row>
    <row r="3" spans="3:24" ht="12" thickBot="1">
      <c r="C3" s="7"/>
      <c r="D3" s="7"/>
      <c r="E3" s="7"/>
      <c r="F3" s="7"/>
      <c r="G3" s="267" t="s">
        <v>32</v>
      </c>
      <c r="H3" s="268"/>
      <c r="I3" s="70" t="s">
        <v>33</v>
      </c>
      <c r="J3" s="267" t="s">
        <v>38</v>
      </c>
      <c r="K3" s="268"/>
      <c r="L3" s="269" t="s">
        <v>39</v>
      </c>
      <c r="M3" s="270"/>
      <c r="U3" s="180" t="s">
        <v>170</v>
      </c>
      <c r="V3" s="256" t="s">
        <v>176</v>
      </c>
      <c r="W3" s="257"/>
      <c r="X3" s="258"/>
    </row>
    <row r="4" spans="3:24" ht="13.5" customHeight="1" thickBot="1">
      <c r="C4" s="262" t="s">
        <v>140</v>
      </c>
      <c r="D4" s="263"/>
      <c r="E4" s="264"/>
      <c r="F4" s="7"/>
      <c r="G4" s="75">
        <f>B2</f>
        <v>15750</v>
      </c>
      <c r="H4" s="76">
        <f aca="true" t="shared" si="0" ref="H4:M4">SUM(H6:H101)</f>
        <v>12000</v>
      </c>
      <c r="I4" s="74">
        <f t="shared" si="0"/>
        <v>8000</v>
      </c>
      <c r="J4" s="75">
        <f t="shared" si="0"/>
        <v>0</v>
      </c>
      <c r="K4" s="76">
        <f t="shared" si="0"/>
        <v>0</v>
      </c>
      <c r="L4" s="75">
        <f t="shared" si="0"/>
        <v>3750</v>
      </c>
      <c r="M4" s="76">
        <f t="shared" si="0"/>
        <v>5625</v>
      </c>
      <c r="N4" s="259" t="s">
        <v>139</v>
      </c>
      <c r="O4" s="260"/>
      <c r="P4" s="260"/>
      <c r="Q4" s="260"/>
      <c r="R4" s="260"/>
      <c r="S4" s="260"/>
      <c r="T4" s="261"/>
      <c r="U4" s="82">
        <f>SUM(U6:U101)</f>
        <v>-11750</v>
      </c>
      <c r="V4" s="178">
        <f>SUM(V6:V101)</f>
        <v>10750</v>
      </c>
      <c r="W4" s="140">
        <f>SUM(W6:W101)</f>
        <v>12000</v>
      </c>
      <c r="X4" s="140">
        <f>'Verifiable Costs'!A13</f>
        <v>5000</v>
      </c>
    </row>
    <row r="5" spans="2:24" ht="22.5">
      <c r="B5" s="2"/>
      <c r="C5" s="106" t="s">
        <v>26</v>
      </c>
      <c r="D5" s="18" t="s">
        <v>81</v>
      </c>
      <c r="E5" s="19" t="s">
        <v>20</v>
      </c>
      <c r="F5" s="103" t="s">
        <v>42</v>
      </c>
      <c r="G5" s="68" t="s">
        <v>132</v>
      </c>
      <c r="H5" s="71" t="s">
        <v>133</v>
      </c>
      <c r="I5" s="67" t="s">
        <v>134</v>
      </c>
      <c r="J5" s="68" t="s">
        <v>135</v>
      </c>
      <c r="K5" s="71" t="s">
        <v>136</v>
      </c>
      <c r="L5" s="72" t="s">
        <v>137</v>
      </c>
      <c r="M5" s="73" t="s">
        <v>138</v>
      </c>
      <c r="N5" s="77" t="s">
        <v>24</v>
      </c>
      <c r="O5" s="77" t="s">
        <v>0</v>
      </c>
      <c r="P5" s="78" t="s">
        <v>25</v>
      </c>
      <c r="Q5" s="81" t="s">
        <v>37</v>
      </c>
      <c r="R5" s="79" t="s">
        <v>34</v>
      </c>
      <c r="S5" s="80" t="s">
        <v>35</v>
      </c>
      <c r="T5" s="80" t="s">
        <v>36</v>
      </c>
      <c r="U5" s="69" t="s">
        <v>179</v>
      </c>
      <c r="V5" s="187" t="s">
        <v>180</v>
      </c>
      <c r="W5" s="187" t="s">
        <v>181</v>
      </c>
      <c r="X5" s="188" t="s">
        <v>182</v>
      </c>
    </row>
    <row r="6" spans="1:24" ht="11.25">
      <c r="A6" s="271" t="s">
        <v>108</v>
      </c>
      <c r="B6" s="8" t="s">
        <v>84</v>
      </c>
      <c r="C6" s="107">
        <v>0</v>
      </c>
      <c r="D6" s="10" t="s">
        <v>82</v>
      </c>
      <c r="E6" s="15">
        <v>0</v>
      </c>
      <c r="F6" s="104">
        <f aca="true" t="shared" si="1" ref="F6:F37">IF(AND(C6=0,D6="Closed"),1,0)</f>
        <v>0</v>
      </c>
      <c r="G6" s="13"/>
      <c r="H6" s="83">
        <f>IF(AND($C6=1,$F6=0),$B$1*MIN($E6,$O6),0)</f>
        <v>0</v>
      </c>
      <c r="I6" s="84">
        <f>IF(AND($C6=1,$F6=0),$P6*MIN($E6,$O6),0)</f>
        <v>0</v>
      </c>
      <c r="J6" s="85">
        <f>IF(AND($C6=1,$F6=0),($P6*MAX(0,$E6-$O6))+((-1)*($R6+$S6+$T6)),0)</f>
        <v>0</v>
      </c>
      <c r="K6" s="86">
        <f>IF(AND($C6=1,$F6=0),($Q6*MAX(0,$E6-$O6)),0)</f>
        <v>0</v>
      </c>
      <c r="L6" s="85">
        <f>IF(AND($C6=0,$F6=1),($P6*$E6)+((-1)*($R6+$S6+$T6)),0)</f>
        <v>0</v>
      </c>
      <c r="M6" s="83">
        <f>IF(AND($C6=0,$F6=1),($B$1*MIN($E6,$O6))-($Q6*MAX(0,$E6-$O6)),0)</f>
        <v>0</v>
      </c>
      <c r="N6" s="87">
        <f>IF(OR($C6=1,$F6=1),B$1,0)</f>
        <v>0</v>
      </c>
      <c r="O6" s="87">
        <f>IF(OR($C6=1,$F6=1),Inputs!$E$3*(1/4),0)</f>
        <v>0</v>
      </c>
      <c r="P6" s="87">
        <f>IF(OR($C6=1,$F6=1),Inputs!$E$25,0)</f>
        <v>0</v>
      </c>
      <c r="Q6" s="88">
        <f>IF(OR($C6=1,$F6=1),Inputs!$E$31,0)</f>
        <v>0</v>
      </c>
      <c r="R6" s="89">
        <f>IF(OR($C6=1,$F6=1),Inputs!$E$32,0)</f>
        <v>0</v>
      </c>
      <c r="S6" s="88">
        <f>IF(OR($C6=1,$F6=1),Inputs!$E$33,0)</f>
        <v>0</v>
      </c>
      <c r="T6" s="88">
        <f>IF(OR($C6=1,$F6=1),Inputs!$E$34,0)</f>
        <v>0</v>
      </c>
      <c r="U6" s="90">
        <f>(-1)*($P6*$E6)</f>
        <v>0</v>
      </c>
      <c r="V6" s="186">
        <v>0</v>
      </c>
      <c r="W6" s="186">
        <v>0</v>
      </c>
      <c r="X6" s="189"/>
    </row>
    <row r="7" spans="1:24" ht="11.25">
      <c r="A7" s="272"/>
      <c r="B7" s="8"/>
      <c r="C7" s="107">
        <v>0</v>
      </c>
      <c r="D7" s="9" t="s">
        <v>82</v>
      </c>
      <c r="E7" s="15">
        <v>0</v>
      </c>
      <c r="F7" s="104">
        <f t="shared" si="1"/>
        <v>0</v>
      </c>
      <c r="G7" s="13"/>
      <c r="H7" s="91">
        <f aca="true" t="shared" si="2" ref="H7:H70">IF(AND($C7=1,$F7=0),$B$1*MIN($E7,$O7),0)</f>
        <v>0</v>
      </c>
      <c r="I7" s="92">
        <f aca="true" t="shared" si="3" ref="I7:I70">IF(AND($C7=1,$F7=0),$P7*MIN($E7,$O7),0)</f>
        <v>0</v>
      </c>
      <c r="J7" s="93">
        <f aca="true" t="shared" si="4" ref="J7:J70">IF(AND($C7=1,$F7=0),($P7*MAX(0,$E7-$O7))+((-1)*($R7+$S7+$T7)),0)</f>
        <v>0</v>
      </c>
      <c r="K7" s="94">
        <f aca="true" t="shared" si="5" ref="K7:K70">IF(AND($C7=1,$F7=0),($Q7*MAX(0,$E7-$O7)),0)</f>
        <v>0</v>
      </c>
      <c r="L7" s="93">
        <f aca="true" t="shared" si="6" ref="L7:L70">IF(AND($C7=0,$F7=1),($P7*$E7)+((-1)*($R7+$S7+$T7)),0)</f>
        <v>0</v>
      </c>
      <c r="M7" s="91">
        <f aca="true" t="shared" si="7" ref="M7:M70">IF(AND($C7=0,$F7=1),($B$1*MIN($E7,$O7))-($Q7*MAX(0,$E7-$O7)),0)</f>
        <v>0</v>
      </c>
      <c r="N7" s="87">
        <f aca="true" t="shared" si="8" ref="N7:N70">IF(OR($C7=1,$F7=1),B$1,0)</f>
        <v>0</v>
      </c>
      <c r="O7" s="87">
        <f>IF(OR($C7=1,$F7=1),Inputs!$E$3*(1/4),0)</f>
        <v>0</v>
      </c>
      <c r="P7" s="89">
        <f>IF(OR($C7=1,$F7=1),Inputs!$E$25,0)</f>
        <v>0</v>
      </c>
      <c r="Q7" s="88">
        <f>IF(OR($C7=1,$F7=1),Inputs!$E$31,0)</f>
        <v>0</v>
      </c>
      <c r="R7" s="89">
        <f>IF(OR($C7=1,$F7=1),Inputs!$E$32,0)</f>
        <v>0</v>
      </c>
      <c r="S7" s="88">
        <f>IF(OR($C7=1,$F7=1),Inputs!$E$33,0)</f>
        <v>0</v>
      </c>
      <c r="T7" s="88">
        <f>IF(OR($C7=1,$F7=1),Inputs!$E$34,0)</f>
        <v>0</v>
      </c>
      <c r="U7" s="90">
        <f aca="true" t="shared" si="9" ref="U7:U70">(-1)*($P7*$E7)</f>
        <v>0</v>
      </c>
      <c r="V7" s="181">
        <v>0</v>
      </c>
      <c r="W7" s="181">
        <v>0</v>
      </c>
      <c r="X7" s="190"/>
    </row>
    <row r="8" spans="1:24" ht="11.25">
      <c r="A8" s="272"/>
      <c r="B8" s="8"/>
      <c r="C8" s="107">
        <v>0</v>
      </c>
      <c r="D8" s="9" t="s">
        <v>82</v>
      </c>
      <c r="E8" s="15">
        <v>0</v>
      </c>
      <c r="F8" s="104">
        <f t="shared" si="1"/>
        <v>0</v>
      </c>
      <c r="G8" s="13"/>
      <c r="H8" s="91">
        <f t="shared" si="2"/>
        <v>0</v>
      </c>
      <c r="I8" s="92">
        <f t="shared" si="3"/>
        <v>0</v>
      </c>
      <c r="J8" s="93">
        <f t="shared" si="4"/>
        <v>0</v>
      </c>
      <c r="K8" s="94">
        <f t="shared" si="5"/>
        <v>0</v>
      </c>
      <c r="L8" s="93">
        <f t="shared" si="6"/>
        <v>0</v>
      </c>
      <c r="M8" s="91">
        <f t="shared" si="7"/>
        <v>0</v>
      </c>
      <c r="N8" s="87">
        <f t="shared" si="8"/>
        <v>0</v>
      </c>
      <c r="O8" s="87">
        <f>IF(OR($C8=1,$F8=1),Inputs!$E$3*(1/4),0)</f>
        <v>0</v>
      </c>
      <c r="P8" s="89">
        <f>IF(OR($C8=1,$F8=1),Inputs!$E$25,0)</f>
        <v>0</v>
      </c>
      <c r="Q8" s="88">
        <f>IF(OR($C8=1,$F8=1),Inputs!$E$31,0)</f>
        <v>0</v>
      </c>
      <c r="R8" s="89">
        <f>IF(OR($C8=1,$F8=1),Inputs!$E$32,0)</f>
        <v>0</v>
      </c>
      <c r="S8" s="88">
        <f>IF(OR($C8=1,$F8=1),Inputs!$E$33,0)</f>
        <v>0</v>
      </c>
      <c r="T8" s="88">
        <f>IF(OR($C8=1,$F8=1),Inputs!$E$34,0)</f>
        <v>0</v>
      </c>
      <c r="U8" s="90">
        <f t="shared" si="9"/>
        <v>0</v>
      </c>
      <c r="V8" s="181">
        <v>0</v>
      </c>
      <c r="W8" s="181">
        <v>0</v>
      </c>
      <c r="X8" s="190"/>
    </row>
    <row r="9" spans="1:24" ht="12" thickBot="1">
      <c r="A9" s="273"/>
      <c r="B9" s="11"/>
      <c r="C9" s="108">
        <v>0</v>
      </c>
      <c r="D9" s="12" t="s">
        <v>82</v>
      </c>
      <c r="E9" s="16">
        <v>0</v>
      </c>
      <c r="F9" s="105">
        <f t="shared" si="1"/>
        <v>0</v>
      </c>
      <c r="G9" s="13"/>
      <c r="H9" s="95">
        <f t="shared" si="2"/>
        <v>0</v>
      </c>
      <c r="I9" s="96">
        <f t="shared" si="3"/>
        <v>0</v>
      </c>
      <c r="J9" s="97">
        <f t="shared" si="4"/>
        <v>0</v>
      </c>
      <c r="K9" s="98">
        <f t="shared" si="5"/>
        <v>0</v>
      </c>
      <c r="L9" s="97">
        <f t="shared" si="6"/>
        <v>0</v>
      </c>
      <c r="M9" s="95">
        <f t="shared" si="7"/>
        <v>0</v>
      </c>
      <c r="N9" s="99">
        <f t="shared" si="8"/>
        <v>0</v>
      </c>
      <c r="O9" s="99">
        <f>IF(OR($C9=1,$F9=1),Inputs!$E$3*(1/4),0)</f>
        <v>0</v>
      </c>
      <c r="P9" s="100">
        <f>IF(OR($C9=1,$F9=1),Inputs!$E$25,0)</f>
        <v>0</v>
      </c>
      <c r="Q9" s="101">
        <f>IF(OR($C9=1,$F9=1),Inputs!$E$31,0)</f>
        <v>0</v>
      </c>
      <c r="R9" s="100">
        <f>IF(OR($C9=1,$F9=1),Inputs!$E$32,0)</f>
        <v>0</v>
      </c>
      <c r="S9" s="101">
        <f>IF(OR($C9=1,$F9=1),Inputs!$E$33,0)</f>
        <v>0</v>
      </c>
      <c r="T9" s="101">
        <f>IF(OR($C9=1,$F9=1),Inputs!$E$34,0)</f>
        <v>0</v>
      </c>
      <c r="U9" s="102">
        <f t="shared" si="9"/>
        <v>0</v>
      </c>
      <c r="V9" s="182">
        <v>0</v>
      </c>
      <c r="W9" s="182">
        <v>0</v>
      </c>
      <c r="X9" s="191"/>
    </row>
    <row r="10" spans="1:24" ht="11.25">
      <c r="A10" s="271" t="s">
        <v>109</v>
      </c>
      <c r="B10" s="8" t="s">
        <v>85</v>
      </c>
      <c r="C10" s="107">
        <v>0</v>
      </c>
      <c r="D10" s="9" t="s">
        <v>82</v>
      </c>
      <c r="E10" s="15">
        <v>0</v>
      </c>
      <c r="F10" s="104">
        <f t="shared" si="1"/>
        <v>0</v>
      </c>
      <c r="G10" s="13"/>
      <c r="H10" s="91">
        <f t="shared" si="2"/>
        <v>0</v>
      </c>
      <c r="I10" s="92">
        <f t="shared" si="3"/>
        <v>0</v>
      </c>
      <c r="J10" s="93">
        <f t="shared" si="4"/>
        <v>0</v>
      </c>
      <c r="K10" s="94">
        <f t="shared" si="5"/>
        <v>0</v>
      </c>
      <c r="L10" s="85">
        <f t="shared" si="6"/>
        <v>0</v>
      </c>
      <c r="M10" s="91">
        <f t="shared" si="7"/>
        <v>0</v>
      </c>
      <c r="N10" s="87">
        <f t="shared" si="8"/>
        <v>0</v>
      </c>
      <c r="O10" s="87">
        <f>IF(OR($C10=1,$F10=1),Inputs!$E$3*(1/4),0)</f>
        <v>0</v>
      </c>
      <c r="P10" s="89">
        <f>IF(OR($C10=1,$F10=1),Inputs!$E$25,0)</f>
        <v>0</v>
      </c>
      <c r="Q10" s="88">
        <f>IF(OR($C10=1,$F10=1),Inputs!$E$31,0)</f>
        <v>0</v>
      </c>
      <c r="R10" s="89">
        <f>IF(OR($C10=1,$F10=1),Inputs!$E$32,0)</f>
        <v>0</v>
      </c>
      <c r="S10" s="88">
        <f>IF(OR($C10=1,$F10=1),Inputs!$E$33,0)</f>
        <v>0</v>
      </c>
      <c r="T10" s="88">
        <f>IF(OR($C10=1,$F10=1),Inputs!$E$34,0)</f>
        <v>0</v>
      </c>
      <c r="U10" s="90">
        <f t="shared" si="9"/>
        <v>0</v>
      </c>
      <c r="V10" s="181">
        <v>0</v>
      </c>
      <c r="W10" s="181">
        <v>0</v>
      </c>
      <c r="X10" s="190"/>
    </row>
    <row r="11" spans="1:24" ht="11.25">
      <c r="A11" s="272"/>
      <c r="B11" s="8"/>
      <c r="C11" s="107">
        <v>0</v>
      </c>
      <c r="D11" s="9" t="s">
        <v>82</v>
      </c>
      <c r="E11" s="15">
        <v>0</v>
      </c>
      <c r="F11" s="104">
        <f t="shared" si="1"/>
        <v>0</v>
      </c>
      <c r="G11" s="13"/>
      <c r="H11" s="91">
        <f t="shared" si="2"/>
        <v>0</v>
      </c>
      <c r="I11" s="92">
        <f t="shared" si="3"/>
        <v>0</v>
      </c>
      <c r="J11" s="93">
        <f t="shared" si="4"/>
        <v>0</v>
      </c>
      <c r="K11" s="94">
        <f t="shared" si="5"/>
        <v>0</v>
      </c>
      <c r="L11" s="93">
        <f t="shared" si="6"/>
        <v>0</v>
      </c>
      <c r="M11" s="91">
        <f t="shared" si="7"/>
        <v>0</v>
      </c>
      <c r="N11" s="87">
        <f t="shared" si="8"/>
        <v>0</v>
      </c>
      <c r="O11" s="87">
        <f>IF(OR($C11=1,$F11=1),Inputs!$E$3*(1/4),0)</f>
        <v>0</v>
      </c>
      <c r="P11" s="89">
        <f>IF(OR($C11=1,$F11=1),Inputs!$E$25,0)</f>
        <v>0</v>
      </c>
      <c r="Q11" s="88">
        <f>IF(OR($C11=1,$F11=1),Inputs!$E$31,0)</f>
        <v>0</v>
      </c>
      <c r="R11" s="89">
        <f>IF(OR($C11=1,$F11=1),Inputs!$E$32,0)</f>
        <v>0</v>
      </c>
      <c r="S11" s="88">
        <f>IF(OR($C11=1,$F11=1),Inputs!$E$33,0)</f>
        <v>0</v>
      </c>
      <c r="T11" s="88">
        <f>IF(OR($C11=1,$F11=1),Inputs!$E$34,0)</f>
        <v>0</v>
      </c>
      <c r="U11" s="90">
        <f t="shared" si="9"/>
        <v>0</v>
      </c>
      <c r="V11" s="181">
        <v>0</v>
      </c>
      <c r="W11" s="181">
        <v>0</v>
      </c>
      <c r="X11" s="190"/>
    </row>
    <row r="12" spans="1:24" ht="11.25">
      <c r="A12" s="272"/>
      <c r="B12" s="8"/>
      <c r="C12" s="107">
        <v>0</v>
      </c>
      <c r="D12" s="9" t="s">
        <v>82</v>
      </c>
      <c r="E12" s="15">
        <v>0</v>
      </c>
      <c r="F12" s="104">
        <f t="shared" si="1"/>
        <v>0</v>
      </c>
      <c r="G12" s="13"/>
      <c r="H12" s="91">
        <f t="shared" si="2"/>
        <v>0</v>
      </c>
      <c r="I12" s="92">
        <f t="shared" si="3"/>
        <v>0</v>
      </c>
      <c r="J12" s="93">
        <f t="shared" si="4"/>
        <v>0</v>
      </c>
      <c r="K12" s="94">
        <f t="shared" si="5"/>
        <v>0</v>
      </c>
      <c r="L12" s="93">
        <f t="shared" si="6"/>
        <v>0</v>
      </c>
      <c r="M12" s="91">
        <f t="shared" si="7"/>
        <v>0</v>
      </c>
      <c r="N12" s="87">
        <f t="shared" si="8"/>
        <v>0</v>
      </c>
      <c r="O12" s="87">
        <f>IF(OR($C12=1,$F12=1),Inputs!$E$3*(1/4),0)</f>
        <v>0</v>
      </c>
      <c r="P12" s="89">
        <f>IF(OR($C12=1,$F12=1),Inputs!$E$25,0)</f>
        <v>0</v>
      </c>
      <c r="Q12" s="88">
        <f>IF(OR($C12=1,$F12=1),Inputs!$E$31,0)</f>
        <v>0</v>
      </c>
      <c r="R12" s="89">
        <f>IF(OR($C12=1,$F12=1),Inputs!$E$32,0)</f>
        <v>0</v>
      </c>
      <c r="S12" s="88">
        <f>IF(OR($C12=1,$F12=1),Inputs!$E$33,0)</f>
        <v>0</v>
      </c>
      <c r="T12" s="88">
        <f>IF(OR($C12=1,$F12=1),Inputs!$E$34,0)</f>
        <v>0</v>
      </c>
      <c r="U12" s="90">
        <f t="shared" si="9"/>
        <v>0</v>
      </c>
      <c r="V12" s="181">
        <v>0</v>
      </c>
      <c r="W12" s="181">
        <v>0</v>
      </c>
      <c r="X12" s="190"/>
    </row>
    <row r="13" spans="1:24" ht="12" thickBot="1">
      <c r="A13" s="273"/>
      <c r="B13" s="11"/>
      <c r="C13" s="108">
        <v>0</v>
      </c>
      <c r="D13" s="12" t="s">
        <v>82</v>
      </c>
      <c r="E13" s="16">
        <v>0</v>
      </c>
      <c r="F13" s="105">
        <f t="shared" si="1"/>
        <v>0</v>
      </c>
      <c r="G13" s="13"/>
      <c r="H13" s="95">
        <f t="shared" si="2"/>
        <v>0</v>
      </c>
      <c r="I13" s="96">
        <f t="shared" si="3"/>
        <v>0</v>
      </c>
      <c r="J13" s="97">
        <f t="shared" si="4"/>
        <v>0</v>
      </c>
      <c r="K13" s="98">
        <f t="shared" si="5"/>
        <v>0</v>
      </c>
      <c r="L13" s="97">
        <f t="shared" si="6"/>
        <v>0</v>
      </c>
      <c r="M13" s="95">
        <f t="shared" si="7"/>
        <v>0</v>
      </c>
      <c r="N13" s="99">
        <f t="shared" si="8"/>
        <v>0</v>
      </c>
      <c r="O13" s="99">
        <f>IF(OR($C13=1,$F13=1),Inputs!$E$3*(1/4),0)</f>
        <v>0</v>
      </c>
      <c r="P13" s="100">
        <f>IF(OR($C13=1,$F13=1),Inputs!$E$25,0)</f>
        <v>0</v>
      </c>
      <c r="Q13" s="101">
        <f>IF(OR($C13=1,$F13=1),Inputs!$E$31,0)</f>
        <v>0</v>
      </c>
      <c r="R13" s="100">
        <f>IF(OR($C13=1,$F13=1),Inputs!$E$32,0)</f>
        <v>0</v>
      </c>
      <c r="S13" s="101">
        <f>IF(OR($C13=1,$F13=1),Inputs!$E$33,0)</f>
        <v>0</v>
      </c>
      <c r="T13" s="101">
        <f>IF(OR($C13=1,$F13=1),Inputs!$E$34,0)</f>
        <v>0</v>
      </c>
      <c r="U13" s="102">
        <f t="shared" si="9"/>
        <v>0</v>
      </c>
      <c r="V13" s="182">
        <v>0</v>
      </c>
      <c r="W13" s="182">
        <v>0</v>
      </c>
      <c r="X13" s="191"/>
    </row>
    <row r="14" spans="1:24" ht="11.25">
      <c r="A14" s="271" t="s">
        <v>110</v>
      </c>
      <c r="B14" s="8" t="s">
        <v>86</v>
      </c>
      <c r="C14" s="107">
        <v>0</v>
      </c>
      <c r="D14" s="9" t="s">
        <v>82</v>
      </c>
      <c r="E14" s="15">
        <v>0</v>
      </c>
      <c r="F14" s="104">
        <f t="shared" si="1"/>
        <v>0</v>
      </c>
      <c r="G14" s="13"/>
      <c r="H14" s="91">
        <f t="shared" si="2"/>
        <v>0</v>
      </c>
      <c r="I14" s="92">
        <f t="shared" si="3"/>
        <v>0</v>
      </c>
      <c r="J14" s="93">
        <f t="shared" si="4"/>
        <v>0</v>
      </c>
      <c r="K14" s="94">
        <f t="shared" si="5"/>
        <v>0</v>
      </c>
      <c r="L14" s="85">
        <f t="shared" si="6"/>
        <v>0</v>
      </c>
      <c r="M14" s="91">
        <f t="shared" si="7"/>
        <v>0</v>
      </c>
      <c r="N14" s="87">
        <f t="shared" si="8"/>
        <v>0</v>
      </c>
      <c r="O14" s="87">
        <f>IF(OR($C14=1,$F14=1),Inputs!$E$3*(1/4),0)</f>
        <v>0</v>
      </c>
      <c r="P14" s="89">
        <f>IF(OR($C14=1,$F14=1),Inputs!$E$25,0)</f>
        <v>0</v>
      </c>
      <c r="Q14" s="88">
        <f>IF(OR($C14=1,$F14=1),Inputs!$E$31,0)</f>
        <v>0</v>
      </c>
      <c r="R14" s="89">
        <f>IF(OR($C14=1,$F14=1),Inputs!$E$32,0)</f>
        <v>0</v>
      </c>
      <c r="S14" s="88">
        <f>IF(OR($C14=1,$F14=1),Inputs!$E$33,0)</f>
        <v>0</v>
      </c>
      <c r="T14" s="88">
        <f>IF(OR($C14=1,$F14=1),Inputs!$E$34,0)</f>
        <v>0</v>
      </c>
      <c r="U14" s="90">
        <f t="shared" si="9"/>
        <v>0</v>
      </c>
      <c r="V14" s="181">
        <v>0</v>
      </c>
      <c r="W14" s="181">
        <v>0</v>
      </c>
      <c r="X14" s="190"/>
    </row>
    <row r="15" spans="1:24" ht="11.25">
      <c r="A15" s="272"/>
      <c r="B15" s="8"/>
      <c r="C15" s="107">
        <v>0</v>
      </c>
      <c r="D15" s="9" t="s">
        <v>82</v>
      </c>
      <c r="E15" s="15">
        <v>0</v>
      </c>
      <c r="F15" s="104">
        <f t="shared" si="1"/>
        <v>0</v>
      </c>
      <c r="G15" s="13"/>
      <c r="H15" s="91">
        <f t="shared" si="2"/>
        <v>0</v>
      </c>
      <c r="I15" s="92">
        <f t="shared" si="3"/>
        <v>0</v>
      </c>
      <c r="J15" s="93">
        <f t="shared" si="4"/>
        <v>0</v>
      </c>
      <c r="K15" s="94">
        <f t="shared" si="5"/>
        <v>0</v>
      </c>
      <c r="L15" s="93">
        <f t="shared" si="6"/>
        <v>0</v>
      </c>
      <c r="M15" s="91">
        <f t="shared" si="7"/>
        <v>0</v>
      </c>
      <c r="N15" s="87">
        <f t="shared" si="8"/>
        <v>0</v>
      </c>
      <c r="O15" s="87">
        <f>IF(OR($C15=1,$F15=1),Inputs!$E$3*(1/4),0)</f>
        <v>0</v>
      </c>
      <c r="P15" s="89">
        <f>IF(OR($C15=1,$F15=1),Inputs!$E$25,0)</f>
        <v>0</v>
      </c>
      <c r="Q15" s="88">
        <f>IF(OR($C15=1,$F15=1),Inputs!$E$31,0)</f>
        <v>0</v>
      </c>
      <c r="R15" s="89">
        <f>IF(OR($C15=1,$F15=1),Inputs!$E$32,0)</f>
        <v>0</v>
      </c>
      <c r="S15" s="88">
        <f>IF(OR($C15=1,$F15=1),Inputs!$E$33,0)</f>
        <v>0</v>
      </c>
      <c r="T15" s="88">
        <f>IF(OR($C15=1,$F15=1),Inputs!$E$34,0)</f>
        <v>0</v>
      </c>
      <c r="U15" s="90">
        <f t="shared" si="9"/>
        <v>0</v>
      </c>
      <c r="V15" s="181">
        <v>0</v>
      </c>
      <c r="W15" s="181">
        <v>0</v>
      </c>
      <c r="X15" s="190"/>
    </row>
    <row r="16" spans="1:24" ht="11.25">
      <c r="A16" s="272"/>
      <c r="B16" s="8"/>
      <c r="C16" s="107">
        <v>0</v>
      </c>
      <c r="D16" s="9" t="s">
        <v>82</v>
      </c>
      <c r="E16" s="15">
        <v>0</v>
      </c>
      <c r="F16" s="104">
        <f t="shared" si="1"/>
        <v>0</v>
      </c>
      <c r="G16" s="13"/>
      <c r="H16" s="91">
        <f t="shared" si="2"/>
        <v>0</v>
      </c>
      <c r="I16" s="92">
        <f t="shared" si="3"/>
        <v>0</v>
      </c>
      <c r="J16" s="93">
        <f t="shared" si="4"/>
        <v>0</v>
      </c>
      <c r="K16" s="94">
        <f t="shared" si="5"/>
        <v>0</v>
      </c>
      <c r="L16" s="93">
        <f t="shared" si="6"/>
        <v>0</v>
      </c>
      <c r="M16" s="91">
        <f t="shared" si="7"/>
        <v>0</v>
      </c>
      <c r="N16" s="87">
        <f t="shared" si="8"/>
        <v>0</v>
      </c>
      <c r="O16" s="87">
        <f>IF(OR($C16=1,$F16=1),Inputs!$E$3*(1/4),0)</f>
        <v>0</v>
      </c>
      <c r="P16" s="89">
        <f>IF(OR($C16=1,$F16=1),Inputs!$E$25,0)</f>
        <v>0</v>
      </c>
      <c r="Q16" s="88">
        <f>IF(OR($C16=1,$F16=1),Inputs!$E$31,0)</f>
        <v>0</v>
      </c>
      <c r="R16" s="89">
        <f>IF(OR($C16=1,$F16=1),Inputs!$E$32,0)</f>
        <v>0</v>
      </c>
      <c r="S16" s="88">
        <f>IF(OR($C16=1,$F16=1),Inputs!$E$33,0)</f>
        <v>0</v>
      </c>
      <c r="T16" s="88">
        <f>IF(OR($C16=1,$F16=1),Inputs!$E$34,0)</f>
        <v>0</v>
      </c>
      <c r="U16" s="90">
        <f t="shared" si="9"/>
        <v>0</v>
      </c>
      <c r="V16" s="181">
        <v>0</v>
      </c>
      <c r="W16" s="181">
        <v>0</v>
      </c>
      <c r="X16" s="190"/>
    </row>
    <row r="17" spans="1:24" ht="12" thickBot="1">
      <c r="A17" s="273"/>
      <c r="B17" s="11"/>
      <c r="C17" s="108">
        <v>0</v>
      </c>
      <c r="D17" s="12" t="s">
        <v>82</v>
      </c>
      <c r="E17" s="16">
        <v>0</v>
      </c>
      <c r="F17" s="105">
        <f t="shared" si="1"/>
        <v>0</v>
      </c>
      <c r="G17" s="13"/>
      <c r="H17" s="95">
        <f t="shared" si="2"/>
        <v>0</v>
      </c>
      <c r="I17" s="96">
        <f t="shared" si="3"/>
        <v>0</v>
      </c>
      <c r="J17" s="97">
        <f t="shared" si="4"/>
        <v>0</v>
      </c>
      <c r="K17" s="98">
        <f t="shared" si="5"/>
        <v>0</v>
      </c>
      <c r="L17" s="97">
        <f t="shared" si="6"/>
        <v>0</v>
      </c>
      <c r="M17" s="95">
        <f t="shared" si="7"/>
        <v>0</v>
      </c>
      <c r="N17" s="99">
        <f t="shared" si="8"/>
        <v>0</v>
      </c>
      <c r="O17" s="99">
        <f>IF(OR($C17=1,$F17=1),Inputs!$E$3*(1/4),0)</f>
        <v>0</v>
      </c>
      <c r="P17" s="100">
        <f>IF(OR($C17=1,$F17=1),Inputs!$E$25,0)</f>
        <v>0</v>
      </c>
      <c r="Q17" s="101">
        <f>IF(OR($C17=1,$F17=1),Inputs!$E$31,0)</f>
        <v>0</v>
      </c>
      <c r="R17" s="100">
        <f>IF(OR($C17=1,$F17=1),Inputs!$E$32,0)</f>
        <v>0</v>
      </c>
      <c r="S17" s="101">
        <f>IF(OR($C17=1,$F17=1),Inputs!$E$33,0)</f>
        <v>0</v>
      </c>
      <c r="T17" s="101">
        <f>IF(OR($C17=1,$F17=1),Inputs!$E$34,0)</f>
        <v>0</v>
      </c>
      <c r="U17" s="102">
        <f t="shared" si="9"/>
        <v>0</v>
      </c>
      <c r="V17" s="182">
        <v>0</v>
      </c>
      <c r="W17" s="182">
        <v>0</v>
      </c>
      <c r="X17" s="191"/>
    </row>
    <row r="18" spans="1:24" ht="11.25">
      <c r="A18" s="271" t="s">
        <v>111</v>
      </c>
      <c r="B18" s="8" t="s">
        <v>87</v>
      </c>
      <c r="C18" s="107">
        <v>0</v>
      </c>
      <c r="D18" s="9" t="s">
        <v>83</v>
      </c>
      <c r="E18" s="15">
        <f>Inputs!$E$4</f>
        <v>5</v>
      </c>
      <c r="F18" s="104">
        <f t="shared" si="1"/>
        <v>1</v>
      </c>
      <c r="G18" s="13"/>
      <c r="H18" s="91">
        <f t="shared" si="2"/>
        <v>0</v>
      </c>
      <c r="I18" s="92">
        <f t="shared" si="3"/>
        <v>0</v>
      </c>
      <c r="J18" s="93">
        <f t="shared" si="4"/>
        <v>0</v>
      </c>
      <c r="K18" s="94">
        <f t="shared" si="5"/>
        <v>0</v>
      </c>
      <c r="L18" s="85">
        <f t="shared" si="6"/>
        <v>250</v>
      </c>
      <c r="M18" s="91">
        <f t="shared" si="7"/>
        <v>375</v>
      </c>
      <c r="N18" s="87">
        <f t="shared" si="8"/>
        <v>75</v>
      </c>
      <c r="O18" s="87">
        <f>IF(OR($C18=1,$F18=1),Inputs!$E$3*(1/4),0)</f>
        <v>10</v>
      </c>
      <c r="P18" s="89">
        <f>IF(OR($C18=1,$F18=1),Inputs!$E$25,0)</f>
        <v>50</v>
      </c>
      <c r="Q18" s="88">
        <f>IF(OR($C18=1,$F18=1),Inputs!$E$31,0)</f>
        <v>0</v>
      </c>
      <c r="R18" s="89">
        <f>IF(OR($C18=1,$F18=1),Inputs!$E$32,0)</f>
        <v>0</v>
      </c>
      <c r="S18" s="88">
        <f>IF(OR($C18=1,$F18=1),Inputs!$E$33,0)</f>
        <v>0</v>
      </c>
      <c r="T18" s="88">
        <f>IF(OR($C18=1,$F18=1),Inputs!$E$34,0)</f>
        <v>0</v>
      </c>
      <c r="U18" s="90">
        <f t="shared" si="9"/>
        <v>-250</v>
      </c>
      <c r="V18" s="181">
        <f>E18*Inputs!E$26*Summary!$B$31</f>
        <v>1000</v>
      </c>
      <c r="W18" s="186">
        <v>0</v>
      </c>
      <c r="X18" s="189"/>
    </row>
    <row r="19" spans="1:24" ht="11.25">
      <c r="A19" s="272"/>
      <c r="B19" s="8"/>
      <c r="C19" s="107">
        <v>0</v>
      </c>
      <c r="D19" s="9" t="s">
        <v>83</v>
      </c>
      <c r="E19" s="15">
        <f>Inputs!$E$4</f>
        <v>5</v>
      </c>
      <c r="F19" s="104">
        <f t="shared" si="1"/>
        <v>1</v>
      </c>
      <c r="G19" s="13"/>
      <c r="H19" s="91">
        <f t="shared" si="2"/>
        <v>0</v>
      </c>
      <c r="I19" s="92">
        <f t="shared" si="3"/>
        <v>0</v>
      </c>
      <c r="J19" s="93">
        <f t="shared" si="4"/>
        <v>0</v>
      </c>
      <c r="K19" s="94">
        <f t="shared" si="5"/>
        <v>0</v>
      </c>
      <c r="L19" s="93">
        <f t="shared" si="6"/>
        <v>250</v>
      </c>
      <c r="M19" s="91">
        <f t="shared" si="7"/>
        <v>375</v>
      </c>
      <c r="N19" s="87">
        <f t="shared" si="8"/>
        <v>75</v>
      </c>
      <c r="O19" s="87">
        <f>IF(OR($C19=1,$F19=1),Inputs!$E$3*(1/4),0)</f>
        <v>10</v>
      </c>
      <c r="P19" s="89">
        <f>IF(OR($C19=1,$F19=1),Inputs!$E$25,0)</f>
        <v>50</v>
      </c>
      <c r="Q19" s="88">
        <f>IF(OR($C19=1,$F19=1),Inputs!$E$31,0)</f>
        <v>0</v>
      </c>
      <c r="R19" s="89">
        <f>IF(OR($C19=1,$F19=1),Inputs!$E$32,0)</f>
        <v>0</v>
      </c>
      <c r="S19" s="88">
        <f>IF(OR($C19=1,$F19=1),Inputs!$E$33,0)</f>
        <v>0</v>
      </c>
      <c r="T19" s="88">
        <f>IF(OR($C19=1,$F19=1),Inputs!$E$34,0)</f>
        <v>0</v>
      </c>
      <c r="U19" s="90">
        <f t="shared" si="9"/>
        <v>-250</v>
      </c>
      <c r="V19" s="181">
        <f>E19*Inputs!E$26*Summary!$B$31</f>
        <v>1000</v>
      </c>
      <c r="W19" s="181">
        <v>0</v>
      </c>
      <c r="X19" s="190"/>
    </row>
    <row r="20" spans="1:24" ht="11.25">
      <c r="A20" s="272"/>
      <c r="B20" s="8"/>
      <c r="C20" s="107">
        <v>0</v>
      </c>
      <c r="D20" s="9" t="s">
        <v>83</v>
      </c>
      <c r="E20" s="15">
        <f>Inputs!$E$4</f>
        <v>5</v>
      </c>
      <c r="F20" s="104">
        <f t="shared" si="1"/>
        <v>1</v>
      </c>
      <c r="G20" s="13"/>
      <c r="H20" s="91">
        <f t="shared" si="2"/>
        <v>0</v>
      </c>
      <c r="I20" s="92">
        <f t="shared" si="3"/>
        <v>0</v>
      </c>
      <c r="J20" s="93">
        <f t="shared" si="4"/>
        <v>0</v>
      </c>
      <c r="K20" s="94">
        <f t="shared" si="5"/>
        <v>0</v>
      </c>
      <c r="L20" s="93">
        <f t="shared" si="6"/>
        <v>250</v>
      </c>
      <c r="M20" s="91">
        <f t="shared" si="7"/>
        <v>375</v>
      </c>
      <c r="N20" s="87">
        <f t="shared" si="8"/>
        <v>75</v>
      </c>
      <c r="O20" s="87">
        <f>IF(OR($C20=1,$F20=1),Inputs!$E$3*(1/4),0)</f>
        <v>10</v>
      </c>
      <c r="P20" s="89">
        <f>IF(OR($C20=1,$F20=1),Inputs!$E$25,0)</f>
        <v>50</v>
      </c>
      <c r="Q20" s="88">
        <f>IF(OR($C20=1,$F20=1),Inputs!$E$31,0)</f>
        <v>0</v>
      </c>
      <c r="R20" s="89">
        <f>IF(OR($C20=1,$F20=1),Inputs!$E$32,0)</f>
        <v>0</v>
      </c>
      <c r="S20" s="88">
        <f>IF(OR($C20=1,$F20=1),Inputs!$E$33,0)</f>
        <v>0</v>
      </c>
      <c r="T20" s="88">
        <f>IF(OR($C20=1,$F20=1),Inputs!$E$34,0)</f>
        <v>0</v>
      </c>
      <c r="U20" s="90">
        <f t="shared" si="9"/>
        <v>-250</v>
      </c>
      <c r="V20" s="181">
        <f>E20*Inputs!E$26*Summary!$B$31</f>
        <v>1000</v>
      </c>
      <c r="W20" s="181">
        <v>0</v>
      </c>
      <c r="X20" s="190"/>
    </row>
    <row r="21" spans="1:24" ht="12" thickBot="1">
      <c r="A21" s="273"/>
      <c r="B21" s="11"/>
      <c r="C21" s="108">
        <v>0</v>
      </c>
      <c r="D21" s="12" t="s">
        <v>83</v>
      </c>
      <c r="E21" s="16">
        <f>Inputs!$E$4</f>
        <v>5</v>
      </c>
      <c r="F21" s="105">
        <f t="shared" si="1"/>
        <v>1</v>
      </c>
      <c r="G21" s="13"/>
      <c r="H21" s="95">
        <f t="shared" si="2"/>
        <v>0</v>
      </c>
      <c r="I21" s="96">
        <f t="shared" si="3"/>
        <v>0</v>
      </c>
      <c r="J21" s="97">
        <f t="shared" si="4"/>
        <v>0</v>
      </c>
      <c r="K21" s="98">
        <f t="shared" si="5"/>
        <v>0</v>
      </c>
      <c r="L21" s="97">
        <f t="shared" si="6"/>
        <v>250</v>
      </c>
      <c r="M21" s="95">
        <f t="shared" si="7"/>
        <v>375</v>
      </c>
      <c r="N21" s="99">
        <f t="shared" si="8"/>
        <v>75</v>
      </c>
      <c r="O21" s="99">
        <f>IF(OR($C21=1,$F21=1),Inputs!$E$3*(1/4),0)</f>
        <v>10</v>
      </c>
      <c r="P21" s="100">
        <f>IF(OR($C21=1,$F21=1),Inputs!$E$25,0)</f>
        <v>50</v>
      </c>
      <c r="Q21" s="101">
        <f>IF(OR($C21=1,$F21=1),Inputs!$E$31,0)</f>
        <v>0</v>
      </c>
      <c r="R21" s="100">
        <f>IF(OR($C21=1,$F21=1),Inputs!$E$32,0)</f>
        <v>0</v>
      </c>
      <c r="S21" s="101">
        <f>IF(OR($C21=1,$F21=1),Inputs!$E$33,0)</f>
        <v>0</v>
      </c>
      <c r="T21" s="101">
        <f>IF(OR($C21=1,$F21=1),Inputs!$E$34,0)</f>
        <v>0</v>
      </c>
      <c r="U21" s="102">
        <f t="shared" si="9"/>
        <v>-250</v>
      </c>
      <c r="V21" s="181">
        <f>E21*Inputs!E$26*Summary!$B$31</f>
        <v>1000</v>
      </c>
      <c r="W21" s="182">
        <v>0</v>
      </c>
      <c r="X21" s="191"/>
    </row>
    <row r="22" spans="1:24" ht="11.25">
      <c r="A22" s="271" t="s">
        <v>112</v>
      </c>
      <c r="B22" s="8" t="s">
        <v>88</v>
      </c>
      <c r="C22" s="107">
        <v>0</v>
      </c>
      <c r="D22" s="9" t="s">
        <v>83</v>
      </c>
      <c r="E22" s="15">
        <f>Inputs!$E$5</f>
        <v>6.25</v>
      </c>
      <c r="F22" s="104">
        <f t="shared" si="1"/>
        <v>1</v>
      </c>
      <c r="G22" s="13"/>
      <c r="H22" s="91">
        <f t="shared" si="2"/>
        <v>0</v>
      </c>
      <c r="I22" s="92">
        <f t="shared" si="3"/>
        <v>0</v>
      </c>
      <c r="J22" s="93">
        <f t="shared" si="4"/>
        <v>0</v>
      </c>
      <c r="K22" s="94">
        <f t="shared" si="5"/>
        <v>0</v>
      </c>
      <c r="L22" s="85">
        <f t="shared" si="6"/>
        <v>312.5</v>
      </c>
      <c r="M22" s="91">
        <f t="shared" si="7"/>
        <v>468.75</v>
      </c>
      <c r="N22" s="87">
        <f t="shared" si="8"/>
        <v>75</v>
      </c>
      <c r="O22" s="87">
        <f>IF(OR($C22=1,$F22=1),Inputs!$E$3*(1/4),0)</f>
        <v>10</v>
      </c>
      <c r="P22" s="89">
        <f>IF(OR($C22=1,$F22=1),Inputs!$E$25,0)</f>
        <v>50</v>
      </c>
      <c r="Q22" s="88">
        <f>IF(OR($C22=1,$F22=1),Inputs!$E$31,0)</f>
        <v>0</v>
      </c>
      <c r="R22" s="89">
        <f>IF(OR($C22=1,$F22=1),Inputs!$E$32,0)</f>
        <v>0</v>
      </c>
      <c r="S22" s="88">
        <f>IF(OR($C22=1,$F22=1),Inputs!$E$33,0)</f>
        <v>0</v>
      </c>
      <c r="T22" s="88">
        <f>IF(OR($C22=1,$F22=1),Inputs!$E$34,0)</f>
        <v>0</v>
      </c>
      <c r="U22" s="90">
        <f t="shared" si="9"/>
        <v>-312.5</v>
      </c>
      <c r="V22" s="181">
        <f>E22*Inputs!E$26*Summary!$B$32</f>
        <v>937.5</v>
      </c>
      <c r="W22" s="181">
        <v>0</v>
      </c>
      <c r="X22" s="190"/>
    </row>
    <row r="23" spans="1:24" ht="11.25">
      <c r="A23" s="272"/>
      <c r="B23" s="8"/>
      <c r="C23" s="107">
        <v>0</v>
      </c>
      <c r="D23" s="9" t="s">
        <v>83</v>
      </c>
      <c r="E23" s="15">
        <f>Inputs!$E$5</f>
        <v>6.25</v>
      </c>
      <c r="F23" s="104">
        <f t="shared" si="1"/>
        <v>1</v>
      </c>
      <c r="G23" s="13"/>
      <c r="H23" s="91">
        <f t="shared" si="2"/>
        <v>0</v>
      </c>
      <c r="I23" s="92">
        <f t="shared" si="3"/>
        <v>0</v>
      </c>
      <c r="J23" s="93">
        <f t="shared" si="4"/>
        <v>0</v>
      </c>
      <c r="K23" s="94">
        <f t="shared" si="5"/>
        <v>0</v>
      </c>
      <c r="L23" s="93">
        <f t="shared" si="6"/>
        <v>312.5</v>
      </c>
      <c r="M23" s="91">
        <f t="shared" si="7"/>
        <v>468.75</v>
      </c>
      <c r="N23" s="87">
        <f t="shared" si="8"/>
        <v>75</v>
      </c>
      <c r="O23" s="87">
        <f>IF(OR($C23=1,$F23=1),Inputs!$E$3*(1/4),0)</f>
        <v>10</v>
      </c>
      <c r="P23" s="89">
        <f>IF(OR($C23=1,$F23=1),Inputs!$E$25,0)</f>
        <v>50</v>
      </c>
      <c r="Q23" s="88">
        <f>IF(OR($C23=1,$F23=1),Inputs!$E$31,0)</f>
        <v>0</v>
      </c>
      <c r="R23" s="89">
        <f>IF(OR($C23=1,$F23=1),Inputs!$E$32,0)</f>
        <v>0</v>
      </c>
      <c r="S23" s="88">
        <f>IF(OR($C23=1,$F23=1),Inputs!$E$33,0)</f>
        <v>0</v>
      </c>
      <c r="T23" s="88">
        <f>IF(OR($C23=1,$F23=1),Inputs!$E$34,0)</f>
        <v>0</v>
      </c>
      <c r="U23" s="90">
        <f t="shared" si="9"/>
        <v>-312.5</v>
      </c>
      <c r="V23" s="181">
        <f>E23*Inputs!E$26*Summary!$B$32</f>
        <v>937.5</v>
      </c>
      <c r="W23" s="181">
        <v>0</v>
      </c>
      <c r="X23" s="190"/>
    </row>
    <row r="24" spans="1:24" ht="11.25">
      <c r="A24" s="272"/>
      <c r="B24" s="8"/>
      <c r="C24" s="107">
        <v>0</v>
      </c>
      <c r="D24" s="9" t="s">
        <v>83</v>
      </c>
      <c r="E24" s="15">
        <f>Inputs!$E$5</f>
        <v>6.25</v>
      </c>
      <c r="F24" s="104">
        <f t="shared" si="1"/>
        <v>1</v>
      </c>
      <c r="G24" s="13"/>
      <c r="H24" s="91">
        <f t="shared" si="2"/>
        <v>0</v>
      </c>
      <c r="I24" s="92">
        <f t="shared" si="3"/>
        <v>0</v>
      </c>
      <c r="J24" s="93">
        <f t="shared" si="4"/>
        <v>0</v>
      </c>
      <c r="K24" s="94">
        <f t="shared" si="5"/>
        <v>0</v>
      </c>
      <c r="L24" s="93">
        <f t="shared" si="6"/>
        <v>312.5</v>
      </c>
      <c r="M24" s="91">
        <f t="shared" si="7"/>
        <v>468.75</v>
      </c>
      <c r="N24" s="87">
        <f t="shared" si="8"/>
        <v>75</v>
      </c>
      <c r="O24" s="87">
        <f>IF(OR($C24=1,$F24=1),Inputs!$E$3*(1/4),0)</f>
        <v>10</v>
      </c>
      <c r="P24" s="89">
        <f>IF(OR($C24=1,$F24=1),Inputs!$E$25,0)</f>
        <v>50</v>
      </c>
      <c r="Q24" s="88">
        <f>IF(OR($C24=1,$F24=1),Inputs!$E$31,0)</f>
        <v>0</v>
      </c>
      <c r="R24" s="89">
        <f>IF(OR($C24=1,$F24=1),Inputs!$E$32,0)</f>
        <v>0</v>
      </c>
      <c r="S24" s="88">
        <f>IF(OR($C24=1,$F24=1),Inputs!$E$33,0)</f>
        <v>0</v>
      </c>
      <c r="T24" s="88">
        <f>IF(OR($C24=1,$F24=1),Inputs!$E$34,0)</f>
        <v>0</v>
      </c>
      <c r="U24" s="90">
        <f t="shared" si="9"/>
        <v>-312.5</v>
      </c>
      <c r="V24" s="181">
        <f>E24*Inputs!E$26*Summary!$B$32</f>
        <v>937.5</v>
      </c>
      <c r="W24" s="181">
        <v>0</v>
      </c>
      <c r="X24" s="190"/>
    </row>
    <row r="25" spans="1:24" ht="12" thickBot="1">
      <c r="A25" s="273"/>
      <c r="B25" s="11"/>
      <c r="C25" s="108">
        <v>0</v>
      </c>
      <c r="D25" s="12" t="s">
        <v>83</v>
      </c>
      <c r="E25" s="16">
        <f>Inputs!$E$5</f>
        <v>6.25</v>
      </c>
      <c r="F25" s="105">
        <f t="shared" si="1"/>
        <v>1</v>
      </c>
      <c r="G25" s="13"/>
      <c r="H25" s="95">
        <f t="shared" si="2"/>
        <v>0</v>
      </c>
      <c r="I25" s="96">
        <f t="shared" si="3"/>
        <v>0</v>
      </c>
      <c r="J25" s="97">
        <f t="shared" si="4"/>
        <v>0</v>
      </c>
      <c r="K25" s="98">
        <f t="shared" si="5"/>
        <v>0</v>
      </c>
      <c r="L25" s="97">
        <f t="shared" si="6"/>
        <v>312.5</v>
      </c>
      <c r="M25" s="95">
        <f t="shared" si="7"/>
        <v>468.75</v>
      </c>
      <c r="N25" s="99">
        <f t="shared" si="8"/>
        <v>75</v>
      </c>
      <c r="O25" s="99">
        <f>IF(OR($C25=1,$F25=1),Inputs!$E$3*(1/4),0)</f>
        <v>10</v>
      </c>
      <c r="P25" s="100">
        <f>IF(OR($C25=1,$F25=1),Inputs!$E$25,0)</f>
        <v>50</v>
      </c>
      <c r="Q25" s="101">
        <f>IF(OR($C25=1,$F25=1),Inputs!$E$31,0)</f>
        <v>0</v>
      </c>
      <c r="R25" s="100">
        <f>IF(OR($C25=1,$F25=1),Inputs!$E$32,0)</f>
        <v>0</v>
      </c>
      <c r="S25" s="101">
        <f>IF(OR($C25=1,$F25=1),Inputs!$E$33,0)</f>
        <v>0</v>
      </c>
      <c r="T25" s="101">
        <f>IF(OR($C25=1,$F25=1),Inputs!$E$34,0)</f>
        <v>0</v>
      </c>
      <c r="U25" s="102">
        <f t="shared" si="9"/>
        <v>-312.5</v>
      </c>
      <c r="V25" s="181">
        <f>E25*Inputs!E$26*Summary!$B$32</f>
        <v>937.5</v>
      </c>
      <c r="W25" s="182">
        <v>0</v>
      </c>
      <c r="X25" s="191"/>
    </row>
    <row r="26" spans="1:24" ht="11.25">
      <c r="A26" s="271" t="s">
        <v>113</v>
      </c>
      <c r="B26" s="8" t="s">
        <v>89</v>
      </c>
      <c r="C26" s="107">
        <v>0</v>
      </c>
      <c r="D26" s="9" t="s">
        <v>83</v>
      </c>
      <c r="E26" s="15">
        <f>Inputs!$E$6</f>
        <v>7.5</v>
      </c>
      <c r="F26" s="104">
        <f t="shared" si="1"/>
        <v>1</v>
      </c>
      <c r="G26" s="13"/>
      <c r="H26" s="91">
        <f t="shared" si="2"/>
        <v>0</v>
      </c>
      <c r="I26" s="92">
        <f t="shared" si="3"/>
        <v>0</v>
      </c>
      <c r="J26" s="93">
        <f t="shared" si="4"/>
        <v>0</v>
      </c>
      <c r="K26" s="94">
        <f t="shared" si="5"/>
        <v>0</v>
      </c>
      <c r="L26" s="85">
        <f t="shared" si="6"/>
        <v>375</v>
      </c>
      <c r="M26" s="91">
        <f t="shared" si="7"/>
        <v>562.5</v>
      </c>
      <c r="N26" s="87">
        <f t="shared" si="8"/>
        <v>75</v>
      </c>
      <c r="O26" s="87">
        <f>IF(OR($C26=1,$F26=1),Inputs!$E$3*(1/4),0)</f>
        <v>10</v>
      </c>
      <c r="P26" s="89">
        <f>IF(OR($C26=1,$F26=1),Inputs!$E$25,0)</f>
        <v>50</v>
      </c>
      <c r="Q26" s="88">
        <f>IF(OR($C26=1,$F26=1),Inputs!$E$31,0)</f>
        <v>0</v>
      </c>
      <c r="R26" s="89">
        <f>IF(OR($C26=1,$F26=1),Inputs!$E$32,0)</f>
        <v>0</v>
      </c>
      <c r="S26" s="88">
        <f>IF(OR($C26=1,$F26=1),Inputs!$E$33,0)</f>
        <v>0</v>
      </c>
      <c r="T26" s="88">
        <f>IF(OR($C26=1,$F26=1),Inputs!$E$34,0)</f>
        <v>0</v>
      </c>
      <c r="U26" s="90">
        <f t="shared" si="9"/>
        <v>-375</v>
      </c>
      <c r="V26" s="181">
        <f>E26*Inputs!E$26*Summary!$B$33</f>
        <v>750</v>
      </c>
      <c r="W26" s="181">
        <v>0</v>
      </c>
      <c r="X26" s="190"/>
    </row>
    <row r="27" spans="1:24" ht="11.25">
      <c r="A27" s="272"/>
      <c r="B27" s="8"/>
      <c r="C27" s="107">
        <v>0</v>
      </c>
      <c r="D27" s="9" t="s">
        <v>83</v>
      </c>
      <c r="E27" s="15">
        <f>Inputs!$E$6</f>
        <v>7.5</v>
      </c>
      <c r="F27" s="104">
        <f t="shared" si="1"/>
        <v>1</v>
      </c>
      <c r="G27" s="13"/>
      <c r="H27" s="91">
        <f t="shared" si="2"/>
        <v>0</v>
      </c>
      <c r="I27" s="92">
        <f t="shared" si="3"/>
        <v>0</v>
      </c>
      <c r="J27" s="93">
        <f t="shared" si="4"/>
        <v>0</v>
      </c>
      <c r="K27" s="94">
        <f t="shared" si="5"/>
        <v>0</v>
      </c>
      <c r="L27" s="93">
        <f t="shared" si="6"/>
        <v>375</v>
      </c>
      <c r="M27" s="91">
        <f t="shared" si="7"/>
        <v>562.5</v>
      </c>
      <c r="N27" s="87">
        <f t="shared" si="8"/>
        <v>75</v>
      </c>
      <c r="O27" s="87">
        <f>IF(OR($C27=1,$F27=1),Inputs!$E$3*(1/4),0)</f>
        <v>10</v>
      </c>
      <c r="P27" s="89">
        <f>IF(OR($C27=1,$F27=1),Inputs!$E$25,0)</f>
        <v>50</v>
      </c>
      <c r="Q27" s="88">
        <f>IF(OR($C27=1,$F27=1),Inputs!$E$31,0)</f>
        <v>0</v>
      </c>
      <c r="R27" s="89">
        <f>IF(OR($C27=1,$F27=1),Inputs!$E$32,0)</f>
        <v>0</v>
      </c>
      <c r="S27" s="88">
        <f>IF(OR($C27=1,$F27=1),Inputs!$E$33,0)</f>
        <v>0</v>
      </c>
      <c r="T27" s="88">
        <f>IF(OR($C27=1,$F27=1),Inputs!$E$34,0)</f>
        <v>0</v>
      </c>
      <c r="U27" s="90">
        <f t="shared" si="9"/>
        <v>-375</v>
      </c>
      <c r="V27" s="181">
        <f>E27*Inputs!E$26*Summary!$B$33</f>
        <v>750</v>
      </c>
      <c r="W27" s="181">
        <v>0</v>
      </c>
      <c r="X27" s="190"/>
    </row>
    <row r="28" spans="1:24" ht="11.25">
      <c r="A28" s="272"/>
      <c r="B28" s="8"/>
      <c r="C28" s="107">
        <v>0</v>
      </c>
      <c r="D28" s="9" t="s">
        <v>83</v>
      </c>
      <c r="E28" s="15">
        <f>Inputs!$E$6</f>
        <v>7.5</v>
      </c>
      <c r="F28" s="104">
        <f t="shared" si="1"/>
        <v>1</v>
      </c>
      <c r="G28" s="13"/>
      <c r="H28" s="91">
        <f t="shared" si="2"/>
        <v>0</v>
      </c>
      <c r="I28" s="92">
        <f t="shared" si="3"/>
        <v>0</v>
      </c>
      <c r="J28" s="93">
        <f t="shared" si="4"/>
        <v>0</v>
      </c>
      <c r="K28" s="94">
        <f t="shared" si="5"/>
        <v>0</v>
      </c>
      <c r="L28" s="93">
        <f t="shared" si="6"/>
        <v>375</v>
      </c>
      <c r="M28" s="91">
        <f t="shared" si="7"/>
        <v>562.5</v>
      </c>
      <c r="N28" s="87">
        <f t="shared" si="8"/>
        <v>75</v>
      </c>
      <c r="O28" s="87">
        <f>IF(OR($C28=1,$F28=1),Inputs!$E$3*(1/4),0)</f>
        <v>10</v>
      </c>
      <c r="P28" s="89">
        <f>IF(OR($C28=1,$F28=1),Inputs!$E$25,0)</f>
        <v>50</v>
      </c>
      <c r="Q28" s="88">
        <f>IF(OR($C28=1,$F28=1),Inputs!$E$31,0)</f>
        <v>0</v>
      </c>
      <c r="R28" s="89">
        <f>IF(OR($C28=1,$F28=1),Inputs!$E$32,0)</f>
        <v>0</v>
      </c>
      <c r="S28" s="88">
        <f>IF(OR($C28=1,$F28=1),Inputs!$E$33,0)</f>
        <v>0</v>
      </c>
      <c r="T28" s="88">
        <f>IF(OR($C28=1,$F28=1),Inputs!$E$34,0)</f>
        <v>0</v>
      </c>
      <c r="U28" s="90">
        <f t="shared" si="9"/>
        <v>-375</v>
      </c>
      <c r="V28" s="181">
        <f>E28*Inputs!E$26*Summary!$B$33</f>
        <v>750</v>
      </c>
      <c r="W28" s="181">
        <v>0</v>
      </c>
      <c r="X28" s="190"/>
    </row>
    <row r="29" spans="1:24" ht="12" thickBot="1">
      <c r="A29" s="273"/>
      <c r="B29" s="11"/>
      <c r="C29" s="108">
        <v>0</v>
      </c>
      <c r="D29" s="12" t="s">
        <v>83</v>
      </c>
      <c r="E29" s="16">
        <f>Inputs!$E$6</f>
        <v>7.5</v>
      </c>
      <c r="F29" s="105">
        <f t="shared" si="1"/>
        <v>1</v>
      </c>
      <c r="G29" s="13"/>
      <c r="H29" s="95">
        <f t="shared" si="2"/>
        <v>0</v>
      </c>
      <c r="I29" s="96">
        <f t="shared" si="3"/>
        <v>0</v>
      </c>
      <c r="J29" s="97">
        <f t="shared" si="4"/>
        <v>0</v>
      </c>
      <c r="K29" s="98">
        <f t="shared" si="5"/>
        <v>0</v>
      </c>
      <c r="L29" s="97">
        <f t="shared" si="6"/>
        <v>375</v>
      </c>
      <c r="M29" s="95">
        <f t="shared" si="7"/>
        <v>562.5</v>
      </c>
      <c r="N29" s="99">
        <f t="shared" si="8"/>
        <v>75</v>
      </c>
      <c r="O29" s="99">
        <f>IF(OR($C29=1,$F29=1),Inputs!$E$3*(1/4),0)</f>
        <v>10</v>
      </c>
      <c r="P29" s="100">
        <f>IF(OR($C29=1,$F29=1),Inputs!$E$25,0)</f>
        <v>50</v>
      </c>
      <c r="Q29" s="101">
        <f>IF(OR($C29=1,$F29=1),Inputs!$E$31,0)</f>
        <v>0</v>
      </c>
      <c r="R29" s="100">
        <f>IF(OR($C29=1,$F29=1),Inputs!$E$32,0)</f>
        <v>0</v>
      </c>
      <c r="S29" s="101">
        <f>IF(OR($C29=1,$F29=1),Inputs!$E$33,0)</f>
        <v>0</v>
      </c>
      <c r="T29" s="101">
        <f>IF(OR($C29=1,$F29=1),Inputs!$E$34,0)</f>
        <v>0</v>
      </c>
      <c r="U29" s="102">
        <f t="shared" si="9"/>
        <v>-375</v>
      </c>
      <c r="V29" s="181">
        <f>E29*Inputs!E$26*Summary!$B$33</f>
        <v>750</v>
      </c>
      <c r="W29" s="182">
        <v>0</v>
      </c>
      <c r="X29" s="191"/>
    </row>
    <row r="30" spans="1:24" ht="11.25">
      <c r="A30" s="271" t="s">
        <v>114</v>
      </c>
      <c r="B30" s="8" t="s">
        <v>90</v>
      </c>
      <c r="C30" s="107">
        <v>1</v>
      </c>
      <c r="D30" s="9" t="s">
        <v>83</v>
      </c>
      <c r="E30" s="15">
        <f>Inputs!$E$3/4</f>
        <v>10</v>
      </c>
      <c r="F30" s="104">
        <f t="shared" si="1"/>
        <v>0</v>
      </c>
      <c r="G30" s="13"/>
      <c r="H30" s="91">
        <f t="shared" si="2"/>
        <v>750</v>
      </c>
      <c r="I30" s="92">
        <f t="shared" si="3"/>
        <v>500</v>
      </c>
      <c r="J30" s="93">
        <f t="shared" si="4"/>
        <v>0</v>
      </c>
      <c r="K30" s="94">
        <f t="shared" si="5"/>
        <v>0</v>
      </c>
      <c r="L30" s="85">
        <f t="shared" si="6"/>
        <v>0</v>
      </c>
      <c r="M30" s="91">
        <f t="shared" si="7"/>
        <v>0</v>
      </c>
      <c r="N30" s="87">
        <f t="shared" si="8"/>
        <v>75</v>
      </c>
      <c r="O30" s="87">
        <f>IF(OR($C30=1,$F30=1),Inputs!$E$3*(1/4),0)</f>
        <v>10</v>
      </c>
      <c r="P30" s="89">
        <f>IF(OR($C30=1,$F30=1),Inputs!$E$25,0)</f>
        <v>50</v>
      </c>
      <c r="Q30" s="88">
        <f>IF(OR($C30=1,$F30=1),Inputs!$E$31,0)</f>
        <v>0</v>
      </c>
      <c r="R30" s="89">
        <f>IF(OR($C30=1,$F30=1),Inputs!$E$32,0)</f>
        <v>0</v>
      </c>
      <c r="S30" s="88">
        <f>IF(OR($C30=1,$F30=1),Inputs!$E$33,0)</f>
        <v>0</v>
      </c>
      <c r="T30" s="88">
        <f>IF(OR($C30=1,$F30=1),Inputs!$E$34,0)</f>
        <v>0</v>
      </c>
      <c r="U30" s="90">
        <f t="shared" si="9"/>
        <v>-500</v>
      </c>
      <c r="V30" s="181">
        <v>0</v>
      </c>
      <c r="W30" s="181">
        <f>MIN(O30,E30)*Inputs!E$13*Inputs!E$26</f>
        <v>750</v>
      </c>
      <c r="X30" s="190"/>
    </row>
    <row r="31" spans="1:24" ht="11.25">
      <c r="A31" s="272"/>
      <c r="B31" s="8"/>
      <c r="C31" s="107">
        <v>1</v>
      </c>
      <c r="D31" s="9" t="s">
        <v>83</v>
      </c>
      <c r="E31" s="15">
        <f>Inputs!$E$3/4</f>
        <v>10</v>
      </c>
      <c r="F31" s="104">
        <f t="shared" si="1"/>
        <v>0</v>
      </c>
      <c r="G31" s="13"/>
      <c r="H31" s="91">
        <f t="shared" si="2"/>
        <v>750</v>
      </c>
      <c r="I31" s="92">
        <f t="shared" si="3"/>
        <v>500</v>
      </c>
      <c r="J31" s="93">
        <f t="shared" si="4"/>
        <v>0</v>
      </c>
      <c r="K31" s="94">
        <f t="shared" si="5"/>
        <v>0</v>
      </c>
      <c r="L31" s="93">
        <f t="shared" si="6"/>
        <v>0</v>
      </c>
      <c r="M31" s="91">
        <f t="shared" si="7"/>
        <v>0</v>
      </c>
      <c r="N31" s="87">
        <f t="shared" si="8"/>
        <v>75</v>
      </c>
      <c r="O31" s="87">
        <f>IF(OR($C31=1,$F31=1),Inputs!$E$3*(1/4),0)</f>
        <v>10</v>
      </c>
      <c r="P31" s="89">
        <f>IF(OR($C31=1,$F31=1),Inputs!$E$25,0)</f>
        <v>50</v>
      </c>
      <c r="Q31" s="88">
        <f>IF(OR($C31=1,$F31=1),Inputs!$E$31,0)</f>
        <v>0</v>
      </c>
      <c r="R31" s="89">
        <f>IF(OR($C31=1,$F31=1),Inputs!$E$32,0)</f>
        <v>0</v>
      </c>
      <c r="S31" s="88">
        <f>IF(OR($C31=1,$F31=1),Inputs!$E$33,0)</f>
        <v>0</v>
      </c>
      <c r="T31" s="88">
        <f>IF(OR($C31=1,$F31=1),Inputs!$E$34,0)</f>
        <v>0</v>
      </c>
      <c r="U31" s="90">
        <f t="shared" si="9"/>
        <v>-500</v>
      </c>
      <c r="V31" s="181">
        <v>0</v>
      </c>
      <c r="W31" s="181">
        <f>MIN(O31,E31)*Inputs!E$13*Inputs!E$26</f>
        <v>750</v>
      </c>
      <c r="X31" s="190"/>
    </row>
    <row r="32" spans="1:24" ht="11.25">
      <c r="A32" s="272"/>
      <c r="B32" s="8"/>
      <c r="C32" s="107">
        <v>1</v>
      </c>
      <c r="D32" s="9" t="s">
        <v>83</v>
      </c>
      <c r="E32" s="15">
        <f>Inputs!$E$3/4</f>
        <v>10</v>
      </c>
      <c r="F32" s="104">
        <f t="shared" si="1"/>
        <v>0</v>
      </c>
      <c r="G32" s="13"/>
      <c r="H32" s="91">
        <f t="shared" si="2"/>
        <v>750</v>
      </c>
      <c r="I32" s="92">
        <f t="shared" si="3"/>
        <v>500</v>
      </c>
      <c r="J32" s="93">
        <f t="shared" si="4"/>
        <v>0</v>
      </c>
      <c r="K32" s="94">
        <f t="shared" si="5"/>
        <v>0</v>
      </c>
      <c r="L32" s="93">
        <f t="shared" si="6"/>
        <v>0</v>
      </c>
      <c r="M32" s="91">
        <f t="shared" si="7"/>
        <v>0</v>
      </c>
      <c r="N32" s="87">
        <f t="shared" si="8"/>
        <v>75</v>
      </c>
      <c r="O32" s="87">
        <f>IF(OR($C32=1,$F32=1),Inputs!$E$3*(1/4),0)</f>
        <v>10</v>
      </c>
      <c r="P32" s="89">
        <f>IF(OR($C32=1,$F32=1),Inputs!$E$25,0)</f>
        <v>50</v>
      </c>
      <c r="Q32" s="88">
        <f>IF(OR($C32=1,$F32=1),Inputs!$E$31,0)</f>
        <v>0</v>
      </c>
      <c r="R32" s="89">
        <f>IF(OR($C32=1,$F32=1),Inputs!$E$32,0)</f>
        <v>0</v>
      </c>
      <c r="S32" s="88">
        <f>IF(OR($C32=1,$F32=1),Inputs!$E$33,0)</f>
        <v>0</v>
      </c>
      <c r="T32" s="88">
        <f>IF(OR($C32=1,$F32=1),Inputs!$E$34,0)</f>
        <v>0</v>
      </c>
      <c r="U32" s="90">
        <f t="shared" si="9"/>
        <v>-500</v>
      </c>
      <c r="V32" s="181">
        <v>0</v>
      </c>
      <c r="W32" s="181">
        <f>MIN(O32,E32)*Inputs!E$13*Inputs!E$26</f>
        <v>750</v>
      </c>
      <c r="X32" s="190"/>
    </row>
    <row r="33" spans="1:24" ht="12" thickBot="1">
      <c r="A33" s="273"/>
      <c r="B33" s="11"/>
      <c r="C33" s="108">
        <v>1</v>
      </c>
      <c r="D33" s="12" t="s">
        <v>83</v>
      </c>
      <c r="E33" s="15">
        <f>Inputs!$E$3/4</f>
        <v>10</v>
      </c>
      <c r="F33" s="105">
        <f t="shared" si="1"/>
        <v>0</v>
      </c>
      <c r="G33" s="14"/>
      <c r="H33" s="95">
        <f t="shared" si="2"/>
        <v>750</v>
      </c>
      <c r="I33" s="96">
        <f t="shared" si="3"/>
        <v>500</v>
      </c>
      <c r="J33" s="97">
        <f t="shared" si="4"/>
        <v>0</v>
      </c>
      <c r="K33" s="98">
        <f t="shared" si="5"/>
        <v>0</v>
      </c>
      <c r="L33" s="97">
        <f t="shared" si="6"/>
        <v>0</v>
      </c>
      <c r="M33" s="95">
        <f t="shared" si="7"/>
        <v>0</v>
      </c>
      <c r="N33" s="99">
        <f t="shared" si="8"/>
        <v>75</v>
      </c>
      <c r="O33" s="99">
        <f>IF(OR($C33=1,$F33=1),Inputs!$E$3*(1/4),0)</f>
        <v>10</v>
      </c>
      <c r="P33" s="100">
        <f>IF(OR($C33=1,$F33=1),Inputs!$E$25,0)</f>
        <v>50</v>
      </c>
      <c r="Q33" s="101">
        <f>IF(OR($C33=1,$F33=1),Inputs!$E$31,0)</f>
        <v>0</v>
      </c>
      <c r="R33" s="100">
        <f>IF(OR($C33=1,$F33=1),Inputs!$E$32,0)</f>
        <v>0</v>
      </c>
      <c r="S33" s="101">
        <f>IF(OR($C33=1,$F33=1),Inputs!$E$33,0)</f>
        <v>0</v>
      </c>
      <c r="T33" s="101">
        <f>IF(OR($C33=1,$F33=1),Inputs!$E$34,0)</f>
        <v>0</v>
      </c>
      <c r="U33" s="102">
        <f t="shared" si="9"/>
        <v>-500</v>
      </c>
      <c r="V33" s="182">
        <v>0</v>
      </c>
      <c r="W33" s="182">
        <f>MIN(O33,E33)*Inputs!E$13*Inputs!E$26</f>
        <v>750</v>
      </c>
      <c r="X33" s="191"/>
    </row>
    <row r="34" spans="1:24" ht="12" thickBot="1">
      <c r="A34" s="271" t="s">
        <v>115</v>
      </c>
      <c r="B34" s="8" t="s">
        <v>91</v>
      </c>
      <c r="C34" s="107">
        <v>1</v>
      </c>
      <c r="D34" s="12" t="s">
        <v>83</v>
      </c>
      <c r="E34" s="15">
        <f>Inputs!$E$3/4</f>
        <v>10</v>
      </c>
      <c r="F34" s="104">
        <f t="shared" si="1"/>
        <v>0</v>
      </c>
      <c r="G34" s="13"/>
      <c r="H34" s="91">
        <f t="shared" si="2"/>
        <v>750</v>
      </c>
      <c r="I34" s="92">
        <f t="shared" si="3"/>
        <v>500</v>
      </c>
      <c r="J34" s="93">
        <f t="shared" si="4"/>
        <v>0</v>
      </c>
      <c r="K34" s="94">
        <f t="shared" si="5"/>
        <v>0</v>
      </c>
      <c r="L34" s="85">
        <f t="shared" si="6"/>
        <v>0</v>
      </c>
      <c r="M34" s="91">
        <f t="shared" si="7"/>
        <v>0</v>
      </c>
      <c r="N34" s="87">
        <f t="shared" si="8"/>
        <v>75</v>
      </c>
      <c r="O34" s="87">
        <f>IF(OR($C34=1,$F34=1),Inputs!$E$3*(1/4),0)</f>
        <v>10</v>
      </c>
      <c r="P34" s="89">
        <f>IF(OR($C34=1,$F34=1),Inputs!$E$25,0)</f>
        <v>50</v>
      </c>
      <c r="Q34" s="88">
        <f>IF(OR($C34=1,$F34=1),Inputs!$E$31,0)</f>
        <v>0</v>
      </c>
      <c r="R34" s="89">
        <f>IF(OR($C34=1,$F34=1),Inputs!$E$32,0)</f>
        <v>0</v>
      </c>
      <c r="S34" s="88">
        <f>IF(OR($C34=1,$F34=1),Inputs!$E$33,0)</f>
        <v>0</v>
      </c>
      <c r="T34" s="88">
        <f>IF(OR($C34=1,$F34=1),Inputs!$E$34,0)</f>
        <v>0</v>
      </c>
      <c r="U34" s="90">
        <f t="shared" si="9"/>
        <v>-500</v>
      </c>
      <c r="V34" s="181">
        <v>0</v>
      </c>
      <c r="W34" s="181">
        <f>MIN(O34,E34)*Inputs!E$13*Inputs!E$26</f>
        <v>750</v>
      </c>
      <c r="X34" s="190"/>
    </row>
    <row r="35" spans="1:24" ht="12" thickBot="1">
      <c r="A35" s="272"/>
      <c r="B35" s="8"/>
      <c r="C35" s="107">
        <v>1</v>
      </c>
      <c r="D35" s="12" t="s">
        <v>83</v>
      </c>
      <c r="E35" s="15">
        <f>Inputs!$E$3/4</f>
        <v>10</v>
      </c>
      <c r="F35" s="104">
        <f t="shared" si="1"/>
        <v>0</v>
      </c>
      <c r="G35" s="13"/>
      <c r="H35" s="91">
        <f t="shared" si="2"/>
        <v>750</v>
      </c>
      <c r="I35" s="92">
        <f t="shared" si="3"/>
        <v>500</v>
      </c>
      <c r="J35" s="93">
        <f t="shared" si="4"/>
        <v>0</v>
      </c>
      <c r="K35" s="94">
        <f t="shared" si="5"/>
        <v>0</v>
      </c>
      <c r="L35" s="93">
        <f t="shared" si="6"/>
        <v>0</v>
      </c>
      <c r="M35" s="91">
        <f t="shared" si="7"/>
        <v>0</v>
      </c>
      <c r="N35" s="87">
        <f t="shared" si="8"/>
        <v>75</v>
      </c>
      <c r="O35" s="87">
        <f>IF(OR($C35=1,$F35=1),Inputs!$E$3*(1/4),0)</f>
        <v>10</v>
      </c>
      <c r="P35" s="89">
        <f>IF(OR($C35=1,$F35=1),Inputs!$E$25,0)</f>
        <v>50</v>
      </c>
      <c r="Q35" s="88">
        <f>IF(OR($C35=1,$F35=1),Inputs!$E$31,0)</f>
        <v>0</v>
      </c>
      <c r="R35" s="89">
        <f>IF(OR($C35=1,$F35=1),Inputs!$E$32,0)</f>
        <v>0</v>
      </c>
      <c r="S35" s="88">
        <f>IF(OR($C35=1,$F35=1),Inputs!$E$33,0)</f>
        <v>0</v>
      </c>
      <c r="T35" s="88">
        <f>IF(OR($C35=1,$F35=1),Inputs!$E$34,0)</f>
        <v>0</v>
      </c>
      <c r="U35" s="90">
        <f t="shared" si="9"/>
        <v>-500</v>
      </c>
      <c r="V35" s="181">
        <v>0</v>
      </c>
      <c r="W35" s="181">
        <f>MIN(O35,E35)*Inputs!E$13*Inputs!E$26</f>
        <v>750</v>
      </c>
      <c r="X35" s="190"/>
    </row>
    <row r="36" spans="1:24" ht="12" thickBot="1">
      <c r="A36" s="272"/>
      <c r="B36" s="8"/>
      <c r="C36" s="107">
        <v>1</v>
      </c>
      <c r="D36" s="12" t="s">
        <v>83</v>
      </c>
      <c r="E36" s="15">
        <f>Inputs!$E$3/4</f>
        <v>10</v>
      </c>
      <c r="F36" s="104">
        <f t="shared" si="1"/>
        <v>0</v>
      </c>
      <c r="G36" s="13"/>
      <c r="H36" s="91">
        <f t="shared" si="2"/>
        <v>750</v>
      </c>
      <c r="I36" s="92">
        <f t="shared" si="3"/>
        <v>500</v>
      </c>
      <c r="J36" s="93">
        <f t="shared" si="4"/>
        <v>0</v>
      </c>
      <c r="K36" s="94">
        <f t="shared" si="5"/>
        <v>0</v>
      </c>
      <c r="L36" s="93">
        <f t="shared" si="6"/>
        <v>0</v>
      </c>
      <c r="M36" s="91">
        <f t="shared" si="7"/>
        <v>0</v>
      </c>
      <c r="N36" s="87">
        <f t="shared" si="8"/>
        <v>75</v>
      </c>
      <c r="O36" s="87">
        <f>IF(OR($C36=1,$F36=1),Inputs!$E$3*(1/4),0)</f>
        <v>10</v>
      </c>
      <c r="P36" s="89">
        <f>IF(OR($C36=1,$F36=1),Inputs!$E$25,0)</f>
        <v>50</v>
      </c>
      <c r="Q36" s="88">
        <f>IF(OR($C36=1,$F36=1),Inputs!$E$31,0)</f>
        <v>0</v>
      </c>
      <c r="R36" s="89">
        <f>IF(OR($C36=1,$F36=1),Inputs!$E$32,0)</f>
        <v>0</v>
      </c>
      <c r="S36" s="88">
        <f>IF(OR($C36=1,$F36=1),Inputs!$E$33,0)</f>
        <v>0</v>
      </c>
      <c r="T36" s="88">
        <f>IF(OR($C36=1,$F36=1),Inputs!$E$34,0)</f>
        <v>0</v>
      </c>
      <c r="U36" s="90">
        <f t="shared" si="9"/>
        <v>-500</v>
      </c>
      <c r="V36" s="181">
        <v>0</v>
      </c>
      <c r="W36" s="181">
        <f>MIN(O36,E36)*Inputs!E$13*Inputs!E$26</f>
        <v>750</v>
      </c>
      <c r="X36" s="190"/>
    </row>
    <row r="37" spans="1:24" ht="12" thickBot="1">
      <c r="A37" s="273"/>
      <c r="B37" s="11"/>
      <c r="C37" s="108">
        <v>1</v>
      </c>
      <c r="D37" s="12" t="s">
        <v>83</v>
      </c>
      <c r="E37" s="15">
        <f>Inputs!$E$3/4</f>
        <v>10</v>
      </c>
      <c r="F37" s="105">
        <f t="shared" si="1"/>
        <v>0</v>
      </c>
      <c r="G37" s="13"/>
      <c r="H37" s="95">
        <f t="shared" si="2"/>
        <v>750</v>
      </c>
      <c r="I37" s="96">
        <f t="shared" si="3"/>
        <v>500</v>
      </c>
      <c r="J37" s="97">
        <f t="shared" si="4"/>
        <v>0</v>
      </c>
      <c r="K37" s="98">
        <f t="shared" si="5"/>
        <v>0</v>
      </c>
      <c r="L37" s="97">
        <f t="shared" si="6"/>
        <v>0</v>
      </c>
      <c r="M37" s="95">
        <f t="shared" si="7"/>
        <v>0</v>
      </c>
      <c r="N37" s="99">
        <f t="shared" si="8"/>
        <v>75</v>
      </c>
      <c r="O37" s="99">
        <f>IF(OR($C37=1,$F37=1),Inputs!$E$3*(1/4),0)</f>
        <v>10</v>
      </c>
      <c r="P37" s="100">
        <f>IF(OR($C37=1,$F37=1),Inputs!$E$25,0)</f>
        <v>50</v>
      </c>
      <c r="Q37" s="101">
        <f>IF(OR($C37=1,$F37=1),Inputs!$E$31,0)</f>
        <v>0</v>
      </c>
      <c r="R37" s="100">
        <f>IF(OR($C37=1,$F37=1),Inputs!$E$32,0)</f>
        <v>0</v>
      </c>
      <c r="S37" s="101">
        <f>IF(OR($C37=1,$F37=1),Inputs!$E$33,0)</f>
        <v>0</v>
      </c>
      <c r="T37" s="101">
        <f>IF(OR($C37=1,$F37=1),Inputs!$E$34,0)</f>
        <v>0</v>
      </c>
      <c r="U37" s="102">
        <f t="shared" si="9"/>
        <v>-500</v>
      </c>
      <c r="V37" s="182">
        <v>0</v>
      </c>
      <c r="W37" s="182">
        <f>MIN(O37,E37)*Inputs!E$13*Inputs!E$26</f>
        <v>750</v>
      </c>
      <c r="X37" s="191"/>
    </row>
    <row r="38" spans="1:24" ht="12" thickBot="1">
      <c r="A38" s="271" t="s">
        <v>116</v>
      </c>
      <c r="B38" s="8" t="s">
        <v>92</v>
      </c>
      <c r="C38" s="107">
        <v>1</v>
      </c>
      <c r="D38" s="12" t="s">
        <v>83</v>
      </c>
      <c r="E38" s="15">
        <f>Inputs!$E$3/4</f>
        <v>10</v>
      </c>
      <c r="F38" s="104">
        <f aca="true" t="shared" si="10" ref="F38:F69">IF(AND(C38=0,D38="Closed"),1,0)</f>
        <v>0</v>
      </c>
      <c r="G38" s="13"/>
      <c r="H38" s="91">
        <f t="shared" si="2"/>
        <v>750</v>
      </c>
      <c r="I38" s="92">
        <f t="shared" si="3"/>
        <v>500</v>
      </c>
      <c r="J38" s="93">
        <f t="shared" si="4"/>
        <v>0</v>
      </c>
      <c r="K38" s="94">
        <f t="shared" si="5"/>
        <v>0</v>
      </c>
      <c r="L38" s="85">
        <f t="shared" si="6"/>
        <v>0</v>
      </c>
      <c r="M38" s="91">
        <f t="shared" si="7"/>
        <v>0</v>
      </c>
      <c r="N38" s="87">
        <f t="shared" si="8"/>
        <v>75</v>
      </c>
      <c r="O38" s="87">
        <f>IF(OR($C38=1,$F38=1),Inputs!$E$3*(1/4),0)</f>
        <v>10</v>
      </c>
      <c r="P38" s="89">
        <f>IF(OR($C38=1,$F38=1),Inputs!$E$25,0)</f>
        <v>50</v>
      </c>
      <c r="Q38" s="88">
        <f>IF(OR($C38=1,$F38=1),Inputs!$E$31,0)</f>
        <v>0</v>
      </c>
      <c r="R38" s="89">
        <f>IF(OR($C38=1,$F38=1),Inputs!$E$32,0)</f>
        <v>0</v>
      </c>
      <c r="S38" s="88">
        <f>IF(OR($C38=1,$F38=1),Inputs!$E$33,0)</f>
        <v>0</v>
      </c>
      <c r="T38" s="88">
        <f>IF(OR($C38=1,$F38=1),Inputs!$E$34,0)</f>
        <v>0</v>
      </c>
      <c r="U38" s="90">
        <f t="shared" si="9"/>
        <v>-500</v>
      </c>
      <c r="V38" s="181">
        <v>0</v>
      </c>
      <c r="W38" s="181">
        <f>MIN(O38,E38)*Inputs!E$13*Inputs!E$26</f>
        <v>750</v>
      </c>
      <c r="X38" s="190"/>
    </row>
    <row r="39" spans="1:24" ht="12" thickBot="1">
      <c r="A39" s="272"/>
      <c r="B39" s="8"/>
      <c r="C39" s="107">
        <v>1</v>
      </c>
      <c r="D39" s="12" t="s">
        <v>83</v>
      </c>
      <c r="E39" s="15">
        <f>Inputs!$E$3/4</f>
        <v>10</v>
      </c>
      <c r="F39" s="104">
        <f t="shared" si="10"/>
        <v>0</v>
      </c>
      <c r="G39" s="13"/>
      <c r="H39" s="91">
        <f t="shared" si="2"/>
        <v>750</v>
      </c>
      <c r="I39" s="92">
        <f t="shared" si="3"/>
        <v>500</v>
      </c>
      <c r="J39" s="93">
        <f t="shared" si="4"/>
        <v>0</v>
      </c>
      <c r="K39" s="94">
        <f t="shared" si="5"/>
        <v>0</v>
      </c>
      <c r="L39" s="93">
        <f t="shared" si="6"/>
        <v>0</v>
      </c>
      <c r="M39" s="91">
        <f t="shared" si="7"/>
        <v>0</v>
      </c>
      <c r="N39" s="87">
        <f t="shared" si="8"/>
        <v>75</v>
      </c>
      <c r="O39" s="87">
        <f>IF(OR($C39=1,$F39=1),Inputs!$E$3*(1/4),0)</f>
        <v>10</v>
      </c>
      <c r="P39" s="89">
        <f>IF(OR($C39=1,$F39=1),Inputs!$E$25,0)</f>
        <v>50</v>
      </c>
      <c r="Q39" s="88">
        <f>IF(OR($C39=1,$F39=1),Inputs!$E$31,0)</f>
        <v>0</v>
      </c>
      <c r="R39" s="89">
        <f>IF(OR($C39=1,$F39=1),Inputs!$E$32,0)</f>
        <v>0</v>
      </c>
      <c r="S39" s="88">
        <f>IF(OR($C39=1,$F39=1),Inputs!$E$33,0)</f>
        <v>0</v>
      </c>
      <c r="T39" s="88">
        <f>IF(OR($C39=1,$F39=1),Inputs!$E$34,0)</f>
        <v>0</v>
      </c>
      <c r="U39" s="90">
        <f t="shared" si="9"/>
        <v>-500</v>
      </c>
      <c r="V39" s="181">
        <v>0</v>
      </c>
      <c r="W39" s="181">
        <f>MIN(O39,E39)*Inputs!E$13*Inputs!E$26</f>
        <v>750</v>
      </c>
      <c r="X39" s="190"/>
    </row>
    <row r="40" spans="1:24" ht="12" thickBot="1">
      <c r="A40" s="272"/>
      <c r="B40" s="8"/>
      <c r="C40" s="107">
        <v>1</v>
      </c>
      <c r="D40" s="12" t="s">
        <v>83</v>
      </c>
      <c r="E40" s="15">
        <f>Inputs!$E$3/4</f>
        <v>10</v>
      </c>
      <c r="F40" s="104">
        <f t="shared" si="10"/>
        <v>0</v>
      </c>
      <c r="G40" s="13"/>
      <c r="H40" s="91">
        <f t="shared" si="2"/>
        <v>750</v>
      </c>
      <c r="I40" s="92">
        <f t="shared" si="3"/>
        <v>500</v>
      </c>
      <c r="J40" s="93">
        <f t="shared" si="4"/>
        <v>0</v>
      </c>
      <c r="K40" s="94">
        <f t="shared" si="5"/>
        <v>0</v>
      </c>
      <c r="L40" s="93">
        <f t="shared" si="6"/>
        <v>0</v>
      </c>
      <c r="M40" s="91">
        <f t="shared" si="7"/>
        <v>0</v>
      </c>
      <c r="N40" s="87">
        <f t="shared" si="8"/>
        <v>75</v>
      </c>
      <c r="O40" s="87">
        <f>IF(OR($C40=1,$F40=1),Inputs!$E$3*(1/4),0)</f>
        <v>10</v>
      </c>
      <c r="P40" s="89">
        <f>IF(OR($C40=1,$F40=1),Inputs!$E$25,0)</f>
        <v>50</v>
      </c>
      <c r="Q40" s="88">
        <f>IF(OR($C40=1,$F40=1),Inputs!$E$31,0)</f>
        <v>0</v>
      </c>
      <c r="R40" s="89">
        <f>IF(OR($C40=1,$F40=1),Inputs!$E$32,0)</f>
        <v>0</v>
      </c>
      <c r="S40" s="88">
        <f>IF(OR($C40=1,$F40=1),Inputs!$E$33,0)</f>
        <v>0</v>
      </c>
      <c r="T40" s="88">
        <f>IF(OR($C40=1,$F40=1),Inputs!$E$34,0)</f>
        <v>0</v>
      </c>
      <c r="U40" s="90">
        <f t="shared" si="9"/>
        <v>-500</v>
      </c>
      <c r="V40" s="181">
        <v>0</v>
      </c>
      <c r="W40" s="181">
        <f>MIN(O40,E40)*Inputs!E$13*Inputs!E$26</f>
        <v>750</v>
      </c>
      <c r="X40" s="190"/>
    </row>
    <row r="41" spans="1:24" ht="12" thickBot="1">
      <c r="A41" s="273"/>
      <c r="B41" s="11"/>
      <c r="C41" s="108">
        <v>1</v>
      </c>
      <c r="D41" s="12" t="s">
        <v>83</v>
      </c>
      <c r="E41" s="15">
        <f>Inputs!$E$3/4</f>
        <v>10</v>
      </c>
      <c r="F41" s="105">
        <f t="shared" si="10"/>
        <v>0</v>
      </c>
      <c r="G41" s="13"/>
      <c r="H41" s="95">
        <f t="shared" si="2"/>
        <v>750</v>
      </c>
      <c r="I41" s="96">
        <f t="shared" si="3"/>
        <v>500</v>
      </c>
      <c r="J41" s="97">
        <f t="shared" si="4"/>
        <v>0</v>
      </c>
      <c r="K41" s="98">
        <f t="shared" si="5"/>
        <v>0</v>
      </c>
      <c r="L41" s="97">
        <f t="shared" si="6"/>
        <v>0</v>
      </c>
      <c r="M41" s="95">
        <f t="shared" si="7"/>
        <v>0</v>
      </c>
      <c r="N41" s="99">
        <f t="shared" si="8"/>
        <v>75</v>
      </c>
      <c r="O41" s="99">
        <f>IF(OR($C41=1,$F41=1),Inputs!$E$3*(1/4),0)</f>
        <v>10</v>
      </c>
      <c r="P41" s="100">
        <f>IF(OR($C41=1,$F41=1),Inputs!$E$25,0)</f>
        <v>50</v>
      </c>
      <c r="Q41" s="101">
        <f>IF(OR($C41=1,$F41=1),Inputs!$E$31,0)</f>
        <v>0</v>
      </c>
      <c r="R41" s="100">
        <f>IF(OR($C41=1,$F41=1),Inputs!$E$32,0)</f>
        <v>0</v>
      </c>
      <c r="S41" s="101">
        <f>IF(OR($C41=1,$F41=1),Inputs!$E$33,0)</f>
        <v>0</v>
      </c>
      <c r="T41" s="101">
        <f>IF(OR($C41=1,$F41=1),Inputs!$E$34,0)</f>
        <v>0</v>
      </c>
      <c r="U41" s="102">
        <f t="shared" si="9"/>
        <v>-500</v>
      </c>
      <c r="V41" s="182">
        <v>0</v>
      </c>
      <c r="W41" s="182">
        <f>MIN(O41,E41)*Inputs!E$13*Inputs!E$26</f>
        <v>750</v>
      </c>
      <c r="X41" s="191"/>
    </row>
    <row r="42" spans="1:24" ht="12" thickBot="1">
      <c r="A42" s="271" t="s">
        <v>117</v>
      </c>
      <c r="B42" s="8" t="s">
        <v>93</v>
      </c>
      <c r="C42" s="107">
        <v>1</v>
      </c>
      <c r="D42" s="12" t="s">
        <v>83</v>
      </c>
      <c r="E42" s="15">
        <f>Inputs!$E$3/4</f>
        <v>10</v>
      </c>
      <c r="F42" s="104">
        <f t="shared" si="10"/>
        <v>0</v>
      </c>
      <c r="G42" s="13"/>
      <c r="H42" s="91">
        <f t="shared" si="2"/>
        <v>750</v>
      </c>
      <c r="I42" s="92">
        <f t="shared" si="3"/>
        <v>500</v>
      </c>
      <c r="J42" s="93">
        <f t="shared" si="4"/>
        <v>0</v>
      </c>
      <c r="K42" s="94">
        <f t="shared" si="5"/>
        <v>0</v>
      </c>
      <c r="L42" s="85">
        <f t="shared" si="6"/>
        <v>0</v>
      </c>
      <c r="M42" s="91">
        <f t="shared" si="7"/>
        <v>0</v>
      </c>
      <c r="N42" s="87">
        <f t="shared" si="8"/>
        <v>75</v>
      </c>
      <c r="O42" s="87">
        <f>IF(OR($C42=1,$F42=1),Inputs!$E$3*(1/4),0)</f>
        <v>10</v>
      </c>
      <c r="P42" s="89">
        <f>IF(OR($C42=1,$F42=1),Inputs!$E$25,0)</f>
        <v>50</v>
      </c>
      <c r="Q42" s="88">
        <f>IF(OR($C42=1,$F42=1),Inputs!$E$31,0)</f>
        <v>0</v>
      </c>
      <c r="R42" s="89">
        <f>IF(OR($C42=1,$F42=1),Inputs!$E$32,0)</f>
        <v>0</v>
      </c>
      <c r="S42" s="88">
        <f>IF(OR($C42=1,$F42=1),Inputs!$E$33,0)</f>
        <v>0</v>
      </c>
      <c r="T42" s="88">
        <f>IF(OR($C42=1,$F42=1),Inputs!$E$34,0)</f>
        <v>0</v>
      </c>
      <c r="U42" s="90">
        <f t="shared" si="9"/>
        <v>-500</v>
      </c>
      <c r="V42" s="181">
        <v>0</v>
      </c>
      <c r="W42" s="181">
        <f>MIN(O42,E42)*Inputs!E$13*Inputs!E$26</f>
        <v>750</v>
      </c>
      <c r="X42" s="190"/>
    </row>
    <row r="43" spans="1:24" ht="12" thickBot="1">
      <c r="A43" s="272"/>
      <c r="B43" s="8"/>
      <c r="C43" s="107">
        <v>1</v>
      </c>
      <c r="D43" s="12" t="s">
        <v>83</v>
      </c>
      <c r="E43" s="15">
        <f>Inputs!$E$3/4</f>
        <v>10</v>
      </c>
      <c r="F43" s="104">
        <f t="shared" si="10"/>
        <v>0</v>
      </c>
      <c r="G43" s="13"/>
      <c r="H43" s="91">
        <f t="shared" si="2"/>
        <v>750</v>
      </c>
      <c r="I43" s="92">
        <f t="shared" si="3"/>
        <v>500</v>
      </c>
      <c r="J43" s="93">
        <f t="shared" si="4"/>
        <v>0</v>
      </c>
      <c r="K43" s="94">
        <f t="shared" si="5"/>
        <v>0</v>
      </c>
      <c r="L43" s="93">
        <f t="shared" si="6"/>
        <v>0</v>
      </c>
      <c r="M43" s="91">
        <f t="shared" si="7"/>
        <v>0</v>
      </c>
      <c r="N43" s="87">
        <f t="shared" si="8"/>
        <v>75</v>
      </c>
      <c r="O43" s="87">
        <f>IF(OR($C43=1,$F43=1),Inputs!$E$3*(1/4),0)</f>
        <v>10</v>
      </c>
      <c r="P43" s="89">
        <f>IF(OR($C43=1,$F43=1),Inputs!$E$25,0)</f>
        <v>50</v>
      </c>
      <c r="Q43" s="88">
        <f>IF(OR($C43=1,$F43=1),Inputs!$E$31,0)</f>
        <v>0</v>
      </c>
      <c r="R43" s="89">
        <f>IF(OR($C43=1,$F43=1),Inputs!$E$32,0)</f>
        <v>0</v>
      </c>
      <c r="S43" s="88">
        <f>IF(OR($C43=1,$F43=1),Inputs!$E$33,0)</f>
        <v>0</v>
      </c>
      <c r="T43" s="88">
        <f>IF(OR($C43=1,$F43=1),Inputs!$E$34,0)</f>
        <v>0</v>
      </c>
      <c r="U43" s="90">
        <f t="shared" si="9"/>
        <v>-500</v>
      </c>
      <c r="V43" s="181">
        <v>0</v>
      </c>
      <c r="W43" s="181">
        <f>MIN(O43,E43)*Inputs!E$13*Inputs!E$26</f>
        <v>750</v>
      </c>
      <c r="X43" s="190"/>
    </row>
    <row r="44" spans="1:24" ht="12" thickBot="1">
      <c r="A44" s="272"/>
      <c r="B44" s="8"/>
      <c r="C44" s="107">
        <v>1</v>
      </c>
      <c r="D44" s="12" t="s">
        <v>83</v>
      </c>
      <c r="E44" s="15">
        <f>Inputs!$E$3/4</f>
        <v>10</v>
      </c>
      <c r="F44" s="104">
        <f t="shared" si="10"/>
        <v>0</v>
      </c>
      <c r="G44" s="13"/>
      <c r="H44" s="91">
        <f t="shared" si="2"/>
        <v>750</v>
      </c>
      <c r="I44" s="92">
        <f t="shared" si="3"/>
        <v>500</v>
      </c>
      <c r="J44" s="93">
        <f t="shared" si="4"/>
        <v>0</v>
      </c>
      <c r="K44" s="94">
        <f t="shared" si="5"/>
        <v>0</v>
      </c>
      <c r="L44" s="93">
        <f t="shared" si="6"/>
        <v>0</v>
      </c>
      <c r="M44" s="91">
        <f t="shared" si="7"/>
        <v>0</v>
      </c>
      <c r="N44" s="87">
        <f t="shared" si="8"/>
        <v>75</v>
      </c>
      <c r="O44" s="87">
        <f>IF(OR($C44=1,$F44=1),Inputs!$E$3*(1/4),0)</f>
        <v>10</v>
      </c>
      <c r="P44" s="89">
        <f>IF(OR($C44=1,$F44=1),Inputs!$E$25,0)</f>
        <v>50</v>
      </c>
      <c r="Q44" s="88">
        <f>IF(OR($C44=1,$F44=1),Inputs!$E$31,0)</f>
        <v>0</v>
      </c>
      <c r="R44" s="89">
        <f>IF(OR($C44=1,$F44=1),Inputs!$E$32,0)</f>
        <v>0</v>
      </c>
      <c r="S44" s="88">
        <f>IF(OR($C44=1,$F44=1),Inputs!$E$33,0)</f>
        <v>0</v>
      </c>
      <c r="T44" s="88">
        <f>IF(OR($C44=1,$F44=1),Inputs!$E$34,0)</f>
        <v>0</v>
      </c>
      <c r="U44" s="90">
        <f t="shared" si="9"/>
        <v>-500</v>
      </c>
      <c r="V44" s="181">
        <v>0</v>
      </c>
      <c r="W44" s="181">
        <f>MIN(O44,E44)*Inputs!E$13*Inputs!E$26</f>
        <v>750</v>
      </c>
      <c r="X44" s="190"/>
    </row>
    <row r="45" spans="1:24" ht="12" thickBot="1">
      <c r="A45" s="273"/>
      <c r="B45" s="11"/>
      <c r="C45" s="108">
        <v>1</v>
      </c>
      <c r="D45" s="12" t="s">
        <v>83</v>
      </c>
      <c r="E45" s="15">
        <f>Inputs!$E$3/4</f>
        <v>10</v>
      </c>
      <c r="F45" s="105">
        <f t="shared" si="10"/>
        <v>0</v>
      </c>
      <c r="G45" s="14"/>
      <c r="H45" s="95">
        <f t="shared" si="2"/>
        <v>750</v>
      </c>
      <c r="I45" s="96">
        <f t="shared" si="3"/>
        <v>500</v>
      </c>
      <c r="J45" s="97">
        <f t="shared" si="4"/>
        <v>0</v>
      </c>
      <c r="K45" s="98">
        <f t="shared" si="5"/>
        <v>0</v>
      </c>
      <c r="L45" s="97">
        <f t="shared" si="6"/>
        <v>0</v>
      </c>
      <c r="M45" s="95">
        <f t="shared" si="7"/>
        <v>0</v>
      </c>
      <c r="N45" s="99">
        <f t="shared" si="8"/>
        <v>75</v>
      </c>
      <c r="O45" s="99">
        <f>IF(OR($C45=1,$F45=1),Inputs!$E$3*(1/4),0)</f>
        <v>10</v>
      </c>
      <c r="P45" s="100">
        <f>IF(OR($C45=1,$F45=1),Inputs!$E$25,0)</f>
        <v>50</v>
      </c>
      <c r="Q45" s="101">
        <f>IF(OR($C45=1,$F45=1),Inputs!$E$31,0)</f>
        <v>0</v>
      </c>
      <c r="R45" s="100">
        <f>IF(OR($C45=1,$F45=1),Inputs!$E$32,0)</f>
        <v>0</v>
      </c>
      <c r="S45" s="101">
        <f>IF(OR($C45=1,$F45=1),Inputs!$E$33,0)</f>
        <v>0</v>
      </c>
      <c r="T45" s="101">
        <f>IF(OR($C45=1,$F45=1),Inputs!$E$34,0)</f>
        <v>0</v>
      </c>
      <c r="U45" s="102">
        <f t="shared" si="9"/>
        <v>-500</v>
      </c>
      <c r="V45" s="182">
        <v>0</v>
      </c>
      <c r="W45" s="182">
        <f>MIN(O45,E45)*Inputs!E$13*Inputs!E$26</f>
        <v>750</v>
      </c>
      <c r="X45" s="191"/>
    </row>
    <row r="46" spans="1:24" ht="11.25">
      <c r="A46" s="271" t="s">
        <v>118</v>
      </c>
      <c r="B46" s="8" t="s">
        <v>94</v>
      </c>
      <c r="C46" s="107">
        <v>0</v>
      </c>
      <c r="D46" s="10" t="s">
        <v>82</v>
      </c>
      <c r="E46" s="15">
        <v>0</v>
      </c>
      <c r="F46" s="104">
        <f t="shared" si="10"/>
        <v>0</v>
      </c>
      <c r="G46" s="13"/>
      <c r="H46" s="83">
        <f t="shared" si="2"/>
        <v>0</v>
      </c>
      <c r="I46" s="92">
        <f t="shared" si="3"/>
        <v>0</v>
      </c>
      <c r="J46" s="93">
        <f t="shared" si="4"/>
        <v>0</v>
      </c>
      <c r="K46" s="94">
        <f t="shared" si="5"/>
        <v>0</v>
      </c>
      <c r="L46" s="93">
        <f t="shared" si="6"/>
        <v>0</v>
      </c>
      <c r="M46" s="91">
        <f t="shared" si="7"/>
        <v>0</v>
      </c>
      <c r="N46" s="87">
        <f t="shared" si="8"/>
        <v>0</v>
      </c>
      <c r="O46" s="87">
        <f>IF(OR($C46=1,$F46=1),Inputs!$E$3*(1/4),0)</f>
        <v>0</v>
      </c>
      <c r="P46" s="89">
        <f>IF(OR($C46=1,$F46=1),Inputs!$E$25,0)</f>
        <v>0</v>
      </c>
      <c r="Q46" s="88">
        <f>IF(OR($C46=1,$F46=1),Inputs!$E$31,0)</f>
        <v>0</v>
      </c>
      <c r="R46" s="89">
        <f>IF(OR($C46=1,$F46=1),Inputs!$E$32,0)</f>
        <v>0</v>
      </c>
      <c r="S46" s="88">
        <f>IF(OR($C46=1,$F46=1),Inputs!$E$33,0)</f>
        <v>0</v>
      </c>
      <c r="T46" s="88">
        <f>IF(OR($C46=1,$F46=1),Inputs!$E$34,0)</f>
        <v>0</v>
      </c>
      <c r="U46" s="90">
        <f t="shared" si="9"/>
        <v>0</v>
      </c>
      <c r="V46" s="181">
        <v>0</v>
      </c>
      <c r="W46" s="181">
        <v>0</v>
      </c>
      <c r="X46" s="190"/>
    </row>
    <row r="47" spans="1:24" ht="11.25">
      <c r="A47" s="272"/>
      <c r="B47" s="8"/>
      <c r="C47" s="107">
        <v>0</v>
      </c>
      <c r="D47" s="9" t="s">
        <v>82</v>
      </c>
      <c r="E47" s="15">
        <v>0</v>
      </c>
      <c r="F47" s="104">
        <f t="shared" si="10"/>
        <v>0</v>
      </c>
      <c r="G47" s="13"/>
      <c r="H47" s="91">
        <f t="shared" si="2"/>
        <v>0</v>
      </c>
      <c r="I47" s="92">
        <f t="shared" si="3"/>
        <v>0</v>
      </c>
      <c r="J47" s="93">
        <f t="shared" si="4"/>
        <v>0</v>
      </c>
      <c r="K47" s="94">
        <f t="shared" si="5"/>
        <v>0</v>
      </c>
      <c r="L47" s="93">
        <f t="shared" si="6"/>
        <v>0</v>
      </c>
      <c r="M47" s="91">
        <f t="shared" si="7"/>
        <v>0</v>
      </c>
      <c r="N47" s="87">
        <f t="shared" si="8"/>
        <v>0</v>
      </c>
      <c r="O47" s="87">
        <f>IF(OR($C47=1,$F47=1),Inputs!$E$3*(1/4),0)</f>
        <v>0</v>
      </c>
      <c r="P47" s="89">
        <f>IF(OR($C47=1,$F47=1),Inputs!$E$25,0)</f>
        <v>0</v>
      </c>
      <c r="Q47" s="88">
        <f>IF(OR($C47=1,$F47=1),Inputs!$E$31,0)</f>
        <v>0</v>
      </c>
      <c r="R47" s="89">
        <f>IF(OR($C47=1,$F47=1),Inputs!$E$32,0)</f>
        <v>0</v>
      </c>
      <c r="S47" s="88">
        <f>IF(OR($C47=1,$F47=1),Inputs!$E$33,0)</f>
        <v>0</v>
      </c>
      <c r="T47" s="88">
        <f>IF(OR($C47=1,$F47=1),Inputs!$E$34,0)</f>
        <v>0</v>
      </c>
      <c r="U47" s="90">
        <f t="shared" si="9"/>
        <v>0</v>
      </c>
      <c r="V47" s="181">
        <v>0</v>
      </c>
      <c r="W47" s="181">
        <v>0</v>
      </c>
      <c r="X47" s="190"/>
    </row>
    <row r="48" spans="1:24" ht="11.25">
      <c r="A48" s="272"/>
      <c r="B48" s="8"/>
      <c r="C48" s="107">
        <v>0</v>
      </c>
      <c r="D48" s="9" t="s">
        <v>82</v>
      </c>
      <c r="E48" s="15">
        <v>0</v>
      </c>
      <c r="F48" s="104">
        <f t="shared" si="10"/>
        <v>0</v>
      </c>
      <c r="G48" s="13"/>
      <c r="H48" s="91">
        <f t="shared" si="2"/>
        <v>0</v>
      </c>
      <c r="I48" s="92">
        <f t="shared" si="3"/>
        <v>0</v>
      </c>
      <c r="J48" s="93">
        <f t="shared" si="4"/>
        <v>0</v>
      </c>
      <c r="K48" s="94">
        <f t="shared" si="5"/>
        <v>0</v>
      </c>
      <c r="L48" s="93">
        <f t="shared" si="6"/>
        <v>0</v>
      </c>
      <c r="M48" s="91">
        <f t="shared" si="7"/>
        <v>0</v>
      </c>
      <c r="N48" s="87">
        <f t="shared" si="8"/>
        <v>0</v>
      </c>
      <c r="O48" s="87">
        <f>IF(OR($C48=1,$F48=1),Inputs!$E$3*(1/4),0)</f>
        <v>0</v>
      </c>
      <c r="P48" s="89">
        <f>IF(OR($C48=1,$F48=1),Inputs!$E$25,0)</f>
        <v>0</v>
      </c>
      <c r="Q48" s="88">
        <f>IF(OR($C48=1,$F48=1),Inputs!$E$31,0)</f>
        <v>0</v>
      </c>
      <c r="R48" s="89">
        <f>IF(OR($C48=1,$F48=1),Inputs!$E$32,0)</f>
        <v>0</v>
      </c>
      <c r="S48" s="88">
        <f>IF(OR($C48=1,$F48=1),Inputs!$E$33,0)</f>
        <v>0</v>
      </c>
      <c r="T48" s="88">
        <f>IF(OR($C48=1,$F48=1),Inputs!$E$34,0)</f>
        <v>0</v>
      </c>
      <c r="U48" s="90">
        <f t="shared" si="9"/>
        <v>0</v>
      </c>
      <c r="V48" s="181">
        <v>0</v>
      </c>
      <c r="W48" s="181">
        <v>0</v>
      </c>
      <c r="X48" s="190"/>
    </row>
    <row r="49" spans="1:24" ht="12" thickBot="1">
      <c r="A49" s="273"/>
      <c r="B49" s="11"/>
      <c r="C49" s="108">
        <v>0</v>
      </c>
      <c r="D49" s="12" t="s">
        <v>82</v>
      </c>
      <c r="E49" s="16">
        <v>0</v>
      </c>
      <c r="F49" s="105">
        <f t="shared" si="10"/>
        <v>0</v>
      </c>
      <c r="G49" s="13"/>
      <c r="H49" s="95">
        <f t="shared" si="2"/>
        <v>0</v>
      </c>
      <c r="I49" s="96">
        <f t="shared" si="3"/>
        <v>0</v>
      </c>
      <c r="J49" s="97">
        <f t="shared" si="4"/>
        <v>0</v>
      </c>
      <c r="K49" s="98">
        <f t="shared" si="5"/>
        <v>0</v>
      </c>
      <c r="L49" s="97">
        <f t="shared" si="6"/>
        <v>0</v>
      </c>
      <c r="M49" s="95">
        <f t="shared" si="7"/>
        <v>0</v>
      </c>
      <c r="N49" s="99">
        <f t="shared" si="8"/>
        <v>0</v>
      </c>
      <c r="O49" s="99">
        <f>IF(OR($C49=1,$F49=1),Inputs!$E$3*(1/4),0)</f>
        <v>0</v>
      </c>
      <c r="P49" s="100">
        <f>IF(OR($C49=1,$F49=1),Inputs!$E$25,0)</f>
        <v>0</v>
      </c>
      <c r="Q49" s="101">
        <f>IF(OR($C49=1,$F49=1),Inputs!$E$31,0)</f>
        <v>0</v>
      </c>
      <c r="R49" s="100">
        <f>IF(OR($C49=1,$F49=1),Inputs!$E$32,0)</f>
        <v>0</v>
      </c>
      <c r="S49" s="101">
        <f>IF(OR($C49=1,$F49=1),Inputs!$E$33,0)</f>
        <v>0</v>
      </c>
      <c r="T49" s="101">
        <f>IF(OR($C49=1,$F49=1),Inputs!$E$34,0)</f>
        <v>0</v>
      </c>
      <c r="U49" s="102">
        <f t="shared" si="9"/>
        <v>0</v>
      </c>
      <c r="V49" s="182">
        <v>0</v>
      </c>
      <c r="W49" s="182">
        <v>0</v>
      </c>
      <c r="X49" s="191"/>
    </row>
    <row r="50" spans="1:24" ht="11.25">
      <c r="A50" s="271" t="s">
        <v>119</v>
      </c>
      <c r="B50" s="8" t="s">
        <v>95</v>
      </c>
      <c r="C50" s="107">
        <v>0</v>
      </c>
      <c r="D50" s="9" t="s">
        <v>82</v>
      </c>
      <c r="E50" s="15">
        <v>0</v>
      </c>
      <c r="F50" s="104">
        <f t="shared" si="10"/>
        <v>0</v>
      </c>
      <c r="G50" s="13"/>
      <c r="H50" s="91">
        <f t="shared" si="2"/>
        <v>0</v>
      </c>
      <c r="I50" s="92">
        <f t="shared" si="3"/>
        <v>0</v>
      </c>
      <c r="J50" s="93">
        <f t="shared" si="4"/>
        <v>0</v>
      </c>
      <c r="K50" s="94">
        <f t="shared" si="5"/>
        <v>0</v>
      </c>
      <c r="L50" s="85">
        <f t="shared" si="6"/>
        <v>0</v>
      </c>
      <c r="M50" s="91">
        <f t="shared" si="7"/>
        <v>0</v>
      </c>
      <c r="N50" s="87">
        <f t="shared" si="8"/>
        <v>0</v>
      </c>
      <c r="O50" s="87">
        <f>IF(OR($C50=1,$F50=1),Inputs!$E$3*(1/4),0)</f>
        <v>0</v>
      </c>
      <c r="P50" s="89">
        <f>IF(OR($C50=1,$F50=1),Inputs!$E$25,0)</f>
        <v>0</v>
      </c>
      <c r="Q50" s="88">
        <f>IF(OR($C50=1,$F50=1),Inputs!$E$31,0)</f>
        <v>0</v>
      </c>
      <c r="R50" s="89">
        <f>IF(OR($C50=1,$F50=1),Inputs!$E$32,0)</f>
        <v>0</v>
      </c>
      <c r="S50" s="88">
        <f>IF(OR($C50=1,$F50=1),Inputs!$E$33,0)</f>
        <v>0</v>
      </c>
      <c r="T50" s="88">
        <f>IF(OR($C50=1,$F50=1),Inputs!$E$34,0)</f>
        <v>0</v>
      </c>
      <c r="U50" s="90">
        <f t="shared" si="9"/>
        <v>0</v>
      </c>
      <c r="V50" s="181">
        <v>0</v>
      </c>
      <c r="W50" s="181">
        <v>0</v>
      </c>
      <c r="X50" s="190"/>
    </row>
    <row r="51" spans="1:24" ht="11.25">
      <c r="A51" s="272"/>
      <c r="B51" s="8"/>
      <c r="C51" s="107">
        <v>0</v>
      </c>
      <c r="D51" s="9" t="s">
        <v>82</v>
      </c>
      <c r="E51" s="15">
        <v>0</v>
      </c>
      <c r="F51" s="104">
        <f t="shared" si="10"/>
        <v>0</v>
      </c>
      <c r="G51" s="13"/>
      <c r="H51" s="91">
        <f t="shared" si="2"/>
        <v>0</v>
      </c>
      <c r="I51" s="92">
        <f t="shared" si="3"/>
        <v>0</v>
      </c>
      <c r="J51" s="93">
        <f t="shared" si="4"/>
        <v>0</v>
      </c>
      <c r="K51" s="94">
        <f t="shared" si="5"/>
        <v>0</v>
      </c>
      <c r="L51" s="93">
        <f t="shared" si="6"/>
        <v>0</v>
      </c>
      <c r="M51" s="91">
        <f t="shared" si="7"/>
        <v>0</v>
      </c>
      <c r="N51" s="87">
        <f t="shared" si="8"/>
        <v>0</v>
      </c>
      <c r="O51" s="87">
        <f>IF(OR($C51=1,$F51=1),Inputs!$E$3*(1/4),0)</f>
        <v>0</v>
      </c>
      <c r="P51" s="89">
        <f>IF(OR($C51=1,$F51=1),Inputs!$E$25,0)</f>
        <v>0</v>
      </c>
      <c r="Q51" s="88">
        <f>IF(OR($C51=1,$F51=1),Inputs!$E$31,0)</f>
        <v>0</v>
      </c>
      <c r="R51" s="89">
        <f>IF(OR($C51=1,$F51=1),Inputs!$E$32,0)</f>
        <v>0</v>
      </c>
      <c r="S51" s="88">
        <f>IF(OR($C51=1,$F51=1),Inputs!$E$33,0)</f>
        <v>0</v>
      </c>
      <c r="T51" s="88">
        <f>IF(OR($C51=1,$F51=1),Inputs!$E$34,0)</f>
        <v>0</v>
      </c>
      <c r="U51" s="90">
        <f t="shared" si="9"/>
        <v>0</v>
      </c>
      <c r="V51" s="181">
        <v>0</v>
      </c>
      <c r="W51" s="181">
        <v>0</v>
      </c>
      <c r="X51" s="190"/>
    </row>
    <row r="52" spans="1:24" ht="11.25">
      <c r="A52" s="272"/>
      <c r="B52" s="8"/>
      <c r="C52" s="107">
        <v>0</v>
      </c>
      <c r="D52" s="9" t="s">
        <v>82</v>
      </c>
      <c r="E52" s="15">
        <v>0</v>
      </c>
      <c r="F52" s="104">
        <f t="shared" si="10"/>
        <v>0</v>
      </c>
      <c r="G52" s="13"/>
      <c r="H52" s="91">
        <f t="shared" si="2"/>
        <v>0</v>
      </c>
      <c r="I52" s="92">
        <f t="shared" si="3"/>
        <v>0</v>
      </c>
      <c r="J52" s="93">
        <f t="shared" si="4"/>
        <v>0</v>
      </c>
      <c r="K52" s="94">
        <f t="shared" si="5"/>
        <v>0</v>
      </c>
      <c r="L52" s="93">
        <f t="shared" si="6"/>
        <v>0</v>
      </c>
      <c r="M52" s="91">
        <f t="shared" si="7"/>
        <v>0</v>
      </c>
      <c r="N52" s="87">
        <f t="shared" si="8"/>
        <v>0</v>
      </c>
      <c r="O52" s="87">
        <f>IF(OR($C52=1,$F52=1),Inputs!$E$3*(1/4),0)</f>
        <v>0</v>
      </c>
      <c r="P52" s="89">
        <f>IF(OR($C52=1,$F52=1),Inputs!$E$25,0)</f>
        <v>0</v>
      </c>
      <c r="Q52" s="88">
        <f>IF(OR($C52=1,$F52=1),Inputs!$E$31,0)</f>
        <v>0</v>
      </c>
      <c r="R52" s="89">
        <f>IF(OR($C52=1,$F52=1),Inputs!$E$32,0)</f>
        <v>0</v>
      </c>
      <c r="S52" s="88">
        <f>IF(OR($C52=1,$F52=1),Inputs!$E$33,0)</f>
        <v>0</v>
      </c>
      <c r="T52" s="88">
        <f>IF(OR($C52=1,$F52=1),Inputs!$E$34,0)</f>
        <v>0</v>
      </c>
      <c r="U52" s="90">
        <f t="shared" si="9"/>
        <v>0</v>
      </c>
      <c r="V52" s="181">
        <v>0</v>
      </c>
      <c r="W52" s="181">
        <v>0</v>
      </c>
      <c r="X52" s="190"/>
    </row>
    <row r="53" spans="1:24" ht="12" thickBot="1">
      <c r="A53" s="273"/>
      <c r="B53" s="11"/>
      <c r="C53" s="108">
        <v>0</v>
      </c>
      <c r="D53" s="12" t="s">
        <v>82</v>
      </c>
      <c r="E53" s="16">
        <v>0</v>
      </c>
      <c r="F53" s="105">
        <f t="shared" si="10"/>
        <v>0</v>
      </c>
      <c r="G53" s="13"/>
      <c r="H53" s="95">
        <f t="shared" si="2"/>
        <v>0</v>
      </c>
      <c r="I53" s="96">
        <f t="shared" si="3"/>
        <v>0</v>
      </c>
      <c r="J53" s="97">
        <f t="shared" si="4"/>
        <v>0</v>
      </c>
      <c r="K53" s="98">
        <f t="shared" si="5"/>
        <v>0</v>
      </c>
      <c r="L53" s="97">
        <f t="shared" si="6"/>
        <v>0</v>
      </c>
      <c r="M53" s="95">
        <f t="shared" si="7"/>
        <v>0</v>
      </c>
      <c r="N53" s="99">
        <f t="shared" si="8"/>
        <v>0</v>
      </c>
      <c r="O53" s="99">
        <f>IF(OR($C53=1,$F53=1),Inputs!$E$3*(1/4),0)</f>
        <v>0</v>
      </c>
      <c r="P53" s="100">
        <f>IF(OR($C53=1,$F53=1),Inputs!$E$25,0)</f>
        <v>0</v>
      </c>
      <c r="Q53" s="101">
        <f>IF(OR($C53=1,$F53=1),Inputs!$E$31,0)</f>
        <v>0</v>
      </c>
      <c r="R53" s="100">
        <f>IF(OR($C53=1,$F53=1),Inputs!$E$32,0)</f>
        <v>0</v>
      </c>
      <c r="S53" s="101">
        <f>IF(OR($C53=1,$F53=1),Inputs!$E$33,0)</f>
        <v>0</v>
      </c>
      <c r="T53" s="101">
        <f>IF(OR($C53=1,$F53=1),Inputs!$E$34,0)</f>
        <v>0</v>
      </c>
      <c r="U53" s="102">
        <f t="shared" si="9"/>
        <v>0</v>
      </c>
      <c r="V53" s="182">
        <v>0</v>
      </c>
      <c r="W53" s="182">
        <v>0</v>
      </c>
      <c r="X53" s="191"/>
    </row>
    <row r="54" spans="1:24" ht="11.25">
      <c r="A54" s="271" t="s">
        <v>120</v>
      </c>
      <c r="B54" s="8" t="s">
        <v>96</v>
      </c>
      <c r="C54" s="107">
        <v>0</v>
      </c>
      <c r="D54" s="9" t="s">
        <v>82</v>
      </c>
      <c r="E54" s="15">
        <v>0</v>
      </c>
      <c r="F54" s="104">
        <f t="shared" si="10"/>
        <v>0</v>
      </c>
      <c r="G54" s="13"/>
      <c r="H54" s="91">
        <f t="shared" si="2"/>
        <v>0</v>
      </c>
      <c r="I54" s="92">
        <f t="shared" si="3"/>
        <v>0</v>
      </c>
      <c r="J54" s="93">
        <f t="shared" si="4"/>
        <v>0</v>
      </c>
      <c r="K54" s="94">
        <f t="shared" si="5"/>
        <v>0</v>
      </c>
      <c r="L54" s="85">
        <f t="shared" si="6"/>
        <v>0</v>
      </c>
      <c r="M54" s="91">
        <f t="shared" si="7"/>
        <v>0</v>
      </c>
      <c r="N54" s="87">
        <f t="shared" si="8"/>
        <v>0</v>
      </c>
      <c r="O54" s="87">
        <f>IF(OR($C54=1,$F54=1),Inputs!$E$3*(1/4),0)</f>
        <v>0</v>
      </c>
      <c r="P54" s="89">
        <f>IF(OR($C54=1,$F54=1),Inputs!$E$25,0)</f>
        <v>0</v>
      </c>
      <c r="Q54" s="88">
        <f>IF(OR($C54=1,$F54=1),Inputs!$E$31,0)</f>
        <v>0</v>
      </c>
      <c r="R54" s="89">
        <f>IF(OR($C54=1,$F54=1),Inputs!$E$32,0)</f>
        <v>0</v>
      </c>
      <c r="S54" s="88">
        <f>IF(OR($C54=1,$F54=1),Inputs!$E$33,0)</f>
        <v>0</v>
      </c>
      <c r="T54" s="88">
        <f>IF(OR($C54=1,$F54=1),Inputs!$E$34,0)</f>
        <v>0</v>
      </c>
      <c r="U54" s="90">
        <f t="shared" si="9"/>
        <v>0</v>
      </c>
      <c r="V54" s="181">
        <v>0</v>
      </c>
      <c r="W54" s="181">
        <v>0</v>
      </c>
      <c r="X54" s="190"/>
    </row>
    <row r="55" spans="1:24" ht="11.25">
      <c r="A55" s="272"/>
      <c r="B55" s="8"/>
      <c r="C55" s="107">
        <v>0</v>
      </c>
      <c r="D55" s="9" t="s">
        <v>82</v>
      </c>
      <c r="E55" s="15">
        <v>0</v>
      </c>
      <c r="F55" s="104">
        <f t="shared" si="10"/>
        <v>0</v>
      </c>
      <c r="G55" s="13"/>
      <c r="H55" s="91">
        <f t="shared" si="2"/>
        <v>0</v>
      </c>
      <c r="I55" s="92">
        <f t="shared" si="3"/>
        <v>0</v>
      </c>
      <c r="J55" s="93">
        <f t="shared" si="4"/>
        <v>0</v>
      </c>
      <c r="K55" s="94">
        <f t="shared" si="5"/>
        <v>0</v>
      </c>
      <c r="L55" s="93">
        <f t="shared" si="6"/>
        <v>0</v>
      </c>
      <c r="M55" s="91">
        <f t="shared" si="7"/>
        <v>0</v>
      </c>
      <c r="N55" s="87">
        <f t="shared" si="8"/>
        <v>0</v>
      </c>
      <c r="O55" s="87">
        <f>IF(OR($C55=1,$F55=1),Inputs!$E$3*(1/4),0)</f>
        <v>0</v>
      </c>
      <c r="P55" s="89">
        <f>IF(OR($C55=1,$F55=1),Inputs!$E$25,0)</f>
        <v>0</v>
      </c>
      <c r="Q55" s="88">
        <f>IF(OR($C55=1,$F55=1),Inputs!$E$31,0)</f>
        <v>0</v>
      </c>
      <c r="R55" s="89">
        <f>IF(OR($C55=1,$F55=1),Inputs!$E$32,0)</f>
        <v>0</v>
      </c>
      <c r="S55" s="88">
        <f>IF(OR($C55=1,$F55=1),Inputs!$E$33,0)</f>
        <v>0</v>
      </c>
      <c r="T55" s="88">
        <f>IF(OR($C55=1,$F55=1),Inputs!$E$34,0)</f>
        <v>0</v>
      </c>
      <c r="U55" s="90">
        <f t="shared" si="9"/>
        <v>0</v>
      </c>
      <c r="V55" s="181">
        <v>0</v>
      </c>
      <c r="W55" s="181">
        <v>0</v>
      </c>
      <c r="X55" s="190"/>
    </row>
    <row r="56" spans="1:24" ht="11.25">
      <c r="A56" s="272"/>
      <c r="B56" s="8"/>
      <c r="C56" s="107">
        <v>0</v>
      </c>
      <c r="D56" s="9" t="s">
        <v>82</v>
      </c>
      <c r="E56" s="15">
        <v>0</v>
      </c>
      <c r="F56" s="104">
        <f t="shared" si="10"/>
        <v>0</v>
      </c>
      <c r="G56" s="13"/>
      <c r="H56" s="91">
        <f t="shared" si="2"/>
        <v>0</v>
      </c>
      <c r="I56" s="92">
        <f t="shared" si="3"/>
        <v>0</v>
      </c>
      <c r="J56" s="93">
        <f t="shared" si="4"/>
        <v>0</v>
      </c>
      <c r="K56" s="94">
        <f t="shared" si="5"/>
        <v>0</v>
      </c>
      <c r="L56" s="93">
        <f t="shared" si="6"/>
        <v>0</v>
      </c>
      <c r="M56" s="91">
        <f t="shared" si="7"/>
        <v>0</v>
      </c>
      <c r="N56" s="87">
        <f t="shared" si="8"/>
        <v>0</v>
      </c>
      <c r="O56" s="87">
        <f>IF(OR($C56=1,$F56=1),Inputs!$E$3*(1/4),0)</f>
        <v>0</v>
      </c>
      <c r="P56" s="89">
        <f>IF(OR($C56=1,$F56=1),Inputs!$E$25,0)</f>
        <v>0</v>
      </c>
      <c r="Q56" s="88">
        <f>IF(OR($C56=1,$F56=1),Inputs!$E$31,0)</f>
        <v>0</v>
      </c>
      <c r="R56" s="89">
        <f>IF(OR($C56=1,$F56=1),Inputs!$E$32,0)</f>
        <v>0</v>
      </c>
      <c r="S56" s="88">
        <f>IF(OR($C56=1,$F56=1),Inputs!$E$33,0)</f>
        <v>0</v>
      </c>
      <c r="T56" s="88">
        <f>IF(OR($C56=1,$F56=1),Inputs!$E$34,0)</f>
        <v>0</v>
      </c>
      <c r="U56" s="90">
        <f t="shared" si="9"/>
        <v>0</v>
      </c>
      <c r="V56" s="181">
        <v>0</v>
      </c>
      <c r="W56" s="181">
        <v>0</v>
      </c>
      <c r="X56" s="190"/>
    </row>
    <row r="57" spans="1:24" ht="12" thickBot="1">
      <c r="A57" s="273"/>
      <c r="B57" s="11"/>
      <c r="C57" s="108">
        <v>0</v>
      </c>
      <c r="D57" s="12" t="s">
        <v>82</v>
      </c>
      <c r="E57" s="16">
        <v>0</v>
      </c>
      <c r="F57" s="105">
        <f t="shared" si="10"/>
        <v>0</v>
      </c>
      <c r="G57" s="13"/>
      <c r="H57" s="95">
        <f t="shared" si="2"/>
        <v>0</v>
      </c>
      <c r="I57" s="96">
        <f t="shared" si="3"/>
        <v>0</v>
      </c>
      <c r="J57" s="97">
        <f t="shared" si="4"/>
        <v>0</v>
      </c>
      <c r="K57" s="98">
        <f t="shared" si="5"/>
        <v>0</v>
      </c>
      <c r="L57" s="97">
        <f t="shared" si="6"/>
        <v>0</v>
      </c>
      <c r="M57" s="95">
        <f t="shared" si="7"/>
        <v>0</v>
      </c>
      <c r="N57" s="99">
        <f t="shared" si="8"/>
        <v>0</v>
      </c>
      <c r="O57" s="99">
        <f>IF(OR($C57=1,$F57=1),Inputs!$E$3*(1/4),0)</f>
        <v>0</v>
      </c>
      <c r="P57" s="100">
        <f>IF(OR($C57=1,$F57=1),Inputs!$E$25,0)</f>
        <v>0</v>
      </c>
      <c r="Q57" s="101">
        <f>IF(OR($C57=1,$F57=1),Inputs!$E$31,0)</f>
        <v>0</v>
      </c>
      <c r="R57" s="100">
        <f>IF(OR($C57=1,$F57=1),Inputs!$E$32,0)</f>
        <v>0</v>
      </c>
      <c r="S57" s="101">
        <f>IF(OR($C57=1,$F57=1),Inputs!$E$33,0)</f>
        <v>0</v>
      </c>
      <c r="T57" s="101">
        <f>IF(OR($C57=1,$F57=1),Inputs!$E$34,0)</f>
        <v>0</v>
      </c>
      <c r="U57" s="102">
        <f t="shared" si="9"/>
        <v>0</v>
      </c>
      <c r="V57" s="182">
        <v>0</v>
      </c>
      <c r="W57" s="182">
        <v>0</v>
      </c>
      <c r="X57" s="191"/>
    </row>
    <row r="58" spans="1:24" ht="11.25">
      <c r="A58" s="271" t="s">
        <v>121</v>
      </c>
      <c r="B58" s="8" t="s">
        <v>97</v>
      </c>
      <c r="C58" s="107">
        <v>0</v>
      </c>
      <c r="D58" s="9" t="s">
        <v>82</v>
      </c>
      <c r="E58" s="15">
        <v>0</v>
      </c>
      <c r="F58" s="104">
        <f t="shared" si="10"/>
        <v>0</v>
      </c>
      <c r="G58" s="13"/>
      <c r="H58" s="91">
        <f t="shared" si="2"/>
        <v>0</v>
      </c>
      <c r="I58" s="92">
        <f t="shared" si="3"/>
        <v>0</v>
      </c>
      <c r="J58" s="93">
        <f t="shared" si="4"/>
        <v>0</v>
      </c>
      <c r="K58" s="94">
        <f t="shared" si="5"/>
        <v>0</v>
      </c>
      <c r="L58" s="85">
        <f t="shared" si="6"/>
        <v>0</v>
      </c>
      <c r="M58" s="91">
        <f t="shared" si="7"/>
        <v>0</v>
      </c>
      <c r="N58" s="87">
        <f t="shared" si="8"/>
        <v>0</v>
      </c>
      <c r="O58" s="87">
        <f>IF(OR($C58=1,$F58=1),Inputs!$E$3*(1/4),0)</f>
        <v>0</v>
      </c>
      <c r="P58" s="89">
        <f>IF(OR($C58=1,$F58=1),Inputs!$E$25,0)</f>
        <v>0</v>
      </c>
      <c r="Q58" s="88">
        <f>IF(OR($C58=1,$F58=1),Inputs!$E$31,0)</f>
        <v>0</v>
      </c>
      <c r="R58" s="89">
        <f>IF(OR($C58=1,$F58=1),Inputs!$E$32,0)</f>
        <v>0</v>
      </c>
      <c r="S58" s="88">
        <f>IF(OR($C58=1,$F58=1),Inputs!$E$33,0)</f>
        <v>0</v>
      </c>
      <c r="T58" s="88">
        <f>IF(OR($C58=1,$F58=1),Inputs!$E$34,0)</f>
        <v>0</v>
      </c>
      <c r="U58" s="90">
        <f t="shared" si="9"/>
        <v>0</v>
      </c>
      <c r="V58" s="181">
        <v>0</v>
      </c>
      <c r="W58" s="181">
        <v>0</v>
      </c>
      <c r="X58" s="190"/>
    </row>
    <row r="59" spans="1:24" ht="11.25">
      <c r="A59" s="272"/>
      <c r="B59" s="8"/>
      <c r="C59" s="107">
        <v>0</v>
      </c>
      <c r="D59" s="9" t="s">
        <v>82</v>
      </c>
      <c r="E59" s="15">
        <v>0</v>
      </c>
      <c r="F59" s="104">
        <f t="shared" si="10"/>
        <v>0</v>
      </c>
      <c r="G59" s="13"/>
      <c r="H59" s="91">
        <f t="shared" si="2"/>
        <v>0</v>
      </c>
      <c r="I59" s="92">
        <f t="shared" si="3"/>
        <v>0</v>
      </c>
      <c r="J59" s="93">
        <f t="shared" si="4"/>
        <v>0</v>
      </c>
      <c r="K59" s="94">
        <f t="shared" si="5"/>
        <v>0</v>
      </c>
      <c r="L59" s="93">
        <f t="shared" si="6"/>
        <v>0</v>
      </c>
      <c r="M59" s="91">
        <f t="shared" si="7"/>
        <v>0</v>
      </c>
      <c r="N59" s="87">
        <f t="shared" si="8"/>
        <v>0</v>
      </c>
      <c r="O59" s="87">
        <f>IF(OR($C59=1,$F59=1),Inputs!$E$3*(1/4),0)</f>
        <v>0</v>
      </c>
      <c r="P59" s="89">
        <f>IF(OR($C59=1,$F59=1),Inputs!$E$25,0)</f>
        <v>0</v>
      </c>
      <c r="Q59" s="88">
        <f>IF(OR($C59=1,$F59=1),Inputs!$E$31,0)</f>
        <v>0</v>
      </c>
      <c r="R59" s="89">
        <f>IF(OR($C59=1,$F59=1),Inputs!$E$32,0)</f>
        <v>0</v>
      </c>
      <c r="S59" s="88">
        <f>IF(OR($C59=1,$F59=1),Inputs!$E$33,0)</f>
        <v>0</v>
      </c>
      <c r="T59" s="88">
        <f>IF(OR($C59=1,$F59=1),Inputs!$E$34,0)</f>
        <v>0</v>
      </c>
      <c r="U59" s="90">
        <f t="shared" si="9"/>
        <v>0</v>
      </c>
      <c r="V59" s="181">
        <v>0</v>
      </c>
      <c r="W59" s="181">
        <v>0</v>
      </c>
      <c r="X59" s="190"/>
    </row>
    <row r="60" spans="1:24" ht="11.25">
      <c r="A60" s="272"/>
      <c r="B60" s="8"/>
      <c r="C60" s="107">
        <v>0</v>
      </c>
      <c r="D60" s="9" t="s">
        <v>82</v>
      </c>
      <c r="E60" s="15">
        <v>0</v>
      </c>
      <c r="F60" s="104">
        <f t="shared" si="10"/>
        <v>0</v>
      </c>
      <c r="G60" s="13"/>
      <c r="H60" s="91">
        <f t="shared" si="2"/>
        <v>0</v>
      </c>
      <c r="I60" s="92">
        <f t="shared" si="3"/>
        <v>0</v>
      </c>
      <c r="J60" s="93">
        <f t="shared" si="4"/>
        <v>0</v>
      </c>
      <c r="K60" s="94">
        <f t="shared" si="5"/>
        <v>0</v>
      </c>
      <c r="L60" s="93">
        <f t="shared" si="6"/>
        <v>0</v>
      </c>
      <c r="M60" s="91">
        <f t="shared" si="7"/>
        <v>0</v>
      </c>
      <c r="N60" s="87">
        <f t="shared" si="8"/>
        <v>0</v>
      </c>
      <c r="O60" s="87">
        <f>IF(OR($C60=1,$F60=1),Inputs!$E$3*(1/4),0)</f>
        <v>0</v>
      </c>
      <c r="P60" s="89">
        <f>IF(OR($C60=1,$F60=1),Inputs!$E$25,0)</f>
        <v>0</v>
      </c>
      <c r="Q60" s="88">
        <f>IF(OR($C60=1,$F60=1),Inputs!$E$31,0)</f>
        <v>0</v>
      </c>
      <c r="R60" s="89">
        <f>IF(OR($C60=1,$F60=1),Inputs!$E$32,0)</f>
        <v>0</v>
      </c>
      <c r="S60" s="88">
        <f>IF(OR($C60=1,$F60=1),Inputs!$E$33,0)</f>
        <v>0</v>
      </c>
      <c r="T60" s="88">
        <f>IF(OR($C60=1,$F60=1),Inputs!$E$34,0)</f>
        <v>0</v>
      </c>
      <c r="U60" s="90">
        <f t="shared" si="9"/>
        <v>0</v>
      </c>
      <c r="V60" s="181">
        <v>0</v>
      </c>
      <c r="W60" s="181">
        <v>0</v>
      </c>
      <c r="X60" s="190"/>
    </row>
    <row r="61" spans="1:24" ht="12" thickBot="1">
      <c r="A61" s="273"/>
      <c r="B61" s="11"/>
      <c r="C61" s="108">
        <v>0</v>
      </c>
      <c r="D61" s="12" t="s">
        <v>82</v>
      </c>
      <c r="E61" s="16">
        <v>0</v>
      </c>
      <c r="F61" s="105">
        <f t="shared" si="10"/>
        <v>0</v>
      </c>
      <c r="G61" s="13"/>
      <c r="H61" s="95">
        <f t="shared" si="2"/>
        <v>0</v>
      </c>
      <c r="I61" s="96">
        <f t="shared" si="3"/>
        <v>0</v>
      </c>
      <c r="J61" s="97">
        <f t="shared" si="4"/>
        <v>0</v>
      </c>
      <c r="K61" s="98">
        <f t="shared" si="5"/>
        <v>0</v>
      </c>
      <c r="L61" s="97">
        <f t="shared" si="6"/>
        <v>0</v>
      </c>
      <c r="M61" s="95">
        <f t="shared" si="7"/>
        <v>0</v>
      </c>
      <c r="N61" s="99">
        <f t="shared" si="8"/>
        <v>0</v>
      </c>
      <c r="O61" s="99">
        <f>IF(OR($C61=1,$F61=1),Inputs!$E$3*(1/4),0)</f>
        <v>0</v>
      </c>
      <c r="P61" s="100">
        <f>IF(OR($C61=1,$F61=1),Inputs!$E$25,0)</f>
        <v>0</v>
      </c>
      <c r="Q61" s="101">
        <f>IF(OR($C61=1,$F61=1),Inputs!$E$31,0)</f>
        <v>0</v>
      </c>
      <c r="R61" s="100">
        <f>IF(OR($C61=1,$F61=1),Inputs!$E$32,0)</f>
        <v>0</v>
      </c>
      <c r="S61" s="101">
        <f>IF(OR($C61=1,$F61=1),Inputs!$E$33,0)</f>
        <v>0</v>
      </c>
      <c r="T61" s="101">
        <f>IF(OR($C61=1,$F61=1),Inputs!$E$34,0)</f>
        <v>0</v>
      </c>
      <c r="U61" s="102">
        <f t="shared" si="9"/>
        <v>0</v>
      </c>
      <c r="V61" s="182">
        <v>0</v>
      </c>
      <c r="W61" s="182">
        <v>0</v>
      </c>
      <c r="X61" s="191"/>
    </row>
    <row r="62" spans="1:24" ht="11.25">
      <c r="A62" s="271" t="s">
        <v>122</v>
      </c>
      <c r="B62" s="8" t="s">
        <v>98</v>
      </c>
      <c r="C62" s="107">
        <v>0</v>
      </c>
      <c r="D62" s="9" t="s">
        <v>82</v>
      </c>
      <c r="E62" s="15">
        <v>0</v>
      </c>
      <c r="F62" s="104">
        <f t="shared" si="10"/>
        <v>0</v>
      </c>
      <c r="G62" s="13"/>
      <c r="H62" s="91">
        <f t="shared" si="2"/>
        <v>0</v>
      </c>
      <c r="I62" s="92">
        <f t="shared" si="3"/>
        <v>0</v>
      </c>
      <c r="J62" s="93">
        <f t="shared" si="4"/>
        <v>0</v>
      </c>
      <c r="K62" s="94">
        <f t="shared" si="5"/>
        <v>0</v>
      </c>
      <c r="L62" s="85">
        <f t="shared" si="6"/>
        <v>0</v>
      </c>
      <c r="M62" s="91">
        <f t="shared" si="7"/>
        <v>0</v>
      </c>
      <c r="N62" s="87">
        <f t="shared" si="8"/>
        <v>0</v>
      </c>
      <c r="O62" s="87">
        <f>IF(OR($C62=1,$F62=1),Inputs!$E$3*(1/4),0)</f>
        <v>0</v>
      </c>
      <c r="P62" s="89">
        <f>IF(OR($C62=1,$F62=1),Inputs!$E$25,0)</f>
        <v>0</v>
      </c>
      <c r="Q62" s="88">
        <f>IF(OR($C62=1,$F62=1),Inputs!$E$31,0)</f>
        <v>0</v>
      </c>
      <c r="R62" s="89">
        <f>IF(OR($C62=1,$F62=1),Inputs!$E$32,0)</f>
        <v>0</v>
      </c>
      <c r="S62" s="88">
        <f>IF(OR($C62=1,$F62=1),Inputs!$E$33,0)</f>
        <v>0</v>
      </c>
      <c r="T62" s="88">
        <f>IF(OR($C62=1,$F62=1),Inputs!$E$34,0)</f>
        <v>0</v>
      </c>
      <c r="U62" s="90">
        <f t="shared" si="9"/>
        <v>0</v>
      </c>
      <c r="V62" s="181">
        <v>0</v>
      </c>
      <c r="W62" s="181">
        <v>0</v>
      </c>
      <c r="X62" s="190"/>
    </row>
    <row r="63" spans="1:24" ht="11.25">
      <c r="A63" s="272"/>
      <c r="B63" s="8"/>
      <c r="C63" s="107">
        <v>0</v>
      </c>
      <c r="D63" s="9" t="s">
        <v>82</v>
      </c>
      <c r="E63" s="15">
        <v>0</v>
      </c>
      <c r="F63" s="104">
        <f t="shared" si="10"/>
        <v>0</v>
      </c>
      <c r="G63" s="13"/>
      <c r="H63" s="91">
        <f t="shared" si="2"/>
        <v>0</v>
      </c>
      <c r="I63" s="92">
        <f t="shared" si="3"/>
        <v>0</v>
      </c>
      <c r="J63" s="93">
        <f t="shared" si="4"/>
        <v>0</v>
      </c>
      <c r="K63" s="94">
        <f t="shared" si="5"/>
        <v>0</v>
      </c>
      <c r="L63" s="93">
        <f t="shared" si="6"/>
        <v>0</v>
      </c>
      <c r="M63" s="91">
        <f t="shared" si="7"/>
        <v>0</v>
      </c>
      <c r="N63" s="87">
        <f t="shared" si="8"/>
        <v>0</v>
      </c>
      <c r="O63" s="87">
        <f>IF(OR($C63=1,$F63=1),Inputs!$E$3*(1/4),0)</f>
        <v>0</v>
      </c>
      <c r="P63" s="89">
        <f>IF(OR($C63=1,$F63=1),Inputs!$E$25,0)</f>
        <v>0</v>
      </c>
      <c r="Q63" s="88">
        <f>IF(OR($C63=1,$F63=1),Inputs!$E$31,0)</f>
        <v>0</v>
      </c>
      <c r="R63" s="89">
        <f>IF(OR($C63=1,$F63=1),Inputs!$E$32,0)</f>
        <v>0</v>
      </c>
      <c r="S63" s="88">
        <f>IF(OR($C63=1,$F63=1),Inputs!$E$33,0)</f>
        <v>0</v>
      </c>
      <c r="T63" s="88">
        <f>IF(OR($C63=1,$F63=1),Inputs!$E$34,0)</f>
        <v>0</v>
      </c>
      <c r="U63" s="90">
        <f t="shared" si="9"/>
        <v>0</v>
      </c>
      <c r="V63" s="181">
        <v>0</v>
      </c>
      <c r="W63" s="181">
        <v>0</v>
      </c>
      <c r="X63" s="190"/>
    </row>
    <row r="64" spans="1:24" ht="11.25">
      <c r="A64" s="272"/>
      <c r="B64" s="8"/>
      <c r="C64" s="107">
        <v>0</v>
      </c>
      <c r="D64" s="9" t="s">
        <v>82</v>
      </c>
      <c r="E64" s="15">
        <v>0</v>
      </c>
      <c r="F64" s="104">
        <f t="shared" si="10"/>
        <v>0</v>
      </c>
      <c r="G64" s="13"/>
      <c r="H64" s="91">
        <f t="shared" si="2"/>
        <v>0</v>
      </c>
      <c r="I64" s="92">
        <f t="shared" si="3"/>
        <v>0</v>
      </c>
      <c r="J64" s="93">
        <f t="shared" si="4"/>
        <v>0</v>
      </c>
      <c r="K64" s="94">
        <f t="shared" si="5"/>
        <v>0</v>
      </c>
      <c r="L64" s="93">
        <f t="shared" si="6"/>
        <v>0</v>
      </c>
      <c r="M64" s="91">
        <f t="shared" si="7"/>
        <v>0</v>
      </c>
      <c r="N64" s="87">
        <f t="shared" si="8"/>
        <v>0</v>
      </c>
      <c r="O64" s="87">
        <f>IF(OR($C64=1,$F64=1),Inputs!$E$3*(1/4),0)</f>
        <v>0</v>
      </c>
      <c r="P64" s="89">
        <f>IF(OR($C64=1,$F64=1),Inputs!$E$25,0)</f>
        <v>0</v>
      </c>
      <c r="Q64" s="88">
        <f>IF(OR($C64=1,$F64=1),Inputs!$E$31,0)</f>
        <v>0</v>
      </c>
      <c r="R64" s="89">
        <f>IF(OR($C64=1,$F64=1),Inputs!$E$32,0)</f>
        <v>0</v>
      </c>
      <c r="S64" s="88">
        <f>IF(OR($C64=1,$F64=1),Inputs!$E$33,0)</f>
        <v>0</v>
      </c>
      <c r="T64" s="88">
        <f>IF(OR($C64=1,$F64=1),Inputs!$E$34,0)</f>
        <v>0</v>
      </c>
      <c r="U64" s="90">
        <f t="shared" si="9"/>
        <v>0</v>
      </c>
      <c r="V64" s="181">
        <v>0</v>
      </c>
      <c r="W64" s="181">
        <v>0</v>
      </c>
      <c r="X64" s="190"/>
    </row>
    <row r="65" spans="1:24" ht="12" thickBot="1">
      <c r="A65" s="273"/>
      <c r="B65" s="11"/>
      <c r="C65" s="108">
        <v>0</v>
      </c>
      <c r="D65" s="12" t="s">
        <v>82</v>
      </c>
      <c r="E65" s="16">
        <v>0</v>
      </c>
      <c r="F65" s="105">
        <f t="shared" si="10"/>
        <v>0</v>
      </c>
      <c r="G65" s="13"/>
      <c r="H65" s="95">
        <f t="shared" si="2"/>
        <v>0</v>
      </c>
      <c r="I65" s="96">
        <f t="shared" si="3"/>
        <v>0</v>
      </c>
      <c r="J65" s="97">
        <f t="shared" si="4"/>
        <v>0</v>
      </c>
      <c r="K65" s="98">
        <f t="shared" si="5"/>
        <v>0</v>
      </c>
      <c r="L65" s="97">
        <f t="shared" si="6"/>
        <v>0</v>
      </c>
      <c r="M65" s="95">
        <f t="shared" si="7"/>
        <v>0</v>
      </c>
      <c r="N65" s="99">
        <f t="shared" si="8"/>
        <v>0</v>
      </c>
      <c r="O65" s="99">
        <f>IF(OR($C65=1,$F65=1),Inputs!$E$3*(1/4),0)</f>
        <v>0</v>
      </c>
      <c r="P65" s="100">
        <f>IF(OR($C65=1,$F65=1),Inputs!$E$25,0)</f>
        <v>0</v>
      </c>
      <c r="Q65" s="101">
        <f>IF(OR($C65=1,$F65=1),Inputs!$E$31,0)</f>
        <v>0</v>
      </c>
      <c r="R65" s="100">
        <f>IF(OR($C65=1,$F65=1),Inputs!$E$32,0)</f>
        <v>0</v>
      </c>
      <c r="S65" s="101">
        <f>IF(OR($C65=1,$F65=1),Inputs!$E$33,0)</f>
        <v>0</v>
      </c>
      <c r="T65" s="101">
        <f>IF(OR($C65=1,$F65=1),Inputs!$E$34,0)</f>
        <v>0</v>
      </c>
      <c r="U65" s="102">
        <f t="shared" si="9"/>
        <v>0</v>
      </c>
      <c r="V65" s="182">
        <v>0</v>
      </c>
      <c r="W65" s="182">
        <v>0</v>
      </c>
      <c r="X65" s="191"/>
    </row>
    <row r="66" spans="1:24" ht="11.25">
      <c r="A66" s="271" t="s">
        <v>123</v>
      </c>
      <c r="B66" s="8" t="s">
        <v>99</v>
      </c>
      <c r="C66" s="107">
        <v>0</v>
      </c>
      <c r="D66" s="9" t="s">
        <v>82</v>
      </c>
      <c r="E66" s="15">
        <v>0</v>
      </c>
      <c r="F66" s="104">
        <f t="shared" si="10"/>
        <v>0</v>
      </c>
      <c r="G66" s="13"/>
      <c r="H66" s="91">
        <f t="shared" si="2"/>
        <v>0</v>
      </c>
      <c r="I66" s="92">
        <f t="shared" si="3"/>
        <v>0</v>
      </c>
      <c r="J66" s="93">
        <f t="shared" si="4"/>
        <v>0</v>
      </c>
      <c r="K66" s="94">
        <f t="shared" si="5"/>
        <v>0</v>
      </c>
      <c r="L66" s="85">
        <f t="shared" si="6"/>
        <v>0</v>
      </c>
      <c r="M66" s="91">
        <f t="shared" si="7"/>
        <v>0</v>
      </c>
      <c r="N66" s="87">
        <f t="shared" si="8"/>
        <v>0</v>
      </c>
      <c r="O66" s="87">
        <f>IF(OR($C66=1,$F66=1),Inputs!$E$3*(1/4),0)</f>
        <v>0</v>
      </c>
      <c r="P66" s="89">
        <f>IF(OR($C66=1,$F66=1),Inputs!$E$25,0)</f>
        <v>0</v>
      </c>
      <c r="Q66" s="88">
        <f>IF(OR($C66=1,$F66=1),Inputs!$E$31,0)</f>
        <v>0</v>
      </c>
      <c r="R66" s="89">
        <f>IF(OR($C66=1,$F66=1),Inputs!$E$32,0)</f>
        <v>0</v>
      </c>
      <c r="S66" s="88">
        <f>IF(OR($C66=1,$F66=1),Inputs!$E$33,0)</f>
        <v>0</v>
      </c>
      <c r="T66" s="88">
        <f>IF(OR($C66=1,$F66=1),Inputs!$E$34,0)</f>
        <v>0</v>
      </c>
      <c r="U66" s="90">
        <f t="shared" si="9"/>
        <v>0</v>
      </c>
      <c r="V66" s="181">
        <v>0</v>
      </c>
      <c r="W66" s="181">
        <v>0</v>
      </c>
      <c r="X66" s="190"/>
    </row>
    <row r="67" spans="1:24" ht="11.25">
      <c r="A67" s="272"/>
      <c r="B67" s="8"/>
      <c r="C67" s="107">
        <v>0</v>
      </c>
      <c r="D67" s="9" t="s">
        <v>82</v>
      </c>
      <c r="E67" s="15">
        <v>0</v>
      </c>
      <c r="F67" s="104">
        <f t="shared" si="10"/>
        <v>0</v>
      </c>
      <c r="G67" s="13"/>
      <c r="H67" s="91">
        <f t="shared" si="2"/>
        <v>0</v>
      </c>
      <c r="I67" s="92">
        <f t="shared" si="3"/>
        <v>0</v>
      </c>
      <c r="J67" s="93">
        <f t="shared" si="4"/>
        <v>0</v>
      </c>
      <c r="K67" s="94">
        <f t="shared" si="5"/>
        <v>0</v>
      </c>
      <c r="L67" s="93">
        <f t="shared" si="6"/>
        <v>0</v>
      </c>
      <c r="M67" s="91">
        <f t="shared" si="7"/>
        <v>0</v>
      </c>
      <c r="N67" s="87">
        <f t="shared" si="8"/>
        <v>0</v>
      </c>
      <c r="O67" s="87">
        <f>IF(OR($C67=1,$F67=1),Inputs!$E$3*(1/4),0)</f>
        <v>0</v>
      </c>
      <c r="P67" s="89">
        <f>IF(OR($C67=1,$F67=1),Inputs!$E$25,0)</f>
        <v>0</v>
      </c>
      <c r="Q67" s="88">
        <f>IF(OR($C67=1,$F67=1),Inputs!$E$31,0)</f>
        <v>0</v>
      </c>
      <c r="R67" s="89">
        <f>IF(OR($C67=1,$F67=1),Inputs!$E$32,0)</f>
        <v>0</v>
      </c>
      <c r="S67" s="88">
        <f>IF(OR($C67=1,$F67=1),Inputs!$E$33,0)</f>
        <v>0</v>
      </c>
      <c r="T67" s="88">
        <f>IF(OR($C67=1,$F67=1),Inputs!$E$34,0)</f>
        <v>0</v>
      </c>
      <c r="U67" s="90">
        <f t="shared" si="9"/>
        <v>0</v>
      </c>
      <c r="V67" s="181">
        <v>0</v>
      </c>
      <c r="W67" s="181">
        <v>0</v>
      </c>
      <c r="X67" s="190"/>
    </row>
    <row r="68" spans="1:24" ht="11.25">
      <c r="A68" s="272"/>
      <c r="B68" s="8"/>
      <c r="C68" s="107">
        <v>0</v>
      </c>
      <c r="D68" s="9" t="s">
        <v>82</v>
      </c>
      <c r="E68" s="15">
        <v>0</v>
      </c>
      <c r="F68" s="104">
        <f t="shared" si="10"/>
        <v>0</v>
      </c>
      <c r="G68" s="13"/>
      <c r="H68" s="91">
        <f t="shared" si="2"/>
        <v>0</v>
      </c>
      <c r="I68" s="92">
        <f t="shared" si="3"/>
        <v>0</v>
      </c>
      <c r="J68" s="93">
        <f t="shared" si="4"/>
        <v>0</v>
      </c>
      <c r="K68" s="94">
        <f t="shared" si="5"/>
        <v>0</v>
      </c>
      <c r="L68" s="93">
        <f t="shared" si="6"/>
        <v>0</v>
      </c>
      <c r="M68" s="91">
        <f t="shared" si="7"/>
        <v>0</v>
      </c>
      <c r="N68" s="87">
        <f t="shared" si="8"/>
        <v>0</v>
      </c>
      <c r="O68" s="87">
        <f>IF(OR($C68=1,$F68=1),Inputs!$E$3*(1/4),0)</f>
        <v>0</v>
      </c>
      <c r="P68" s="89">
        <f>IF(OR($C68=1,$F68=1),Inputs!$E$25,0)</f>
        <v>0</v>
      </c>
      <c r="Q68" s="88">
        <f>IF(OR($C68=1,$F68=1),Inputs!$E$31,0)</f>
        <v>0</v>
      </c>
      <c r="R68" s="89">
        <f>IF(OR($C68=1,$F68=1),Inputs!$E$32,0)</f>
        <v>0</v>
      </c>
      <c r="S68" s="88">
        <f>IF(OR($C68=1,$F68=1),Inputs!$E$33,0)</f>
        <v>0</v>
      </c>
      <c r="T68" s="88">
        <f>IF(OR($C68=1,$F68=1),Inputs!$E$34,0)</f>
        <v>0</v>
      </c>
      <c r="U68" s="90">
        <f t="shared" si="9"/>
        <v>0</v>
      </c>
      <c r="V68" s="181">
        <v>0</v>
      </c>
      <c r="W68" s="181">
        <v>0</v>
      </c>
      <c r="X68" s="190"/>
    </row>
    <row r="69" spans="1:24" ht="12" thickBot="1">
      <c r="A69" s="273"/>
      <c r="B69" s="11"/>
      <c r="C69" s="108">
        <v>0</v>
      </c>
      <c r="D69" s="12" t="s">
        <v>82</v>
      </c>
      <c r="E69" s="16">
        <v>0</v>
      </c>
      <c r="F69" s="105">
        <f t="shared" si="10"/>
        <v>0</v>
      </c>
      <c r="G69" s="13"/>
      <c r="H69" s="95">
        <f t="shared" si="2"/>
        <v>0</v>
      </c>
      <c r="I69" s="96">
        <f t="shared" si="3"/>
        <v>0</v>
      </c>
      <c r="J69" s="97">
        <f t="shared" si="4"/>
        <v>0</v>
      </c>
      <c r="K69" s="98">
        <f t="shared" si="5"/>
        <v>0</v>
      </c>
      <c r="L69" s="97">
        <f t="shared" si="6"/>
        <v>0</v>
      </c>
      <c r="M69" s="95">
        <f t="shared" si="7"/>
        <v>0</v>
      </c>
      <c r="N69" s="99">
        <f t="shared" si="8"/>
        <v>0</v>
      </c>
      <c r="O69" s="99">
        <f>IF(OR($C69=1,$F69=1),Inputs!$E$3*(1/4),0)</f>
        <v>0</v>
      </c>
      <c r="P69" s="100">
        <f>IF(OR($C69=1,$F69=1),Inputs!$E$25,0)</f>
        <v>0</v>
      </c>
      <c r="Q69" s="101">
        <f>IF(OR($C69=1,$F69=1),Inputs!$E$31,0)</f>
        <v>0</v>
      </c>
      <c r="R69" s="100">
        <f>IF(OR($C69=1,$F69=1),Inputs!$E$32,0)</f>
        <v>0</v>
      </c>
      <c r="S69" s="101">
        <f>IF(OR($C69=1,$F69=1),Inputs!$E$33,0)</f>
        <v>0</v>
      </c>
      <c r="T69" s="101">
        <f>IF(OR($C69=1,$F69=1),Inputs!$E$34,0)</f>
        <v>0</v>
      </c>
      <c r="U69" s="102">
        <f t="shared" si="9"/>
        <v>0</v>
      </c>
      <c r="V69" s="182">
        <v>0</v>
      </c>
      <c r="W69" s="182">
        <v>0</v>
      </c>
      <c r="X69" s="191"/>
    </row>
    <row r="70" spans="1:24" ht="11.25">
      <c r="A70" s="271" t="s">
        <v>124</v>
      </c>
      <c r="B70" s="8" t="s">
        <v>100</v>
      </c>
      <c r="C70" s="107">
        <v>0</v>
      </c>
      <c r="D70" s="9" t="s">
        <v>82</v>
      </c>
      <c r="E70" s="15">
        <v>0</v>
      </c>
      <c r="F70" s="104">
        <f aca="true" t="shared" si="11" ref="F70:F101">IF(AND(C70=0,D70="Closed"),1,0)</f>
        <v>0</v>
      </c>
      <c r="G70" s="13"/>
      <c r="H70" s="91">
        <f t="shared" si="2"/>
        <v>0</v>
      </c>
      <c r="I70" s="92">
        <f t="shared" si="3"/>
        <v>0</v>
      </c>
      <c r="J70" s="93">
        <f t="shared" si="4"/>
        <v>0</v>
      </c>
      <c r="K70" s="94">
        <f t="shared" si="5"/>
        <v>0</v>
      </c>
      <c r="L70" s="85">
        <f t="shared" si="6"/>
        <v>0</v>
      </c>
      <c r="M70" s="91">
        <f t="shared" si="7"/>
        <v>0</v>
      </c>
      <c r="N70" s="87">
        <f t="shared" si="8"/>
        <v>0</v>
      </c>
      <c r="O70" s="87">
        <f>IF(OR($C70=1,$F70=1),Inputs!$E$3*(1/4),0)</f>
        <v>0</v>
      </c>
      <c r="P70" s="89">
        <f>IF(OR($C70=1,$F70=1),Inputs!$E$25,0)</f>
        <v>0</v>
      </c>
      <c r="Q70" s="88">
        <f>IF(OR($C70=1,$F70=1),Inputs!$E$31,0)</f>
        <v>0</v>
      </c>
      <c r="R70" s="89">
        <f>IF(OR($C70=1,$F70=1),Inputs!$E$32,0)</f>
        <v>0</v>
      </c>
      <c r="S70" s="88">
        <f>IF(OR($C70=1,$F70=1),Inputs!$E$33,0)</f>
        <v>0</v>
      </c>
      <c r="T70" s="88">
        <f>IF(OR($C70=1,$F70=1),Inputs!$E$34,0)</f>
        <v>0</v>
      </c>
      <c r="U70" s="90">
        <f t="shared" si="9"/>
        <v>0</v>
      </c>
      <c r="V70" s="181">
        <v>0</v>
      </c>
      <c r="W70" s="181">
        <v>0</v>
      </c>
      <c r="X70" s="190"/>
    </row>
    <row r="71" spans="1:24" ht="11.25">
      <c r="A71" s="272"/>
      <c r="B71" s="8"/>
      <c r="C71" s="107">
        <v>0</v>
      </c>
      <c r="D71" s="9" t="s">
        <v>82</v>
      </c>
      <c r="E71" s="15">
        <v>0</v>
      </c>
      <c r="F71" s="104">
        <f t="shared" si="11"/>
        <v>0</v>
      </c>
      <c r="G71" s="13"/>
      <c r="H71" s="91">
        <f aca="true" t="shared" si="12" ref="H71:H101">IF(AND($C71=1,$F71=0),$B$1*MIN($E71,$O71),0)</f>
        <v>0</v>
      </c>
      <c r="I71" s="92">
        <f aca="true" t="shared" si="13" ref="I71:I101">IF(AND($C71=1,$F71=0),$P71*MIN($E71,$O71),0)</f>
        <v>0</v>
      </c>
      <c r="J71" s="93">
        <f aca="true" t="shared" si="14" ref="J71:J101">IF(AND($C71=1,$F71=0),($P71*MAX(0,$E71-$O71))+((-1)*($R71+$S71+$T71)),0)</f>
        <v>0</v>
      </c>
      <c r="K71" s="94">
        <f aca="true" t="shared" si="15" ref="K71:K101">IF(AND($C71=1,$F71=0),($Q71*MAX(0,$E71-$O71)),0)</f>
        <v>0</v>
      </c>
      <c r="L71" s="93">
        <f aca="true" t="shared" si="16" ref="L71:L101">IF(AND($C71=0,$F71=1),($P71*$E71)+((-1)*($R71+$S71+$T71)),0)</f>
        <v>0</v>
      </c>
      <c r="M71" s="91">
        <f aca="true" t="shared" si="17" ref="M71:M101">IF(AND($C71=0,$F71=1),($B$1*MIN($E71,$O71))-($Q71*MAX(0,$E71-$O71)),0)</f>
        <v>0</v>
      </c>
      <c r="N71" s="87">
        <f aca="true" t="shared" si="18" ref="N71:N101">IF(OR($C71=1,$F71=1),B$1,0)</f>
        <v>0</v>
      </c>
      <c r="O71" s="87">
        <f>IF(OR($C71=1,$F71=1),Inputs!$E$3*(1/4),0)</f>
        <v>0</v>
      </c>
      <c r="P71" s="89">
        <f>IF(OR($C71=1,$F71=1),Inputs!$E$25,0)</f>
        <v>0</v>
      </c>
      <c r="Q71" s="88">
        <f>IF(OR($C71=1,$F71=1),Inputs!$E$31,0)</f>
        <v>0</v>
      </c>
      <c r="R71" s="89">
        <f>IF(OR($C71=1,$F71=1),Inputs!$E$32,0)</f>
        <v>0</v>
      </c>
      <c r="S71" s="88">
        <f>IF(OR($C71=1,$F71=1),Inputs!$E$33,0)</f>
        <v>0</v>
      </c>
      <c r="T71" s="88">
        <f>IF(OR($C71=1,$F71=1),Inputs!$E$34,0)</f>
        <v>0</v>
      </c>
      <c r="U71" s="90">
        <f aca="true" t="shared" si="19" ref="U71:U101">(-1)*($P71*$E71)</f>
        <v>0</v>
      </c>
      <c r="V71" s="181">
        <v>0</v>
      </c>
      <c r="W71" s="181">
        <v>0</v>
      </c>
      <c r="X71" s="190"/>
    </row>
    <row r="72" spans="1:24" ht="11.25">
      <c r="A72" s="272"/>
      <c r="B72" s="8"/>
      <c r="C72" s="107">
        <v>0</v>
      </c>
      <c r="D72" s="9" t="s">
        <v>82</v>
      </c>
      <c r="E72" s="15">
        <v>0</v>
      </c>
      <c r="F72" s="104">
        <f t="shared" si="11"/>
        <v>0</v>
      </c>
      <c r="G72" s="13"/>
      <c r="H72" s="91">
        <f t="shared" si="12"/>
        <v>0</v>
      </c>
      <c r="I72" s="92">
        <f t="shared" si="13"/>
        <v>0</v>
      </c>
      <c r="J72" s="93">
        <f t="shared" si="14"/>
        <v>0</v>
      </c>
      <c r="K72" s="94">
        <f t="shared" si="15"/>
        <v>0</v>
      </c>
      <c r="L72" s="93">
        <f t="shared" si="16"/>
        <v>0</v>
      </c>
      <c r="M72" s="91">
        <f t="shared" si="17"/>
        <v>0</v>
      </c>
      <c r="N72" s="87">
        <f t="shared" si="18"/>
        <v>0</v>
      </c>
      <c r="O72" s="87">
        <f>IF(OR($C72=1,$F72=1),Inputs!$E$3*(1/4),0)</f>
        <v>0</v>
      </c>
      <c r="P72" s="89">
        <f>IF(OR($C72=1,$F72=1),Inputs!$E$25,0)</f>
        <v>0</v>
      </c>
      <c r="Q72" s="88">
        <f>IF(OR($C72=1,$F72=1),Inputs!$E$31,0)</f>
        <v>0</v>
      </c>
      <c r="R72" s="89">
        <f>IF(OR($C72=1,$F72=1),Inputs!$E$32,0)</f>
        <v>0</v>
      </c>
      <c r="S72" s="88">
        <f>IF(OR($C72=1,$F72=1),Inputs!$E$33,0)</f>
        <v>0</v>
      </c>
      <c r="T72" s="88">
        <f>IF(OR($C72=1,$F72=1),Inputs!$E$34,0)</f>
        <v>0</v>
      </c>
      <c r="U72" s="90">
        <f t="shared" si="19"/>
        <v>0</v>
      </c>
      <c r="V72" s="181">
        <v>0</v>
      </c>
      <c r="W72" s="181">
        <v>0</v>
      </c>
      <c r="X72" s="190"/>
    </row>
    <row r="73" spans="1:24" ht="12" thickBot="1">
      <c r="A73" s="273"/>
      <c r="B73" s="11"/>
      <c r="C73" s="108">
        <v>0</v>
      </c>
      <c r="D73" s="12" t="s">
        <v>82</v>
      </c>
      <c r="E73" s="16">
        <v>0</v>
      </c>
      <c r="F73" s="105">
        <f t="shared" si="11"/>
        <v>0</v>
      </c>
      <c r="G73" s="14"/>
      <c r="H73" s="95">
        <f t="shared" si="12"/>
        <v>0</v>
      </c>
      <c r="I73" s="96">
        <f t="shared" si="13"/>
        <v>0</v>
      </c>
      <c r="J73" s="97">
        <f t="shared" si="14"/>
        <v>0</v>
      </c>
      <c r="K73" s="98">
        <f t="shared" si="15"/>
        <v>0</v>
      </c>
      <c r="L73" s="97">
        <f t="shared" si="16"/>
        <v>0</v>
      </c>
      <c r="M73" s="95">
        <f t="shared" si="17"/>
        <v>0</v>
      </c>
      <c r="N73" s="99">
        <f t="shared" si="18"/>
        <v>0</v>
      </c>
      <c r="O73" s="99">
        <f>IF(OR($C73=1,$F73=1),Inputs!$E$3*(1/4),0)</f>
        <v>0</v>
      </c>
      <c r="P73" s="100">
        <f>IF(OR($C73=1,$F73=1),Inputs!$E$25,0)</f>
        <v>0</v>
      </c>
      <c r="Q73" s="101">
        <f>IF(OR($C73=1,$F73=1),Inputs!$E$31,0)</f>
        <v>0</v>
      </c>
      <c r="R73" s="100">
        <f>IF(OR($C73=1,$F73=1),Inputs!$E$32,0)</f>
        <v>0</v>
      </c>
      <c r="S73" s="101">
        <f>IF(OR($C73=1,$F73=1),Inputs!$E$33,0)</f>
        <v>0</v>
      </c>
      <c r="T73" s="101">
        <f>IF(OR($C73=1,$F73=1),Inputs!$E$34,0)</f>
        <v>0</v>
      </c>
      <c r="U73" s="102">
        <f t="shared" si="19"/>
        <v>0</v>
      </c>
      <c r="V73" s="182">
        <v>0</v>
      </c>
      <c r="W73" s="182">
        <v>0</v>
      </c>
      <c r="X73" s="191"/>
    </row>
    <row r="74" spans="1:24" ht="11.25">
      <c r="A74" s="271" t="s">
        <v>125</v>
      </c>
      <c r="B74" s="8" t="s">
        <v>101</v>
      </c>
      <c r="C74" s="107">
        <v>0</v>
      </c>
      <c r="D74" s="9" t="s">
        <v>82</v>
      </c>
      <c r="E74" s="15">
        <v>0</v>
      </c>
      <c r="F74" s="104">
        <f t="shared" si="11"/>
        <v>0</v>
      </c>
      <c r="G74" s="13"/>
      <c r="H74" s="91">
        <f t="shared" si="12"/>
        <v>0</v>
      </c>
      <c r="I74" s="92">
        <f t="shared" si="13"/>
        <v>0</v>
      </c>
      <c r="J74" s="93">
        <f t="shared" si="14"/>
        <v>0</v>
      </c>
      <c r="K74" s="94">
        <f t="shared" si="15"/>
        <v>0</v>
      </c>
      <c r="L74" s="85">
        <f t="shared" si="16"/>
        <v>0</v>
      </c>
      <c r="M74" s="91">
        <f t="shared" si="17"/>
        <v>0</v>
      </c>
      <c r="N74" s="87">
        <f t="shared" si="18"/>
        <v>0</v>
      </c>
      <c r="O74" s="87">
        <f>IF(OR($C74=1,$F74=1),Inputs!$E$3*(1/4),0)</f>
        <v>0</v>
      </c>
      <c r="P74" s="89">
        <f>IF(OR($C74=1,$F74=1),Inputs!$E$25,0)</f>
        <v>0</v>
      </c>
      <c r="Q74" s="88">
        <f>IF(OR($C74=1,$F74=1),Inputs!$E$31,0)</f>
        <v>0</v>
      </c>
      <c r="R74" s="89">
        <f>IF(OR($C74=1,$F74=1),Inputs!$E$32,0)</f>
        <v>0</v>
      </c>
      <c r="S74" s="88">
        <f>IF(OR($C74=1,$F74=1),Inputs!$E$33,0)</f>
        <v>0</v>
      </c>
      <c r="T74" s="88">
        <f>IF(OR($C74=1,$F74=1),Inputs!$E$34,0)</f>
        <v>0</v>
      </c>
      <c r="U74" s="90">
        <f t="shared" si="19"/>
        <v>0</v>
      </c>
      <c r="V74" s="181">
        <v>0</v>
      </c>
      <c r="W74" s="181">
        <v>0</v>
      </c>
      <c r="X74" s="190"/>
    </row>
    <row r="75" spans="1:24" ht="11.25">
      <c r="A75" s="272"/>
      <c r="B75" s="8"/>
      <c r="C75" s="107">
        <v>0</v>
      </c>
      <c r="D75" s="9" t="s">
        <v>82</v>
      </c>
      <c r="E75" s="15">
        <v>0</v>
      </c>
      <c r="F75" s="104">
        <f t="shared" si="11"/>
        <v>0</v>
      </c>
      <c r="G75" s="13"/>
      <c r="H75" s="91">
        <f t="shared" si="12"/>
        <v>0</v>
      </c>
      <c r="I75" s="92">
        <f t="shared" si="13"/>
        <v>0</v>
      </c>
      <c r="J75" s="93">
        <f t="shared" si="14"/>
        <v>0</v>
      </c>
      <c r="K75" s="94">
        <f t="shared" si="15"/>
        <v>0</v>
      </c>
      <c r="L75" s="93">
        <f t="shared" si="16"/>
        <v>0</v>
      </c>
      <c r="M75" s="91">
        <f t="shared" si="17"/>
        <v>0</v>
      </c>
      <c r="N75" s="87">
        <f t="shared" si="18"/>
        <v>0</v>
      </c>
      <c r="O75" s="87">
        <f>IF(OR($C75=1,$F75=1),Inputs!$E$3*(1/4),0)</f>
        <v>0</v>
      </c>
      <c r="P75" s="89">
        <f>IF(OR($C75=1,$F75=1),Inputs!$E$25,0)</f>
        <v>0</v>
      </c>
      <c r="Q75" s="88">
        <f>IF(OR($C75=1,$F75=1),Inputs!$E$31,0)</f>
        <v>0</v>
      </c>
      <c r="R75" s="89">
        <f>IF(OR($C75=1,$F75=1),Inputs!$E$32,0)</f>
        <v>0</v>
      </c>
      <c r="S75" s="88">
        <f>IF(OR($C75=1,$F75=1),Inputs!$E$33,0)</f>
        <v>0</v>
      </c>
      <c r="T75" s="88">
        <f>IF(OR($C75=1,$F75=1),Inputs!$E$34,0)</f>
        <v>0</v>
      </c>
      <c r="U75" s="90">
        <f t="shared" si="19"/>
        <v>0</v>
      </c>
      <c r="V75" s="181">
        <v>0</v>
      </c>
      <c r="W75" s="181">
        <v>0</v>
      </c>
      <c r="X75" s="190"/>
    </row>
    <row r="76" spans="1:24" ht="11.25">
      <c r="A76" s="272"/>
      <c r="B76" s="8"/>
      <c r="C76" s="107">
        <v>0</v>
      </c>
      <c r="D76" s="9" t="s">
        <v>82</v>
      </c>
      <c r="E76" s="15">
        <v>0</v>
      </c>
      <c r="F76" s="104">
        <f t="shared" si="11"/>
        <v>0</v>
      </c>
      <c r="G76" s="13"/>
      <c r="H76" s="91">
        <f t="shared" si="12"/>
        <v>0</v>
      </c>
      <c r="I76" s="92">
        <f t="shared" si="13"/>
        <v>0</v>
      </c>
      <c r="J76" s="93">
        <f t="shared" si="14"/>
        <v>0</v>
      </c>
      <c r="K76" s="94">
        <f t="shared" si="15"/>
        <v>0</v>
      </c>
      <c r="L76" s="93">
        <f t="shared" si="16"/>
        <v>0</v>
      </c>
      <c r="M76" s="91">
        <f t="shared" si="17"/>
        <v>0</v>
      </c>
      <c r="N76" s="87">
        <f t="shared" si="18"/>
        <v>0</v>
      </c>
      <c r="O76" s="87">
        <f>IF(OR($C76=1,$F76=1),Inputs!$E$3*(1/4),0)</f>
        <v>0</v>
      </c>
      <c r="P76" s="89">
        <f>IF(OR($C76=1,$F76=1),Inputs!$E$25,0)</f>
        <v>0</v>
      </c>
      <c r="Q76" s="88">
        <f>IF(OR($C76=1,$F76=1),Inputs!$E$31,0)</f>
        <v>0</v>
      </c>
      <c r="R76" s="89">
        <f>IF(OR($C76=1,$F76=1),Inputs!$E$32,0)</f>
        <v>0</v>
      </c>
      <c r="S76" s="88">
        <f>IF(OR($C76=1,$F76=1),Inputs!$E$33,0)</f>
        <v>0</v>
      </c>
      <c r="T76" s="88">
        <f>IF(OR($C76=1,$F76=1),Inputs!$E$34,0)</f>
        <v>0</v>
      </c>
      <c r="U76" s="90">
        <f t="shared" si="19"/>
        <v>0</v>
      </c>
      <c r="V76" s="181">
        <v>0</v>
      </c>
      <c r="W76" s="181">
        <v>0</v>
      </c>
      <c r="X76" s="190"/>
    </row>
    <row r="77" spans="1:24" ht="12" thickBot="1">
      <c r="A77" s="273"/>
      <c r="B77" s="11"/>
      <c r="C77" s="108">
        <v>0</v>
      </c>
      <c r="D77" s="12" t="s">
        <v>82</v>
      </c>
      <c r="E77" s="16">
        <v>0</v>
      </c>
      <c r="F77" s="105">
        <f t="shared" si="11"/>
        <v>0</v>
      </c>
      <c r="G77" s="13"/>
      <c r="H77" s="95">
        <f t="shared" si="12"/>
        <v>0</v>
      </c>
      <c r="I77" s="96">
        <f t="shared" si="13"/>
        <v>0</v>
      </c>
      <c r="J77" s="97">
        <f t="shared" si="14"/>
        <v>0</v>
      </c>
      <c r="K77" s="98">
        <f t="shared" si="15"/>
        <v>0</v>
      </c>
      <c r="L77" s="97">
        <f t="shared" si="16"/>
        <v>0</v>
      </c>
      <c r="M77" s="95">
        <f t="shared" si="17"/>
        <v>0</v>
      </c>
      <c r="N77" s="99">
        <f t="shared" si="18"/>
        <v>0</v>
      </c>
      <c r="O77" s="99">
        <f>IF(OR($C77=1,$F77=1),Inputs!$E$3*(1/4),0)</f>
        <v>0</v>
      </c>
      <c r="P77" s="100">
        <f>IF(OR($C77=1,$F77=1),Inputs!$E$25,0)</f>
        <v>0</v>
      </c>
      <c r="Q77" s="101">
        <f>IF(OR($C77=1,$F77=1),Inputs!$E$31,0)</f>
        <v>0</v>
      </c>
      <c r="R77" s="100">
        <f>IF(OR($C77=1,$F77=1),Inputs!$E$32,0)</f>
        <v>0</v>
      </c>
      <c r="S77" s="101">
        <f>IF(OR($C77=1,$F77=1),Inputs!$E$33,0)</f>
        <v>0</v>
      </c>
      <c r="T77" s="101">
        <f>IF(OR($C77=1,$F77=1),Inputs!$E$34,0)</f>
        <v>0</v>
      </c>
      <c r="U77" s="102">
        <f t="shared" si="19"/>
        <v>0</v>
      </c>
      <c r="V77" s="182">
        <v>0</v>
      </c>
      <c r="W77" s="182">
        <v>0</v>
      </c>
      <c r="X77" s="191"/>
    </row>
    <row r="78" spans="1:24" ht="11.25">
      <c r="A78" s="271" t="s">
        <v>126</v>
      </c>
      <c r="B78" s="8" t="s">
        <v>102</v>
      </c>
      <c r="C78" s="109">
        <v>0</v>
      </c>
      <c r="D78" s="9" t="s">
        <v>82</v>
      </c>
      <c r="E78" s="15">
        <v>0</v>
      </c>
      <c r="F78" s="104">
        <f t="shared" si="11"/>
        <v>0</v>
      </c>
      <c r="G78" s="13"/>
      <c r="H78" s="91">
        <f t="shared" si="12"/>
        <v>0</v>
      </c>
      <c r="I78" s="92">
        <f t="shared" si="13"/>
        <v>0</v>
      </c>
      <c r="J78" s="93">
        <f t="shared" si="14"/>
        <v>0</v>
      </c>
      <c r="K78" s="94">
        <f t="shared" si="15"/>
        <v>0</v>
      </c>
      <c r="L78" s="85">
        <f t="shared" si="16"/>
        <v>0</v>
      </c>
      <c r="M78" s="91">
        <f t="shared" si="17"/>
        <v>0</v>
      </c>
      <c r="N78" s="87">
        <f t="shared" si="18"/>
        <v>0</v>
      </c>
      <c r="O78" s="87">
        <f>IF(OR($C78=1,$F78=1),Inputs!$E$3*(1/4),0)</f>
        <v>0</v>
      </c>
      <c r="P78" s="89">
        <f>IF(OR($C78=1,$F78=1),Inputs!$E$25,0)</f>
        <v>0</v>
      </c>
      <c r="Q78" s="88">
        <f>IF(OR($C78=1,$F78=1),Inputs!$E$31,0)</f>
        <v>0</v>
      </c>
      <c r="R78" s="89">
        <f>IF(OR($C78=1,$F78=1),Inputs!$E$32,0)</f>
        <v>0</v>
      </c>
      <c r="S78" s="88">
        <f>IF(OR($C78=1,$F78=1),Inputs!$E$33,0)</f>
        <v>0</v>
      </c>
      <c r="T78" s="88">
        <f>IF(OR($C78=1,$F78=1),Inputs!$E$34,0)</f>
        <v>0</v>
      </c>
      <c r="U78" s="90">
        <f t="shared" si="19"/>
        <v>0</v>
      </c>
      <c r="V78" s="181">
        <v>0</v>
      </c>
      <c r="W78" s="181">
        <v>0</v>
      </c>
      <c r="X78" s="190"/>
    </row>
    <row r="79" spans="1:24" ht="11.25">
      <c r="A79" s="272"/>
      <c r="B79" s="8"/>
      <c r="C79" s="107">
        <v>0</v>
      </c>
      <c r="D79" s="9" t="s">
        <v>82</v>
      </c>
      <c r="E79" s="15">
        <v>0</v>
      </c>
      <c r="F79" s="104">
        <f t="shared" si="11"/>
        <v>0</v>
      </c>
      <c r="G79" s="13"/>
      <c r="H79" s="91">
        <f t="shared" si="12"/>
        <v>0</v>
      </c>
      <c r="I79" s="92">
        <f t="shared" si="13"/>
        <v>0</v>
      </c>
      <c r="J79" s="93">
        <f t="shared" si="14"/>
        <v>0</v>
      </c>
      <c r="K79" s="94">
        <f t="shared" si="15"/>
        <v>0</v>
      </c>
      <c r="L79" s="93">
        <f t="shared" si="16"/>
        <v>0</v>
      </c>
      <c r="M79" s="91">
        <f t="shared" si="17"/>
        <v>0</v>
      </c>
      <c r="N79" s="87">
        <f t="shared" si="18"/>
        <v>0</v>
      </c>
      <c r="O79" s="87">
        <f>IF(OR($C79=1,$F79=1),Inputs!$E$3*(1/4),0)</f>
        <v>0</v>
      </c>
      <c r="P79" s="89">
        <f>IF(OR($C79=1,$F79=1),Inputs!$E$25,0)</f>
        <v>0</v>
      </c>
      <c r="Q79" s="88">
        <f>IF(OR($C79=1,$F79=1),Inputs!$E$31,0)</f>
        <v>0</v>
      </c>
      <c r="R79" s="89">
        <f>IF(OR($C79=1,$F79=1),Inputs!$E$32,0)</f>
        <v>0</v>
      </c>
      <c r="S79" s="88">
        <f>IF(OR($C79=1,$F79=1),Inputs!$E$33,0)</f>
        <v>0</v>
      </c>
      <c r="T79" s="88">
        <f>IF(OR($C79=1,$F79=1),Inputs!$E$34,0)</f>
        <v>0</v>
      </c>
      <c r="U79" s="90">
        <f t="shared" si="19"/>
        <v>0</v>
      </c>
      <c r="V79" s="181">
        <v>0</v>
      </c>
      <c r="W79" s="181">
        <v>0</v>
      </c>
      <c r="X79" s="190"/>
    </row>
    <row r="80" spans="1:24" ht="11.25">
      <c r="A80" s="272"/>
      <c r="B80" s="8"/>
      <c r="C80" s="107">
        <v>0</v>
      </c>
      <c r="D80" s="9" t="s">
        <v>82</v>
      </c>
      <c r="E80" s="15">
        <v>0</v>
      </c>
      <c r="F80" s="104">
        <f t="shared" si="11"/>
        <v>0</v>
      </c>
      <c r="G80" s="13"/>
      <c r="H80" s="91">
        <f t="shared" si="12"/>
        <v>0</v>
      </c>
      <c r="I80" s="92">
        <f t="shared" si="13"/>
        <v>0</v>
      </c>
      <c r="J80" s="93">
        <f t="shared" si="14"/>
        <v>0</v>
      </c>
      <c r="K80" s="94">
        <f t="shared" si="15"/>
        <v>0</v>
      </c>
      <c r="L80" s="93">
        <f t="shared" si="16"/>
        <v>0</v>
      </c>
      <c r="M80" s="91">
        <f t="shared" si="17"/>
        <v>0</v>
      </c>
      <c r="N80" s="87">
        <f t="shared" si="18"/>
        <v>0</v>
      </c>
      <c r="O80" s="87">
        <f>IF(OR($C80=1,$F80=1),Inputs!$E$3*(1/4),0)</f>
        <v>0</v>
      </c>
      <c r="P80" s="89">
        <f>IF(OR($C80=1,$F80=1),Inputs!$E$25,0)</f>
        <v>0</v>
      </c>
      <c r="Q80" s="88">
        <f>IF(OR($C80=1,$F80=1),Inputs!$E$31,0)</f>
        <v>0</v>
      </c>
      <c r="R80" s="89">
        <f>IF(OR($C80=1,$F80=1),Inputs!$E$32,0)</f>
        <v>0</v>
      </c>
      <c r="S80" s="88">
        <f>IF(OR($C80=1,$F80=1),Inputs!$E$33,0)</f>
        <v>0</v>
      </c>
      <c r="T80" s="88">
        <f>IF(OR($C80=1,$F80=1),Inputs!$E$34,0)</f>
        <v>0</v>
      </c>
      <c r="U80" s="90">
        <f t="shared" si="19"/>
        <v>0</v>
      </c>
      <c r="V80" s="181">
        <v>0</v>
      </c>
      <c r="W80" s="181">
        <v>0</v>
      </c>
      <c r="X80" s="190"/>
    </row>
    <row r="81" spans="1:24" ht="12" thickBot="1">
      <c r="A81" s="273"/>
      <c r="B81" s="11"/>
      <c r="C81" s="108">
        <v>0</v>
      </c>
      <c r="D81" s="12" t="s">
        <v>82</v>
      </c>
      <c r="E81" s="16">
        <v>0</v>
      </c>
      <c r="F81" s="105">
        <f t="shared" si="11"/>
        <v>0</v>
      </c>
      <c r="G81" s="13"/>
      <c r="H81" s="95">
        <f t="shared" si="12"/>
        <v>0</v>
      </c>
      <c r="I81" s="96">
        <f t="shared" si="13"/>
        <v>0</v>
      </c>
      <c r="J81" s="97">
        <f t="shared" si="14"/>
        <v>0</v>
      </c>
      <c r="K81" s="98">
        <f t="shared" si="15"/>
        <v>0</v>
      </c>
      <c r="L81" s="97">
        <f t="shared" si="16"/>
        <v>0</v>
      </c>
      <c r="M81" s="95">
        <f t="shared" si="17"/>
        <v>0</v>
      </c>
      <c r="N81" s="99">
        <f t="shared" si="18"/>
        <v>0</v>
      </c>
      <c r="O81" s="99">
        <f>IF(OR($C81=1,$F81=1),Inputs!$E$3*(1/4),0)</f>
        <v>0</v>
      </c>
      <c r="P81" s="100">
        <f>IF(OR($C81=1,$F81=1),Inputs!$E$25,0)</f>
        <v>0</v>
      </c>
      <c r="Q81" s="101">
        <f>IF(OR($C81=1,$F81=1),Inputs!$E$31,0)</f>
        <v>0</v>
      </c>
      <c r="R81" s="100">
        <f>IF(OR($C81=1,$F81=1),Inputs!$E$32,0)</f>
        <v>0</v>
      </c>
      <c r="S81" s="101">
        <f>IF(OR($C81=1,$F81=1),Inputs!$E$33,0)</f>
        <v>0</v>
      </c>
      <c r="T81" s="101">
        <f>IF(OR($C81=1,$F81=1),Inputs!$E$34,0)</f>
        <v>0</v>
      </c>
      <c r="U81" s="102">
        <f t="shared" si="19"/>
        <v>0</v>
      </c>
      <c r="V81" s="182">
        <v>0</v>
      </c>
      <c r="W81" s="182">
        <v>0</v>
      </c>
      <c r="X81" s="191"/>
    </row>
    <row r="82" spans="1:24" ht="11.25">
      <c r="A82" s="271" t="s">
        <v>127</v>
      </c>
      <c r="B82" s="8" t="s">
        <v>104</v>
      </c>
      <c r="C82" s="109">
        <v>0</v>
      </c>
      <c r="D82" s="9" t="s">
        <v>82</v>
      </c>
      <c r="E82" s="15">
        <v>0</v>
      </c>
      <c r="F82" s="104">
        <f t="shared" si="11"/>
        <v>0</v>
      </c>
      <c r="G82" s="13"/>
      <c r="H82" s="91">
        <f t="shared" si="12"/>
        <v>0</v>
      </c>
      <c r="I82" s="92">
        <f t="shared" si="13"/>
        <v>0</v>
      </c>
      <c r="J82" s="93">
        <f t="shared" si="14"/>
        <v>0</v>
      </c>
      <c r="K82" s="94">
        <f t="shared" si="15"/>
        <v>0</v>
      </c>
      <c r="L82" s="85">
        <f t="shared" si="16"/>
        <v>0</v>
      </c>
      <c r="M82" s="91">
        <f t="shared" si="17"/>
        <v>0</v>
      </c>
      <c r="N82" s="87">
        <f t="shared" si="18"/>
        <v>0</v>
      </c>
      <c r="O82" s="87">
        <f>IF(OR($C82=1,$F82=1),Inputs!$E$3*(1/4),0)</f>
        <v>0</v>
      </c>
      <c r="P82" s="89">
        <f>IF(OR($C82=1,$F82=1),Inputs!$E$25,0)</f>
        <v>0</v>
      </c>
      <c r="Q82" s="88">
        <f>IF(OR($C82=1,$F82=1),Inputs!$E$31,0)</f>
        <v>0</v>
      </c>
      <c r="R82" s="89">
        <f>IF(OR($C82=1,$F82=1),Inputs!$E$32,0)</f>
        <v>0</v>
      </c>
      <c r="S82" s="88">
        <f>IF(OR($C82=1,$F82=1),Inputs!$E$33,0)</f>
        <v>0</v>
      </c>
      <c r="T82" s="88">
        <f>IF(OR($C82=1,$F82=1),Inputs!$E$34,0)</f>
        <v>0</v>
      </c>
      <c r="U82" s="90">
        <f t="shared" si="19"/>
        <v>0</v>
      </c>
      <c r="V82" s="181">
        <v>0</v>
      </c>
      <c r="W82" s="181">
        <v>0</v>
      </c>
      <c r="X82" s="190"/>
    </row>
    <row r="83" spans="1:24" ht="11.25">
      <c r="A83" s="272"/>
      <c r="B83" s="8"/>
      <c r="C83" s="107">
        <v>0</v>
      </c>
      <c r="D83" s="9" t="s">
        <v>82</v>
      </c>
      <c r="E83" s="15">
        <v>0</v>
      </c>
      <c r="F83" s="104">
        <f t="shared" si="11"/>
        <v>0</v>
      </c>
      <c r="G83" s="13"/>
      <c r="H83" s="91">
        <f t="shared" si="12"/>
        <v>0</v>
      </c>
      <c r="I83" s="92">
        <f t="shared" si="13"/>
        <v>0</v>
      </c>
      <c r="J83" s="93">
        <f t="shared" si="14"/>
        <v>0</v>
      </c>
      <c r="K83" s="94">
        <f t="shared" si="15"/>
        <v>0</v>
      </c>
      <c r="L83" s="93">
        <f t="shared" si="16"/>
        <v>0</v>
      </c>
      <c r="M83" s="91">
        <f t="shared" si="17"/>
        <v>0</v>
      </c>
      <c r="N83" s="87">
        <f t="shared" si="18"/>
        <v>0</v>
      </c>
      <c r="O83" s="87">
        <f>IF(OR($C83=1,$F83=1),Inputs!$E$3*(1/4),0)</f>
        <v>0</v>
      </c>
      <c r="P83" s="89">
        <f>IF(OR($C83=1,$F83=1),Inputs!$E$25,0)</f>
        <v>0</v>
      </c>
      <c r="Q83" s="88">
        <f>IF(OR($C83=1,$F83=1),Inputs!$E$31,0)</f>
        <v>0</v>
      </c>
      <c r="R83" s="89">
        <f>IF(OR($C83=1,$F83=1),Inputs!$E$32,0)</f>
        <v>0</v>
      </c>
      <c r="S83" s="88">
        <f>IF(OR($C83=1,$F83=1),Inputs!$E$33,0)</f>
        <v>0</v>
      </c>
      <c r="T83" s="88">
        <f>IF(OR($C83=1,$F83=1),Inputs!$E$34,0)</f>
        <v>0</v>
      </c>
      <c r="U83" s="90">
        <f t="shared" si="19"/>
        <v>0</v>
      </c>
      <c r="V83" s="181">
        <v>0</v>
      </c>
      <c r="W83" s="181">
        <v>0</v>
      </c>
      <c r="X83" s="190"/>
    </row>
    <row r="84" spans="1:24" ht="11.25">
      <c r="A84" s="272"/>
      <c r="B84" s="8"/>
      <c r="C84" s="107">
        <v>0</v>
      </c>
      <c r="D84" s="9" t="s">
        <v>82</v>
      </c>
      <c r="E84" s="15">
        <v>0</v>
      </c>
      <c r="F84" s="104">
        <f t="shared" si="11"/>
        <v>0</v>
      </c>
      <c r="G84" s="13"/>
      <c r="H84" s="91">
        <f t="shared" si="12"/>
        <v>0</v>
      </c>
      <c r="I84" s="92">
        <f t="shared" si="13"/>
        <v>0</v>
      </c>
      <c r="J84" s="93">
        <f t="shared" si="14"/>
        <v>0</v>
      </c>
      <c r="K84" s="94">
        <f t="shared" si="15"/>
        <v>0</v>
      </c>
      <c r="L84" s="93">
        <f t="shared" si="16"/>
        <v>0</v>
      </c>
      <c r="M84" s="91">
        <f t="shared" si="17"/>
        <v>0</v>
      </c>
      <c r="N84" s="87">
        <f t="shared" si="18"/>
        <v>0</v>
      </c>
      <c r="O84" s="87">
        <f>IF(OR($C84=1,$F84=1),Inputs!$E$3*(1/4),0)</f>
        <v>0</v>
      </c>
      <c r="P84" s="89">
        <f>IF(OR($C84=1,$F84=1),Inputs!$E$25,0)</f>
        <v>0</v>
      </c>
      <c r="Q84" s="88">
        <f>IF(OR($C84=1,$F84=1),Inputs!$E$31,0)</f>
        <v>0</v>
      </c>
      <c r="R84" s="89">
        <f>IF(OR($C84=1,$F84=1),Inputs!$E$32,0)</f>
        <v>0</v>
      </c>
      <c r="S84" s="88">
        <f>IF(OR($C84=1,$F84=1),Inputs!$E$33,0)</f>
        <v>0</v>
      </c>
      <c r="T84" s="88">
        <f>IF(OR($C84=1,$F84=1),Inputs!$E$34,0)</f>
        <v>0</v>
      </c>
      <c r="U84" s="90">
        <f t="shared" si="19"/>
        <v>0</v>
      </c>
      <c r="V84" s="181">
        <v>0</v>
      </c>
      <c r="W84" s="181">
        <v>0</v>
      </c>
      <c r="X84" s="190"/>
    </row>
    <row r="85" spans="1:24" ht="12" thickBot="1">
      <c r="A85" s="273"/>
      <c r="B85" s="11"/>
      <c r="C85" s="108">
        <v>0</v>
      </c>
      <c r="D85" s="12" t="s">
        <v>82</v>
      </c>
      <c r="E85" s="16">
        <v>0</v>
      </c>
      <c r="F85" s="105">
        <f t="shared" si="11"/>
        <v>0</v>
      </c>
      <c r="G85" s="13"/>
      <c r="H85" s="95">
        <f t="shared" si="12"/>
        <v>0</v>
      </c>
      <c r="I85" s="96">
        <f t="shared" si="13"/>
        <v>0</v>
      </c>
      <c r="J85" s="97">
        <f t="shared" si="14"/>
        <v>0</v>
      </c>
      <c r="K85" s="98">
        <f t="shared" si="15"/>
        <v>0</v>
      </c>
      <c r="L85" s="97">
        <f t="shared" si="16"/>
        <v>0</v>
      </c>
      <c r="M85" s="95">
        <f t="shared" si="17"/>
        <v>0</v>
      </c>
      <c r="N85" s="99">
        <f t="shared" si="18"/>
        <v>0</v>
      </c>
      <c r="O85" s="99">
        <f>IF(OR($C85=1,$F85=1),Inputs!$E$3*(1/4),0)</f>
        <v>0</v>
      </c>
      <c r="P85" s="100">
        <f>IF(OR($C85=1,$F85=1),Inputs!$E$25,0)</f>
        <v>0</v>
      </c>
      <c r="Q85" s="101">
        <f>IF(OR($C85=1,$F85=1),Inputs!$E$31,0)</f>
        <v>0</v>
      </c>
      <c r="R85" s="100">
        <f>IF(OR($C85=1,$F85=1),Inputs!$E$32,0)</f>
        <v>0</v>
      </c>
      <c r="S85" s="101">
        <f>IF(OR($C85=1,$F85=1),Inputs!$E$33,0)</f>
        <v>0</v>
      </c>
      <c r="T85" s="101">
        <f>IF(OR($C85=1,$F85=1),Inputs!$E$34,0)</f>
        <v>0</v>
      </c>
      <c r="U85" s="102">
        <f t="shared" si="19"/>
        <v>0</v>
      </c>
      <c r="V85" s="182">
        <v>0</v>
      </c>
      <c r="W85" s="182">
        <v>0</v>
      </c>
      <c r="X85" s="191"/>
    </row>
    <row r="86" spans="1:24" ht="11.25">
      <c r="A86" s="271" t="s">
        <v>128</v>
      </c>
      <c r="B86" s="8" t="s">
        <v>105</v>
      </c>
      <c r="C86" s="109">
        <v>0</v>
      </c>
      <c r="D86" s="9" t="s">
        <v>82</v>
      </c>
      <c r="E86" s="15">
        <v>0</v>
      </c>
      <c r="F86" s="104">
        <f t="shared" si="11"/>
        <v>0</v>
      </c>
      <c r="G86" s="13"/>
      <c r="H86" s="91">
        <f t="shared" si="12"/>
        <v>0</v>
      </c>
      <c r="I86" s="92">
        <f t="shared" si="13"/>
        <v>0</v>
      </c>
      <c r="J86" s="93">
        <f t="shared" si="14"/>
        <v>0</v>
      </c>
      <c r="K86" s="94">
        <f t="shared" si="15"/>
        <v>0</v>
      </c>
      <c r="L86" s="85">
        <f t="shared" si="16"/>
        <v>0</v>
      </c>
      <c r="M86" s="91">
        <f t="shared" si="17"/>
        <v>0</v>
      </c>
      <c r="N86" s="87">
        <f t="shared" si="18"/>
        <v>0</v>
      </c>
      <c r="O86" s="87">
        <f>IF(OR($C86=1,$F86=1),Inputs!$E$3*(1/4),0)</f>
        <v>0</v>
      </c>
      <c r="P86" s="89">
        <f>IF(OR($C86=1,$F86=1),Inputs!$E$25,0)</f>
        <v>0</v>
      </c>
      <c r="Q86" s="88">
        <f>IF(OR($C86=1,$F86=1),Inputs!$E$31,0)</f>
        <v>0</v>
      </c>
      <c r="R86" s="89">
        <f>IF(OR($C86=1,$F86=1),Inputs!$E$32,0)</f>
        <v>0</v>
      </c>
      <c r="S86" s="88">
        <f>IF(OR($C86=1,$F86=1),Inputs!$E$33,0)</f>
        <v>0</v>
      </c>
      <c r="T86" s="88">
        <f>IF(OR($C86=1,$F86=1),Inputs!$E$34,0)</f>
        <v>0</v>
      </c>
      <c r="U86" s="90">
        <f t="shared" si="19"/>
        <v>0</v>
      </c>
      <c r="V86" s="181">
        <v>0</v>
      </c>
      <c r="W86" s="181">
        <v>0</v>
      </c>
      <c r="X86" s="190"/>
    </row>
    <row r="87" spans="1:24" ht="11.25">
      <c r="A87" s="272"/>
      <c r="B87" s="8"/>
      <c r="C87" s="107">
        <v>0</v>
      </c>
      <c r="D87" s="9" t="s">
        <v>82</v>
      </c>
      <c r="E87" s="15">
        <v>0</v>
      </c>
      <c r="F87" s="104">
        <f t="shared" si="11"/>
        <v>0</v>
      </c>
      <c r="G87" s="13"/>
      <c r="H87" s="91">
        <f t="shared" si="12"/>
        <v>0</v>
      </c>
      <c r="I87" s="92">
        <f t="shared" si="13"/>
        <v>0</v>
      </c>
      <c r="J87" s="93">
        <f t="shared" si="14"/>
        <v>0</v>
      </c>
      <c r="K87" s="94">
        <f t="shared" si="15"/>
        <v>0</v>
      </c>
      <c r="L87" s="93">
        <f t="shared" si="16"/>
        <v>0</v>
      </c>
      <c r="M87" s="91">
        <f t="shared" si="17"/>
        <v>0</v>
      </c>
      <c r="N87" s="87">
        <f t="shared" si="18"/>
        <v>0</v>
      </c>
      <c r="O87" s="87">
        <f>IF(OR($C87=1,$F87=1),Inputs!$E$3*(1/4),0)</f>
        <v>0</v>
      </c>
      <c r="P87" s="89">
        <f>IF(OR($C87=1,$F87=1),Inputs!$E$25,0)</f>
        <v>0</v>
      </c>
      <c r="Q87" s="88">
        <f>IF(OR($C87=1,$F87=1),Inputs!$E$31,0)</f>
        <v>0</v>
      </c>
      <c r="R87" s="89">
        <f>IF(OR($C87=1,$F87=1),Inputs!$E$32,0)</f>
        <v>0</v>
      </c>
      <c r="S87" s="88">
        <f>IF(OR($C87=1,$F87=1),Inputs!$E$33,0)</f>
        <v>0</v>
      </c>
      <c r="T87" s="88">
        <f>IF(OR($C87=1,$F87=1),Inputs!$E$34,0)</f>
        <v>0</v>
      </c>
      <c r="U87" s="90">
        <f t="shared" si="19"/>
        <v>0</v>
      </c>
      <c r="V87" s="181">
        <v>0</v>
      </c>
      <c r="W87" s="181">
        <v>0</v>
      </c>
      <c r="X87" s="190"/>
    </row>
    <row r="88" spans="1:24" ht="11.25">
      <c r="A88" s="272"/>
      <c r="B88" s="8"/>
      <c r="C88" s="107">
        <v>0</v>
      </c>
      <c r="D88" s="9" t="s">
        <v>82</v>
      </c>
      <c r="E88" s="15">
        <v>0</v>
      </c>
      <c r="F88" s="104">
        <f t="shared" si="11"/>
        <v>0</v>
      </c>
      <c r="G88" s="13"/>
      <c r="H88" s="91">
        <f t="shared" si="12"/>
        <v>0</v>
      </c>
      <c r="I88" s="92">
        <f t="shared" si="13"/>
        <v>0</v>
      </c>
      <c r="J88" s="93">
        <f t="shared" si="14"/>
        <v>0</v>
      </c>
      <c r="K88" s="94">
        <f t="shared" si="15"/>
        <v>0</v>
      </c>
      <c r="L88" s="93">
        <f t="shared" si="16"/>
        <v>0</v>
      </c>
      <c r="M88" s="91">
        <f t="shared" si="17"/>
        <v>0</v>
      </c>
      <c r="N88" s="87">
        <f t="shared" si="18"/>
        <v>0</v>
      </c>
      <c r="O88" s="87">
        <f>IF(OR($C88=1,$F88=1),Inputs!$E$3*(1/4),0)</f>
        <v>0</v>
      </c>
      <c r="P88" s="89">
        <f>IF(OR($C88=1,$F88=1),Inputs!$E$25,0)</f>
        <v>0</v>
      </c>
      <c r="Q88" s="88">
        <f>IF(OR($C88=1,$F88=1),Inputs!$E$31,0)</f>
        <v>0</v>
      </c>
      <c r="R88" s="89">
        <f>IF(OR($C88=1,$F88=1),Inputs!$E$32,0)</f>
        <v>0</v>
      </c>
      <c r="S88" s="88">
        <f>IF(OR($C88=1,$F88=1),Inputs!$E$33,0)</f>
        <v>0</v>
      </c>
      <c r="T88" s="88">
        <f>IF(OR($C88=1,$F88=1),Inputs!$E$34,0)</f>
        <v>0</v>
      </c>
      <c r="U88" s="90">
        <f t="shared" si="19"/>
        <v>0</v>
      </c>
      <c r="V88" s="181">
        <v>0</v>
      </c>
      <c r="W88" s="181">
        <v>0</v>
      </c>
      <c r="X88" s="190"/>
    </row>
    <row r="89" spans="1:24" ht="12" thickBot="1">
      <c r="A89" s="273"/>
      <c r="B89" s="11"/>
      <c r="C89" s="108">
        <v>0</v>
      </c>
      <c r="D89" s="12" t="s">
        <v>82</v>
      </c>
      <c r="E89" s="16">
        <v>0</v>
      </c>
      <c r="F89" s="105">
        <f t="shared" si="11"/>
        <v>0</v>
      </c>
      <c r="G89" s="13"/>
      <c r="H89" s="95">
        <f t="shared" si="12"/>
        <v>0</v>
      </c>
      <c r="I89" s="96">
        <f t="shared" si="13"/>
        <v>0</v>
      </c>
      <c r="J89" s="97">
        <f t="shared" si="14"/>
        <v>0</v>
      </c>
      <c r="K89" s="98">
        <f t="shared" si="15"/>
        <v>0</v>
      </c>
      <c r="L89" s="97">
        <f t="shared" si="16"/>
        <v>0</v>
      </c>
      <c r="M89" s="95">
        <f t="shared" si="17"/>
        <v>0</v>
      </c>
      <c r="N89" s="99">
        <f t="shared" si="18"/>
        <v>0</v>
      </c>
      <c r="O89" s="99">
        <f>IF(OR($C89=1,$F89=1),Inputs!$E$3*(1/4),0)</f>
        <v>0</v>
      </c>
      <c r="P89" s="100">
        <f>IF(OR($C89=1,$F89=1),Inputs!$E$25,0)</f>
        <v>0</v>
      </c>
      <c r="Q89" s="101">
        <f>IF(OR($C89=1,$F89=1),Inputs!$E$31,0)</f>
        <v>0</v>
      </c>
      <c r="R89" s="100">
        <f>IF(OR($C89=1,$F89=1),Inputs!$E$32,0)</f>
        <v>0</v>
      </c>
      <c r="S89" s="101">
        <f>IF(OR($C89=1,$F89=1),Inputs!$E$33,0)</f>
        <v>0</v>
      </c>
      <c r="T89" s="101">
        <f>IF(OR($C89=1,$F89=1),Inputs!$E$34,0)</f>
        <v>0</v>
      </c>
      <c r="U89" s="102">
        <f t="shared" si="19"/>
        <v>0</v>
      </c>
      <c r="V89" s="182">
        <v>0</v>
      </c>
      <c r="W89" s="182">
        <v>0</v>
      </c>
      <c r="X89" s="191"/>
    </row>
    <row r="90" spans="1:24" ht="11.25">
      <c r="A90" s="271" t="s">
        <v>129</v>
      </c>
      <c r="B90" s="8" t="s">
        <v>103</v>
      </c>
      <c r="C90" s="109">
        <v>0</v>
      </c>
      <c r="D90" s="9" t="s">
        <v>82</v>
      </c>
      <c r="E90" s="15">
        <v>0</v>
      </c>
      <c r="F90" s="104">
        <f t="shared" si="11"/>
        <v>0</v>
      </c>
      <c r="G90" s="13"/>
      <c r="H90" s="91">
        <f t="shared" si="12"/>
        <v>0</v>
      </c>
      <c r="I90" s="92">
        <f t="shared" si="13"/>
        <v>0</v>
      </c>
      <c r="J90" s="93">
        <f t="shared" si="14"/>
        <v>0</v>
      </c>
      <c r="K90" s="94">
        <f t="shared" si="15"/>
        <v>0</v>
      </c>
      <c r="L90" s="85">
        <f t="shared" si="16"/>
        <v>0</v>
      </c>
      <c r="M90" s="91">
        <f t="shared" si="17"/>
        <v>0</v>
      </c>
      <c r="N90" s="87">
        <f t="shared" si="18"/>
        <v>0</v>
      </c>
      <c r="O90" s="87">
        <f>IF(OR($C90=1,$F90=1),Inputs!$E$3*(1/4),0)</f>
        <v>0</v>
      </c>
      <c r="P90" s="89">
        <f>IF(OR($C90=1,$F90=1),Inputs!$E$25,0)</f>
        <v>0</v>
      </c>
      <c r="Q90" s="88">
        <f>IF(OR($C90=1,$F90=1),Inputs!$E$31,0)</f>
        <v>0</v>
      </c>
      <c r="R90" s="89">
        <f>IF(OR($C90=1,$F90=1),Inputs!$E$32,0)</f>
        <v>0</v>
      </c>
      <c r="S90" s="88">
        <f>IF(OR($C90=1,$F90=1),Inputs!$E$33,0)</f>
        <v>0</v>
      </c>
      <c r="T90" s="88">
        <f>IF(OR($C90=1,$F90=1),Inputs!$E$34,0)</f>
        <v>0</v>
      </c>
      <c r="U90" s="90">
        <f t="shared" si="19"/>
        <v>0</v>
      </c>
      <c r="V90" s="181">
        <v>0</v>
      </c>
      <c r="W90" s="181">
        <v>0</v>
      </c>
      <c r="X90" s="190"/>
    </row>
    <row r="91" spans="1:24" ht="11.25">
      <c r="A91" s="272"/>
      <c r="B91" s="8"/>
      <c r="C91" s="107">
        <v>0</v>
      </c>
      <c r="D91" s="9" t="s">
        <v>82</v>
      </c>
      <c r="E91" s="15">
        <v>0</v>
      </c>
      <c r="F91" s="104">
        <f t="shared" si="11"/>
        <v>0</v>
      </c>
      <c r="G91" s="13"/>
      <c r="H91" s="91">
        <f t="shared" si="12"/>
        <v>0</v>
      </c>
      <c r="I91" s="92">
        <f t="shared" si="13"/>
        <v>0</v>
      </c>
      <c r="J91" s="93">
        <f t="shared" si="14"/>
        <v>0</v>
      </c>
      <c r="K91" s="94">
        <f t="shared" si="15"/>
        <v>0</v>
      </c>
      <c r="L91" s="93">
        <f t="shared" si="16"/>
        <v>0</v>
      </c>
      <c r="M91" s="91">
        <f t="shared" si="17"/>
        <v>0</v>
      </c>
      <c r="N91" s="87">
        <f t="shared" si="18"/>
        <v>0</v>
      </c>
      <c r="O91" s="87">
        <f>IF(OR($C91=1,$F91=1),Inputs!$E$3*(1/4),0)</f>
        <v>0</v>
      </c>
      <c r="P91" s="89">
        <f>IF(OR($C91=1,$F91=1),Inputs!$E$25,0)</f>
        <v>0</v>
      </c>
      <c r="Q91" s="88">
        <f>IF(OR($C91=1,$F91=1),Inputs!$E$31,0)</f>
        <v>0</v>
      </c>
      <c r="R91" s="89">
        <f>IF(OR($C91=1,$F91=1),Inputs!$E$32,0)</f>
        <v>0</v>
      </c>
      <c r="S91" s="88">
        <f>IF(OR($C91=1,$F91=1),Inputs!$E$33,0)</f>
        <v>0</v>
      </c>
      <c r="T91" s="88">
        <f>IF(OR($C91=1,$F91=1),Inputs!$E$34,0)</f>
        <v>0</v>
      </c>
      <c r="U91" s="90">
        <f t="shared" si="19"/>
        <v>0</v>
      </c>
      <c r="V91" s="181">
        <v>0</v>
      </c>
      <c r="W91" s="181">
        <v>0</v>
      </c>
      <c r="X91" s="190"/>
    </row>
    <row r="92" spans="1:24" ht="11.25">
      <c r="A92" s="272"/>
      <c r="B92" s="8"/>
      <c r="C92" s="107">
        <v>0</v>
      </c>
      <c r="D92" s="9" t="s">
        <v>82</v>
      </c>
      <c r="E92" s="15">
        <v>0</v>
      </c>
      <c r="F92" s="104">
        <f t="shared" si="11"/>
        <v>0</v>
      </c>
      <c r="G92" s="13"/>
      <c r="H92" s="91">
        <f t="shared" si="12"/>
        <v>0</v>
      </c>
      <c r="I92" s="92">
        <f t="shared" si="13"/>
        <v>0</v>
      </c>
      <c r="J92" s="93">
        <f t="shared" si="14"/>
        <v>0</v>
      </c>
      <c r="K92" s="94">
        <f t="shared" si="15"/>
        <v>0</v>
      </c>
      <c r="L92" s="93">
        <f t="shared" si="16"/>
        <v>0</v>
      </c>
      <c r="M92" s="91">
        <f t="shared" si="17"/>
        <v>0</v>
      </c>
      <c r="N92" s="87">
        <f t="shared" si="18"/>
        <v>0</v>
      </c>
      <c r="O92" s="87">
        <f>IF(OR($C92=1,$F92=1),Inputs!$E$3*(1/4),0)</f>
        <v>0</v>
      </c>
      <c r="P92" s="89">
        <f>IF(OR($C92=1,$F92=1),Inputs!$E$25,0)</f>
        <v>0</v>
      </c>
      <c r="Q92" s="88">
        <f>IF(OR($C92=1,$F92=1),Inputs!$E$31,0)</f>
        <v>0</v>
      </c>
      <c r="R92" s="89">
        <f>IF(OR($C92=1,$F92=1),Inputs!$E$32,0)</f>
        <v>0</v>
      </c>
      <c r="S92" s="88">
        <f>IF(OR($C92=1,$F92=1),Inputs!$E$33,0)</f>
        <v>0</v>
      </c>
      <c r="T92" s="88">
        <f>IF(OR($C92=1,$F92=1),Inputs!$E$34,0)</f>
        <v>0</v>
      </c>
      <c r="U92" s="90">
        <f t="shared" si="19"/>
        <v>0</v>
      </c>
      <c r="V92" s="181">
        <v>0</v>
      </c>
      <c r="W92" s="181">
        <v>0</v>
      </c>
      <c r="X92" s="190"/>
    </row>
    <row r="93" spans="1:24" ht="12" thickBot="1">
      <c r="A93" s="273"/>
      <c r="B93" s="11"/>
      <c r="C93" s="108">
        <v>0</v>
      </c>
      <c r="D93" s="12" t="s">
        <v>82</v>
      </c>
      <c r="E93" s="16">
        <v>0</v>
      </c>
      <c r="F93" s="105">
        <f t="shared" si="11"/>
        <v>0</v>
      </c>
      <c r="G93" s="14"/>
      <c r="H93" s="95">
        <f t="shared" si="12"/>
        <v>0</v>
      </c>
      <c r="I93" s="96">
        <f t="shared" si="13"/>
        <v>0</v>
      </c>
      <c r="J93" s="97">
        <f t="shared" si="14"/>
        <v>0</v>
      </c>
      <c r="K93" s="98">
        <f t="shared" si="15"/>
        <v>0</v>
      </c>
      <c r="L93" s="97">
        <f t="shared" si="16"/>
        <v>0</v>
      </c>
      <c r="M93" s="95">
        <f t="shared" si="17"/>
        <v>0</v>
      </c>
      <c r="N93" s="99">
        <f t="shared" si="18"/>
        <v>0</v>
      </c>
      <c r="O93" s="99">
        <f>IF(OR($C93=1,$F93=1),Inputs!$E$3*(1/4),0)</f>
        <v>0</v>
      </c>
      <c r="P93" s="100">
        <f>IF(OR($C93=1,$F93=1),Inputs!$E$25,0)</f>
        <v>0</v>
      </c>
      <c r="Q93" s="101">
        <f>IF(OR($C93=1,$F93=1),Inputs!$E$31,0)</f>
        <v>0</v>
      </c>
      <c r="R93" s="100">
        <f>IF(OR($C93=1,$F93=1),Inputs!$E$32,0)</f>
        <v>0</v>
      </c>
      <c r="S93" s="101">
        <f>IF(OR($C93=1,$F93=1),Inputs!$E$33,0)</f>
        <v>0</v>
      </c>
      <c r="T93" s="101">
        <f>IF(OR($C93=1,$F93=1),Inputs!$E$34,0)</f>
        <v>0</v>
      </c>
      <c r="U93" s="102">
        <f t="shared" si="19"/>
        <v>0</v>
      </c>
      <c r="V93" s="182">
        <v>0</v>
      </c>
      <c r="W93" s="182">
        <v>0</v>
      </c>
      <c r="X93" s="191"/>
    </row>
    <row r="94" spans="1:24" ht="11.25">
      <c r="A94" s="271" t="s">
        <v>130</v>
      </c>
      <c r="B94" s="8" t="s">
        <v>106</v>
      </c>
      <c r="C94" s="109">
        <v>0</v>
      </c>
      <c r="D94" s="9" t="s">
        <v>82</v>
      </c>
      <c r="E94" s="15">
        <v>0</v>
      </c>
      <c r="F94" s="104">
        <f t="shared" si="11"/>
        <v>0</v>
      </c>
      <c r="G94" s="13"/>
      <c r="H94" s="91">
        <f t="shared" si="12"/>
        <v>0</v>
      </c>
      <c r="I94" s="92">
        <f t="shared" si="13"/>
        <v>0</v>
      </c>
      <c r="J94" s="93">
        <f t="shared" si="14"/>
        <v>0</v>
      </c>
      <c r="K94" s="94">
        <f t="shared" si="15"/>
        <v>0</v>
      </c>
      <c r="L94" s="85">
        <f t="shared" si="16"/>
        <v>0</v>
      </c>
      <c r="M94" s="91">
        <f t="shared" si="17"/>
        <v>0</v>
      </c>
      <c r="N94" s="87">
        <f t="shared" si="18"/>
        <v>0</v>
      </c>
      <c r="O94" s="87">
        <f>IF(OR($C94=1,$F94=1),Inputs!$E$3*(1/4),0)</f>
        <v>0</v>
      </c>
      <c r="P94" s="89">
        <f>IF(OR($C94=1,$F94=1),Inputs!$E$25,0)</f>
        <v>0</v>
      </c>
      <c r="Q94" s="88">
        <f>IF(OR($C94=1,$F94=1),Inputs!$E$31,0)</f>
        <v>0</v>
      </c>
      <c r="R94" s="89">
        <f>IF(OR($C94=1,$F94=1),Inputs!$E$32,0)</f>
        <v>0</v>
      </c>
      <c r="S94" s="88">
        <f>IF(OR($C94=1,$F94=1),Inputs!$E$33,0)</f>
        <v>0</v>
      </c>
      <c r="T94" s="88">
        <f>IF(OR($C94=1,$F94=1),Inputs!$E$34,0)</f>
        <v>0</v>
      </c>
      <c r="U94" s="90">
        <f t="shared" si="19"/>
        <v>0</v>
      </c>
      <c r="V94" s="181">
        <v>0</v>
      </c>
      <c r="W94" s="181">
        <v>0</v>
      </c>
      <c r="X94" s="190"/>
    </row>
    <row r="95" spans="1:24" ht="11.25">
      <c r="A95" s="272"/>
      <c r="B95" s="8"/>
      <c r="C95" s="107">
        <v>0</v>
      </c>
      <c r="D95" s="9" t="s">
        <v>82</v>
      </c>
      <c r="E95" s="15">
        <v>0</v>
      </c>
      <c r="F95" s="104">
        <f t="shared" si="11"/>
        <v>0</v>
      </c>
      <c r="G95" s="13"/>
      <c r="H95" s="91">
        <f t="shared" si="12"/>
        <v>0</v>
      </c>
      <c r="I95" s="92">
        <f t="shared" si="13"/>
        <v>0</v>
      </c>
      <c r="J95" s="93">
        <f t="shared" si="14"/>
        <v>0</v>
      </c>
      <c r="K95" s="94">
        <f t="shared" si="15"/>
        <v>0</v>
      </c>
      <c r="L95" s="93">
        <f t="shared" si="16"/>
        <v>0</v>
      </c>
      <c r="M95" s="91">
        <f t="shared" si="17"/>
        <v>0</v>
      </c>
      <c r="N95" s="87">
        <f t="shared" si="18"/>
        <v>0</v>
      </c>
      <c r="O95" s="87">
        <f>IF(OR($C95=1,$F95=1),Inputs!$E$3*(1/4),0)</f>
        <v>0</v>
      </c>
      <c r="P95" s="89">
        <f>IF(OR($C95=1,$F95=1),Inputs!$E$25,0)</f>
        <v>0</v>
      </c>
      <c r="Q95" s="88">
        <f>IF(OR($C95=1,$F95=1),Inputs!$E$31,0)</f>
        <v>0</v>
      </c>
      <c r="R95" s="89">
        <f>IF(OR($C95=1,$F95=1),Inputs!$E$32,0)</f>
        <v>0</v>
      </c>
      <c r="S95" s="88">
        <f>IF(OR($C95=1,$F95=1),Inputs!$E$33,0)</f>
        <v>0</v>
      </c>
      <c r="T95" s="88">
        <f>IF(OR($C95=1,$F95=1),Inputs!$E$34,0)</f>
        <v>0</v>
      </c>
      <c r="U95" s="90">
        <f t="shared" si="19"/>
        <v>0</v>
      </c>
      <c r="V95" s="181">
        <v>0</v>
      </c>
      <c r="W95" s="181">
        <v>0</v>
      </c>
      <c r="X95" s="190"/>
    </row>
    <row r="96" spans="1:24" ht="11.25">
      <c r="A96" s="272"/>
      <c r="B96" s="8"/>
      <c r="C96" s="107">
        <v>0</v>
      </c>
      <c r="D96" s="9" t="s">
        <v>82</v>
      </c>
      <c r="E96" s="15">
        <v>0</v>
      </c>
      <c r="F96" s="104">
        <f t="shared" si="11"/>
        <v>0</v>
      </c>
      <c r="G96" s="13"/>
      <c r="H96" s="91">
        <f t="shared" si="12"/>
        <v>0</v>
      </c>
      <c r="I96" s="92">
        <f t="shared" si="13"/>
        <v>0</v>
      </c>
      <c r="J96" s="93">
        <f t="shared" si="14"/>
        <v>0</v>
      </c>
      <c r="K96" s="94">
        <f t="shared" si="15"/>
        <v>0</v>
      </c>
      <c r="L96" s="93">
        <f t="shared" si="16"/>
        <v>0</v>
      </c>
      <c r="M96" s="91">
        <f t="shared" si="17"/>
        <v>0</v>
      </c>
      <c r="N96" s="87">
        <f t="shared" si="18"/>
        <v>0</v>
      </c>
      <c r="O96" s="87">
        <f>IF(OR($C96=1,$F96=1),Inputs!$E$3*(1/4),0)</f>
        <v>0</v>
      </c>
      <c r="P96" s="89">
        <f>IF(OR($C96=1,$F96=1),Inputs!$E$25,0)</f>
        <v>0</v>
      </c>
      <c r="Q96" s="88">
        <f>IF(OR($C96=1,$F96=1),Inputs!$E$31,0)</f>
        <v>0</v>
      </c>
      <c r="R96" s="89">
        <f>IF(OR($C96=1,$F96=1),Inputs!$E$32,0)</f>
        <v>0</v>
      </c>
      <c r="S96" s="88">
        <f>IF(OR($C96=1,$F96=1),Inputs!$E$33,0)</f>
        <v>0</v>
      </c>
      <c r="T96" s="88">
        <f>IF(OR($C96=1,$F96=1),Inputs!$E$34,0)</f>
        <v>0</v>
      </c>
      <c r="U96" s="90">
        <f t="shared" si="19"/>
        <v>0</v>
      </c>
      <c r="V96" s="181">
        <v>0</v>
      </c>
      <c r="W96" s="181">
        <v>0</v>
      </c>
      <c r="X96" s="190"/>
    </row>
    <row r="97" spans="1:24" ht="12" thickBot="1">
      <c r="A97" s="273"/>
      <c r="B97" s="11"/>
      <c r="C97" s="108">
        <v>0</v>
      </c>
      <c r="D97" s="12" t="s">
        <v>82</v>
      </c>
      <c r="E97" s="16">
        <v>0</v>
      </c>
      <c r="F97" s="105">
        <f t="shared" si="11"/>
        <v>0</v>
      </c>
      <c r="G97" s="13"/>
      <c r="H97" s="95">
        <f t="shared" si="12"/>
        <v>0</v>
      </c>
      <c r="I97" s="96">
        <f t="shared" si="13"/>
        <v>0</v>
      </c>
      <c r="J97" s="97">
        <f t="shared" si="14"/>
        <v>0</v>
      </c>
      <c r="K97" s="98">
        <f t="shared" si="15"/>
        <v>0</v>
      </c>
      <c r="L97" s="97">
        <f t="shared" si="16"/>
        <v>0</v>
      </c>
      <c r="M97" s="95">
        <f t="shared" si="17"/>
        <v>0</v>
      </c>
      <c r="N97" s="99">
        <f t="shared" si="18"/>
        <v>0</v>
      </c>
      <c r="O97" s="99">
        <f>IF(OR($C97=1,$F97=1),Inputs!$E$3*(1/4),0)</f>
        <v>0</v>
      </c>
      <c r="P97" s="100">
        <f>IF(OR($C97=1,$F97=1),Inputs!$E$25,0)</f>
        <v>0</v>
      </c>
      <c r="Q97" s="101">
        <f>IF(OR($C97=1,$F97=1),Inputs!$E$31,0)</f>
        <v>0</v>
      </c>
      <c r="R97" s="100">
        <f>IF(OR($C97=1,$F97=1),Inputs!$E$32,0)</f>
        <v>0</v>
      </c>
      <c r="S97" s="101">
        <f>IF(OR($C97=1,$F97=1),Inputs!$E$33,0)</f>
        <v>0</v>
      </c>
      <c r="T97" s="101">
        <f>IF(OR($C97=1,$F97=1),Inputs!$E$34,0)</f>
        <v>0</v>
      </c>
      <c r="U97" s="102">
        <f t="shared" si="19"/>
        <v>0</v>
      </c>
      <c r="V97" s="182">
        <v>0</v>
      </c>
      <c r="W97" s="182">
        <v>0</v>
      </c>
      <c r="X97" s="191"/>
    </row>
    <row r="98" spans="1:24" ht="11.25">
      <c r="A98" s="271" t="s">
        <v>131</v>
      </c>
      <c r="B98" s="8" t="s">
        <v>107</v>
      </c>
      <c r="C98" s="109">
        <v>0</v>
      </c>
      <c r="D98" s="9" t="s">
        <v>82</v>
      </c>
      <c r="E98" s="15">
        <v>0</v>
      </c>
      <c r="F98" s="104">
        <f t="shared" si="11"/>
        <v>0</v>
      </c>
      <c r="G98" s="13"/>
      <c r="H98" s="91">
        <f t="shared" si="12"/>
        <v>0</v>
      </c>
      <c r="I98" s="92">
        <f t="shared" si="13"/>
        <v>0</v>
      </c>
      <c r="J98" s="93">
        <f t="shared" si="14"/>
        <v>0</v>
      </c>
      <c r="K98" s="94">
        <f t="shared" si="15"/>
        <v>0</v>
      </c>
      <c r="L98" s="85">
        <f t="shared" si="16"/>
        <v>0</v>
      </c>
      <c r="M98" s="91">
        <f t="shared" si="17"/>
        <v>0</v>
      </c>
      <c r="N98" s="87">
        <f t="shared" si="18"/>
        <v>0</v>
      </c>
      <c r="O98" s="87">
        <f>IF(OR($C98=1,$F98=1),Inputs!$E$3*(1/4),0)</f>
        <v>0</v>
      </c>
      <c r="P98" s="89">
        <f>IF(OR($C98=1,$F98=1),Inputs!$E$25,0)</f>
        <v>0</v>
      </c>
      <c r="Q98" s="88">
        <f>IF(OR($C98=1,$F98=1),Inputs!$E$31,0)</f>
        <v>0</v>
      </c>
      <c r="R98" s="89">
        <f>IF(OR($C98=1,$F98=1),Inputs!$E$32,0)</f>
        <v>0</v>
      </c>
      <c r="S98" s="88">
        <f>IF(OR($C98=1,$F98=1),Inputs!$E$33,0)</f>
        <v>0</v>
      </c>
      <c r="T98" s="88">
        <f>IF(OR($C98=1,$F98=1),Inputs!$E$34,0)</f>
        <v>0</v>
      </c>
      <c r="U98" s="90">
        <f t="shared" si="19"/>
        <v>0</v>
      </c>
      <c r="V98" s="181">
        <v>0</v>
      </c>
      <c r="W98" s="181">
        <v>0</v>
      </c>
      <c r="X98" s="190"/>
    </row>
    <row r="99" spans="1:24" ht="11.25">
      <c r="A99" s="272"/>
      <c r="B99" s="8"/>
      <c r="C99" s="107">
        <v>0</v>
      </c>
      <c r="D99" s="9" t="s">
        <v>82</v>
      </c>
      <c r="E99" s="15">
        <v>0</v>
      </c>
      <c r="F99" s="104">
        <f t="shared" si="11"/>
        <v>0</v>
      </c>
      <c r="G99" s="13"/>
      <c r="H99" s="91">
        <f t="shared" si="12"/>
        <v>0</v>
      </c>
      <c r="I99" s="92">
        <f t="shared" si="13"/>
        <v>0</v>
      </c>
      <c r="J99" s="93">
        <f t="shared" si="14"/>
        <v>0</v>
      </c>
      <c r="K99" s="94">
        <f t="shared" si="15"/>
        <v>0</v>
      </c>
      <c r="L99" s="93">
        <f t="shared" si="16"/>
        <v>0</v>
      </c>
      <c r="M99" s="91">
        <f t="shared" si="17"/>
        <v>0</v>
      </c>
      <c r="N99" s="87">
        <f t="shared" si="18"/>
        <v>0</v>
      </c>
      <c r="O99" s="87">
        <f>IF(OR($C99=1,$F99=1),Inputs!$E$3*(1/4),0)</f>
        <v>0</v>
      </c>
      <c r="P99" s="89">
        <f>IF(OR($C99=1,$F99=1),Inputs!$E$25,0)</f>
        <v>0</v>
      </c>
      <c r="Q99" s="88">
        <f>IF(OR($C99=1,$F99=1),Inputs!$E$31,0)</f>
        <v>0</v>
      </c>
      <c r="R99" s="89">
        <f>IF(OR($C99=1,$F99=1),Inputs!$E$32,0)</f>
        <v>0</v>
      </c>
      <c r="S99" s="88">
        <f>IF(OR($C99=1,$F99=1),Inputs!$E$33,0)</f>
        <v>0</v>
      </c>
      <c r="T99" s="88">
        <f>IF(OR($C99=1,$F99=1),Inputs!$E$34,0)</f>
        <v>0</v>
      </c>
      <c r="U99" s="90">
        <f t="shared" si="19"/>
        <v>0</v>
      </c>
      <c r="V99" s="181">
        <v>0</v>
      </c>
      <c r="W99" s="181">
        <v>0</v>
      </c>
      <c r="X99" s="190"/>
    </row>
    <row r="100" spans="1:24" ht="11.25">
      <c r="A100" s="272"/>
      <c r="B100" s="8"/>
      <c r="C100" s="107">
        <v>0</v>
      </c>
      <c r="D100" s="9" t="s">
        <v>82</v>
      </c>
      <c r="E100" s="15">
        <v>0</v>
      </c>
      <c r="F100" s="104">
        <f t="shared" si="11"/>
        <v>0</v>
      </c>
      <c r="G100" s="13"/>
      <c r="H100" s="91">
        <f t="shared" si="12"/>
        <v>0</v>
      </c>
      <c r="I100" s="92">
        <f t="shared" si="13"/>
        <v>0</v>
      </c>
      <c r="J100" s="93">
        <f t="shared" si="14"/>
        <v>0</v>
      </c>
      <c r="K100" s="94">
        <f t="shared" si="15"/>
        <v>0</v>
      </c>
      <c r="L100" s="93">
        <f t="shared" si="16"/>
        <v>0</v>
      </c>
      <c r="M100" s="91">
        <f t="shared" si="17"/>
        <v>0</v>
      </c>
      <c r="N100" s="87">
        <f t="shared" si="18"/>
        <v>0</v>
      </c>
      <c r="O100" s="87">
        <f>IF(OR($C100=1,$F100=1),Inputs!$E$3*(1/4),0)</f>
        <v>0</v>
      </c>
      <c r="P100" s="89">
        <f>IF(OR($C100=1,$F100=1),Inputs!$E$25,0)</f>
        <v>0</v>
      </c>
      <c r="Q100" s="88">
        <f>IF(OR($C100=1,$F100=1),Inputs!$E$31,0)</f>
        <v>0</v>
      </c>
      <c r="R100" s="89">
        <f>IF(OR($C100=1,$F100=1),Inputs!$E$32,0)</f>
        <v>0</v>
      </c>
      <c r="S100" s="88">
        <f>IF(OR($C100=1,$F100=1),Inputs!$E$33,0)</f>
        <v>0</v>
      </c>
      <c r="T100" s="88">
        <f>IF(OR($C100=1,$F100=1),Inputs!$E$34,0)</f>
        <v>0</v>
      </c>
      <c r="U100" s="90">
        <f t="shared" si="19"/>
        <v>0</v>
      </c>
      <c r="V100" s="181">
        <v>0</v>
      </c>
      <c r="W100" s="181">
        <v>0</v>
      </c>
      <c r="X100" s="190"/>
    </row>
    <row r="101" spans="1:24" ht="12" thickBot="1">
      <c r="A101" s="273"/>
      <c r="B101" s="11"/>
      <c r="C101" s="108">
        <v>0</v>
      </c>
      <c r="D101" s="12" t="s">
        <v>82</v>
      </c>
      <c r="E101" s="16">
        <v>0</v>
      </c>
      <c r="F101" s="105">
        <f t="shared" si="11"/>
        <v>0</v>
      </c>
      <c r="G101" s="13"/>
      <c r="H101" s="95">
        <f t="shared" si="12"/>
        <v>0</v>
      </c>
      <c r="I101" s="96">
        <f t="shared" si="13"/>
        <v>0</v>
      </c>
      <c r="J101" s="97">
        <f t="shared" si="14"/>
        <v>0</v>
      </c>
      <c r="K101" s="98">
        <f t="shared" si="15"/>
        <v>0</v>
      </c>
      <c r="L101" s="97">
        <f t="shared" si="16"/>
        <v>0</v>
      </c>
      <c r="M101" s="95">
        <f t="shared" si="17"/>
        <v>0</v>
      </c>
      <c r="N101" s="99">
        <f t="shared" si="18"/>
        <v>0</v>
      </c>
      <c r="O101" s="99">
        <f>IF(OR($C101=1,$F101=1),Inputs!$E$3*(1/4),0)</f>
        <v>0</v>
      </c>
      <c r="P101" s="100">
        <f>IF(OR($C101=1,$F101=1),Inputs!$E$25,0)</f>
        <v>0</v>
      </c>
      <c r="Q101" s="101">
        <f>IF(OR($C101=1,$F101=1),Inputs!$E$31,0)</f>
        <v>0</v>
      </c>
      <c r="R101" s="100">
        <f>IF(OR($C101=1,$F101=1),Inputs!$E$32,0)</f>
        <v>0</v>
      </c>
      <c r="S101" s="101">
        <f>IF(OR($C101=1,$F101=1),Inputs!$E$33,0)</f>
        <v>0</v>
      </c>
      <c r="T101" s="101">
        <f>IF(OR($C101=1,$F101=1),Inputs!$E$34,0)</f>
        <v>0</v>
      </c>
      <c r="U101" s="102">
        <f t="shared" si="19"/>
        <v>0</v>
      </c>
      <c r="V101" s="182">
        <v>0</v>
      </c>
      <c r="W101" s="182">
        <v>0</v>
      </c>
      <c r="X101" s="191"/>
    </row>
  </sheetData>
  <sheetProtection/>
  <mergeCells count="34">
    <mergeCell ref="N4:T4"/>
    <mergeCell ref="A6:A9"/>
    <mergeCell ref="G2:H2"/>
    <mergeCell ref="J2:K2"/>
    <mergeCell ref="L2:M2"/>
    <mergeCell ref="G3:H3"/>
    <mergeCell ref="J3:K3"/>
    <mergeCell ref="L3:M3"/>
    <mergeCell ref="C4:E4"/>
    <mergeCell ref="A30:A33"/>
    <mergeCell ref="A34:A37"/>
    <mergeCell ref="A10:A13"/>
    <mergeCell ref="A14:A17"/>
    <mergeCell ref="A18:A21"/>
    <mergeCell ref="A22:A25"/>
    <mergeCell ref="A26:A29"/>
    <mergeCell ref="A38:A41"/>
    <mergeCell ref="A42:A45"/>
    <mergeCell ref="A46:A49"/>
    <mergeCell ref="A78:A81"/>
    <mergeCell ref="A50:A53"/>
    <mergeCell ref="A54:A57"/>
    <mergeCell ref="A58:A61"/>
    <mergeCell ref="A62:A65"/>
    <mergeCell ref="V2:X2"/>
    <mergeCell ref="V3:X3"/>
    <mergeCell ref="A98:A101"/>
    <mergeCell ref="A82:A85"/>
    <mergeCell ref="A86:A89"/>
    <mergeCell ref="A90:A93"/>
    <mergeCell ref="A94:A97"/>
    <mergeCell ref="A66:A69"/>
    <mergeCell ref="A70:A73"/>
    <mergeCell ref="A74:A77"/>
  </mergeCells>
  <conditionalFormatting sqref="G6:G101 E6:E101">
    <cfRule type="cellIs" priority="1" dxfId="4" operator="notEqual" stopIfTrue="1">
      <formula>0</formula>
    </cfRule>
  </conditionalFormatting>
  <conditionalFormatting sqref="D6:D9 D46:D49">
    <cfRule type="cellIs" priority="2" dxfId="5" operator="equal" stopIfTrue="1">
      <formula>"Yes"</formula>
    </cfRule>
  </conditionalFormatting>
  <conditionalFormatting sqref="D50:D101 D10:D45">
    <cfRule type="cellIs" priority="3" dxfId="4" operator="equal" stopIfTrue="1">
      <formula>"Closed"</formula>
    </cfRule>
  </conditionalFormatting>
  <conditionalFormatting sqref="F6:F101">
    <cfRule type="cellIs" priority="4" dxfId="3" operator="notEqual" stopIfTrue="1">
      <formula>0</formula>
    </cfRule>
  </conditionalFormatting>
  <conditionalFormatting sqref="C6:C101">
    <cfRule type="cellIs" priority="5" dxfId="2" operator="notEqual" stopIfTrue="1">
      <formula>0</formula>
    </cfRule>
  </conditionalFormatting>
  <conditionalFormatting sqref="H6:X101">
    <cfRule type="cellIs" priority="6" dxfId="1" operator="equal" stopIfTrue="1">
      <formula>0</formula>
    </cfRule>
    <cfRule type="cellIs" priority="7" dxfId="0" operator="lessThan" stopIfTrue="1">
      <formula>0</formula>
    </cfRule>
  </conditionalFormatting>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indexed="11"/>
  </sheetPr>
  <dimension ref="A1:X101"/>
  <sheetViews>
    <sheetView zoomScalePageLayoutView="0" workbookViewId="0" topLeftCell="A1">
      <selection activeCell="V18" sqref="V18"/>
    </sheetView>
  </sheetViews>
  <sheetFormatPr defaultColWidth="9.140625" defaultRowHeight="12.75"/>
  <cols>
    <col min="1" max="1" width="5.00390625" style="1" bestFit="1" customWidth="1"/>
    <col min="2" max="2" width="6.7109375" style="1" bestFit="1" customWidth="1"/>
    <col min="3" max="3" width="4.140625" style="1" bestFit="1" customWidth="1"/>
    <col min="4" max="4" width="7.28125" style="1" bestFit="1" customWidth="1"/>
    <col min="5" max="5" width="5.57421875" style="1" bestFit="1" customWidth="1"/>
    <col min="6" max="6" width="6.8515625" style="1" bestFit="1" customWidth="1"/>
    <col min="7" max="7" width="6.7109375" style="1" bestFit="1" customWidth="1"/>
    <col min="8" max="9" width="9.8515625" style="1" bestFit="1" customWidth="1"/>
    <col min="10" max="11" width="9.421875" style="1" bestFit="1" customWidth="1"/>
    <col min="12" max="13" width="9.421875" style="1" customWidth="1"/>
    <col min="14" max="14" width="5.28125" style="1" bestFit="1" customWidth="1"/>
    <col min="15" max="15" width="4.00390625" style="1" bestFit="1" customWidth="1"/>
    <col min="16" max="16" width="6.00390625" style="1" bestFit="1" customWidth="1"/>
    <col min="17" max="17" width="6.57421875" style="1" bestFit="1" customWidth="1"/>
    <col min="18" max="18" width="11.00390625" style="1" bestFit="1" customWidth="1"/>
    <col min="19" max="19" width="8.57421875" style="1" bestFit="1" customWidth="1"/>
    <col min="20" max="20" width="8.7109375" style="1" bestFit="1" customWidth="1"/>
    <col min="21" max="21" width="9.00390625" style="1" bestFit="1" customWidth="1"/>
    <col min="22" max="22" width="8.57421875" style="1" bestFit="1" customWidth="1"/>
    <col min="23" max="23" width="8.421875" style="1" bestFit="1" customWidth="1"/>
    <col min="24" max="24" width="8.8515625" style="1" bestFit="1" customWidth="1"/>
    <col min="25" max="16384" width="9.140625" style="1" customWidth="1"/>
  </cols>
  <sheetData>
    <row r="1" spans="1:2" ht="12" thickBot="1">
      <c r="A1" s="26" t="s">
        <v>24</v>
      </c>
      <c r="B1" s="5">
        <f>'Verifiable Costs'!N3</f>
        <v>75</v>
      </c>
    </row>
    <row r="2" spans="1:24" ht="12" thickBot="1">
      <c r="A2" s="26" t="s">
        <v>31</v>
      </c>
      <c r="B2" s="117">
        <f>'Verifiable Costs'!N13</f>
        <v>12000</v>
      </c>
      <c r="C2" s="7"/>
      <c r="D2" s="7"/>
      <c r="F2" s="7"/>
      <c r="G2" s="265">
        <f>G4+H4</f>
        <v>24000</v>
      </c>
      <c r="H2" s="266"/>
      <c r="I2" s="74">
        <f>I4</f>
        <v>8000</v>
      </c>
      <c r="J2" s="265">
        <f>MAX(0,J4-K4)</f>
        <v>0</v>
      </c>
      <c r="K2" s="266"/>
      <c r="L2" s="265">
        <f>MAX(0,L4-M4)</f>
        <v>0</v>
      </c>
      <c r="M2" s="266"/>
      <c r="U2" s="74">
        <f>U4</f>
        <v>-11750</v>
      </c>
      <c r="V2" s="253">
        <f>SUM(V4:X4)</f>
        <v>27750</v>
      </c>
      <c r="W2" s="254"/>
      <c r="X2" s="255"/>
    </row>
    <row r="3" spans="3:24" ht="12" thickBot="1">
      <c r="C3" s="7"/>
      <c r="D3" s="7"/>
      <c r="E3" s="7"/>
      <c r="F3" s="7"/>
      <c r="G3" s="267" t="s">
        <v>32</v>
      </c>
      <c r="H3" s="268"/>
      <c r="I3" s="70" t="s">
        <v>33</v>
      </c>
      <c r="J3" s="267" t="s">
        <v>38</v>
      </c>
      <c r="K3" s="268"/>
      <c r="L3" s="269" t="s">
        <v>39</v>
      </c>
      <c r="M3" s="270"/>
      <c r="U3" s="180" t="s">
        <v>170</v>
      </c>
      <c r="V3" s="256" t="s">
        <v>176</v>
      </c>
      <c r="W3" s="257"/>
      <c r="X3" s="258"/>
    </row>
    <row r="4" spans="3:24" ht="13.5" customHeight="1" thickBot="1">
      <c r="C4" s="262" t="s">
        <v>140</v>
      </c>
      <c r="D4" s="263"/>
      <c r="E4" s="264"/>
      <c r="F4" s="7"/>
      <c r="G4" s="75">
        <f>B2</f>
        <v>12000</v>
      </c>
      <c r="H4" s="76">
        <f aca="true" t="shared" si="0" ref="H4:M4">SUM(H6:H101)</f>
        <v>12000</v>
      </c>
      <c r="I4" s="74">
        <f t="shared" si="0"/>
        <v>8000</v>
      </c>
      <c r="J4" s="75">
        <f t="shared" si="0"/>
        <v>0</v>
      </c>
      <c r="K4" s="76">
        <f t="shared" si="0"/>
        <v>0</v>
      </c>
      <c r="L4" s="75">
        <f t="shared" si="0"/>
        <v>3750</v>
      </c>
      <c r="M4" s="76">
        <f t="shared" si="0"/>
        <v>5625</v>
      </c>
      <c r="N4" s="259" t="s">
        <v>139</v>
      </c>
      <c r="O4" s="260"/>
      <c r="P4" s="260"/>
      <c r="Q4" s="260"/>
      <c r="R4" s="260"/>
      <c r="S4" s="260"/>
      <c r="T4" s="261"/>
      <c r="U4" s="82">
        <f>SUM(U6:U101)</f>
        <v>-11750</v>
      </c>
      <c r="V4" s="178">
        <f>SUM(V6:V101)</f>
        <v>10750</v>
      </c>
      <c r="W4" s="140">
        <f>SUM(W6:W101)</f>
        <v>12000</v>
      </c>
      <c r="X4" s="140">
        <f>'Verifiable Costs'!A13</f>
        <v>5000</v>
      </c>
    </row>
    <row r="5" spans="2:24" ht="22.5">
      <c r="B5" s="2"/>
      <c r="C5" s="106" t="s">
        <v>26</v>
      </c>
      <c r="D5" s="18" t="s">
        <v>81</v>
      </c>
      <c r="E5" s="19" t="s">
        <v>20</v>
      </c>
      <c r="F5" s="103" t="s">
        <v>42</v>
      </c>
      <c r="G5" s="68" t="s">
        <v>132</v>
      </c>
      <c r="H5" s="71" t="s">
        <v>133</v>
      </c>
      <c r="I5" s="67" t="s">
        <v>134</v>
      </c>
      <c r="J5" s="68" t="s">
        <v>135</v>
      </c>
      <c r="K5" s="71" t="s">
        <v>136</v>
      </c>
      <c r="L5" s="72" t="s">
        <v>137</v>
      </c>
      <c r="M5" s="73" t="s">
        <v>138</v>
      </c>
      <c r="N5" s="77" t="s">
        <v>24</v>
      </c>
      <c r="O5" s="77" t="s">
        <v>0</v>
      </c>
      <c r="P5" s="78" t="s">
        <v>25</v>
      </c>
      <c r="Q5" s="81" t="s">
        <v>37</v>
      </c>
      <c r="R5" s="79" t="s">
        <v>34</v>
      </c>
      <c r="S5" s="80" t="s">
        <v>35</v>
      </c>
      <c r="T5" s="80" t="s">
        <v>36</v>
      </c>
      <c r="U5" s="69" t="s">
        <v>179</v>
      </c>
      <c r="V5" s="187" t="s">
        <v>180</v>
      </c>
      <c r="W5" s="187" t="s">
        <v>181</v>
      </c>
      <c r="X5" s="188" t="s">
        <v>182</v>
      </c>
    </row>
    <row r="6" spans="1:24" ht="11.25">
      <c r="A6" s="271" t="s">
        <v>108</v>
      </c>
      <c r="B6" s="8" t="s">
        <v>84</v>
      </c>
      <c r="C6" s="107">
        <v>0</v>
      </c>
      <c r="D6" s="10" t="s">
        <v>82</v>
      </c>
      <c r="E6" s="15">
        <v>0</v>
      </c>
      <c r="F6" s="104">
        <f aca="true" t="shared" si="1" ref="F6:F37">IF(AND(C6=0,D6="Closed"),1,0)</f>
        <v>0</v>
      </c>
      <c r="G6" s="13"/>
      <c r="H6" s="83">
        <f aca="true" t="shared" si="2" ref="H6:H37">IF(AND($C6=1,$F6=0),$B$1*MIN($E6,$O6),0)</f>
        <v>0</v>
      </c>
      <c r="I6" s="84">
        <f aca="true" t="shared" si="3" ref="I6:I37">IF(AND($C6=1,$F6=0),$P6*MIN($E6,$O6),0)</f>
        <v>0</v>
      </c>
      <c r="J6" s="85">
        <f aca="true" t="shared" si="4" ref="J6:J37">IF(AND($C6=1,$F6=0),($P6*MAX(0,$E6-$O6))+((-1)*($R6+$S6+$T6)),0)</f>
        <v>0</v>
      </c>
      <c r="K6" s="86">
        <f aca="true" t="shared" si="5" ref="K6:K37">IF(AND($C6=1,$F6=0),($Q6*MAX(0,$E6-$O6)),0)</f>
        <v>0</v>
      </c>
      <c r="L6" s="85">
        <f aca="true" t="shared" si="6" ref="L6:L37">IF(AND($C6=0,$F6=1),($P6*$E6)+((-1)*($R6+$S6+$T6)),0)</f>
        <v>0</v>
      </c>
      <c r="M6" s="83">
        <f aca="true" t="shared" si="7" ref="M6:M37">IF(AND($C6=0,$F6=1),($B$1*MIN($E6,$O6))-($Q6*MAX(0,$E6-$O6)),0)</f>
        <v>0</v>
      </c>
      <c r="N6" s="87">
        <f aca="true" t="shared" si="8" ref="N6:N37">IF(OR($C6=1,$F6=1),B$1,0)</f>
        <v>0</v>
      </c>
      <c r="O6" s="87">
        <f>IF(OR($C6=1,$F6=1),Inputs!$E$3*(1/4),0)</f>
        <v>0</v>
      </c>
      <c r="P6" s="87">
        <f>IF(OR($C6=1,$F6=1),Inputs!$E$25,0)</f>
        <v>0</v>
      </c>
      <c r="Q6" s="88">
        <f>IF(OR($C6=1,$F6=1),Inputs!$E$31,0)</f>
        <v>0</v>
      </c>
      <c r="R6" s="89">
        <f>IF(OR($C6=1,$F6=1),Inputs!$E$32,0)</f>
        <v>0</v>
      </c>
      <c r="S6" s="88">
        <f>IF(OR($C6=1,$F6=1),Inputs!$E$33,0)</f>
        <v>0</v>
      </c>
      <c r="T6" s="88">
        <f>IF(OR($C6=1,$F6=1),Inputs!$E$34,0)</f>
        <v>0</v>
      </c>
      <c r="U6" s="90">
        <f>(-1)*($P6*$E6)</f>
        <v>0</v>
      </c>
      <c r="V6" s="186">
        <v>0</v>
      </c>
      <c r="W6" s="186">
        <v>0</v>
      </c>
      <c r="X6" s="189"/>
    </row>
    <row r="7" spans="1:24" ht="11.25">
      <c r="A7" s="272"/>
      <c r="B7" s="8"/>
      <c r="C7" s="107">
        <v>0</v>
      </c>
      <c r="D7" s="9" t="s">
        <v>82</v>
      </c>
      <c r="E7" s="15">
        <v>0</v>
      </c>
      <c r="F7" s="104">
        <f t="shared" si="1"/>
        <v>0</v>
      </c>
      <c r="G7" s="13"/>
      <c r="H7" s="91">
        <f t="shared" si="2"/>
        <v>0</v>
      </c>
      <c r="I7" s="92">
        <f t="shared" si="3"/>
        <v>0</v>
      </c>
      <c r="J7" s="93">
        <f t="shared" si="4"/>
        <v>0</v>
      </c>
      <c r="K7" s="94">
        <f t="shared" si="5"/>
        <v>0</v>
      </c>
      <c r="L7" s="93">
        <f t="shared" si="6"/>
        <v>0</v>
      </c>
      <c r="M7" s="91">
        <f t="shared" si="7"/>
        <v>0</v>
      </c>
      <c r="N7" s="87">
        <f t="shared" si="8"/>
        <v>0</v>
      </c>
      <c r="O7" s="87">
        <f>IF(OR($C7=1,$F7=1),Inputs!$E$3*(1/4),0)</f>
        <v>0</v>
      </c>
      <c r="P7" s="89">
        <f>IF(OR($C7=1,$F7=1),Inputs!$E$25,0)</f>
        <v>0</v>
      </c>
      <c r="Q7" s="88">
        <f>IF(OR($C7=1,$F7=1),Inputs!$E$31,0)</f>
        <v>0</v>
      </c>
      <c r="R7" s="89">
        <f>IF(OR($C7=1,$F7=1),Inputs!$E$32,0)</f>
        <v>0</v>
      </c>
      <c r="S7" s="88">
        <f>IF(OR($C7=1,$F7=1),Inputs!$E$33,0)</f>
        <v>0</v>
      </c>
      <c r="T7" s="88">
        <f>IF(OR($C7=1,$F7=1),Inputs!$E$34,0)</f>
        <v>0</v>
      </c>
      <c r="U7" s="90">
        <f aca="true" t="shared" si="9" ref="U7:U70">(-1)*($P7*$E7)</f>
        <v>0</v>
      </c>
      <c r="V7" s="181">
        <v>0</v>
      </c>
      <c r="W7" s="181">
        <v>0</v>
      </c>
      <c r="X7" s="190"/>
    </row>
    <row r="8" spans="1:24" ht="11.25">
      <c r="A8" s="272"/>
      <c r="B8" s="8"/>
      <c r="C8" s="107">
        <v>0</v>
      </c>
      <c r="D8" s="9" t="s">
        <v>82</v>
      </c>
      <c r="E8" s="15">
        <v>0</v>
      </c>
      <c r="F8" s="104">
        <f t="shared" si="1"/>
        <v>0</v>
      </c>
      <c r="G8" s="13"/>
      <c r="H8" s="91">
        <f t="shared" si="2"/>
        <v>0</v>
      </c>
      <c r="I8" s="92">
        <f t="shared" si="3"/>
        <v>0</v>
      </c>
      <c r="J8" s="93">
        <f t="shared" si="4"/>
        <v>0</v>
      </c>
      <c r="K8" s="94">
        <f t="shared" si="5"/>
        <v>0</v>
      </c>
      <c r="L8" s="93">
        <f t="shared" si="6"/>
        <v>0</v>
      </c>
      <c r="M8" s="91">
        <f t="shared" si="7"/>
        <v>0</v>
      </c>
      <c r="N8" s="87">
        <f t="shared" si="8"/>
        <v>0</v>
      </c>
      <c r="O8" s="87">
        <f>IF(OR($C8=1,$F8=1),Inputs!$E$3*(1/4),0)</f>
        <v>0</v>
      </c>
      <c r="P8" s="89">
        <f>IF(OR($C8=1,$F8=1),Inputs!$E$25,0)</f>
        <v>0</v>
      </c>
      <c r="Q8" s="88">
        <f>IF(OR($C8=1,$F8=1),Inputs!$E$31,0)</f>
        <v>0</v>
      </c>
      <c r="R8" s="89">
        <f>IF(OR($C8=1,$F8=1),Inputs!$E$32,0)</f>
        <v>0</v>
      </c>
      <c r="S8" s="88">
        <f>IF(OR($C8=1,$F8=1),Inputs!$E$33,0)</f>
        <v>0</v>
      </c>
      <c r="T8" s="88">
        <f>IF(OR($C8=1,$F8=1),Inputs!$E$34,0)</f>
        <v>0</v>
      </c>
      <c r="U8" s="90">
        <f t="shared" si="9"/>
        <v>0</v>
      </c>
      <c r="V8" s="181">
        <v>0</v>
      </c>
      <c r="W8" s="181">
        <v>0</v>
      </c>
      <c r="X8" s="190"/>
    </row>
    <row r="9" spans="1:24" ht="12" thickBot="1">
      <c r="A9" s="273"/>
      <c r="B9" s="11"/>
      <c r="C9" s="108">
        <v>0</v>
      </c>
      <c r="D9" s="12" t="s">
        <v>82</v>
      </c>
      <c r="E9" s="16">
        <v>0</v>
      </c>
      <c r="F9" s="105">
        <f t="shared" si="1"/>
        <v>0</v>
      </c>
      <c r="G9" s="13"/>
      <c r="H9" s="95">
        <f t="shared" si="2"/>
        <v>0</v>
      </c>
      <c r="I9" s="96">
        <f t="shared" si="3"/>
        <v>0</v>
      </c>
      <c r="J9" s="97">
        <f t="shared" si="4"/>
        <v>0</v>
      </c>
      <c r="K9" s="98">
        <f t="shared" si="5"/>
        <v>0</v>
      </c>
      <c r="L9" s="97">
        <f t="shared" si="6"/>
        <v>0</v>
      </c>
      <c r="M9" s="95">
        <f t="shared" si="7"/>
        <v>0</v>
      </c>
      <c r="N9" s="99">
        <f t="shared" si="8"/>
        <v>0</v>
      </c>
      <c r="O9" s="99">
        <f>IF(OR($C9=1,$F9=1),Inputs!$E$3*(1/4),0)</f>
        <v>0</v>
      </c>
      <c r="P9" s="100">
        <f>IF(OR($C9=1,$F9=1),Inputs!$E$25,0)</f>
        <v>0</v>
      </c>
      <c r="Q9" s="101">
        <f>IF(OR($C9=1,$F9=1),Inputs!$E$31,0)</f>
        <v>0</v>
      </c>
      <c r="R9" s="100">
        <f>IF(OR($C9=1,$F9=1),Inputs!$E$32,0)</f>
        <v>0</v>
      </c>
      <c r="S9" s="101">
        <f>IF(OR($C9=1,$F9=1),Inputs!$E$33,0)</f>
        <v>0</v>
      </c>
      <c r="T9" s="101">
        <f>IF(OR($C9=1,$F9=1),Inputs!$E$34,0)</f>
        <v>0</v>
      </c>
      <c r="U9" s="102">
        <f t="shared" si="9"/>
        <v>0</v>
      </c>
      <c r="V9" s="182">
        <v>0</v>
      </c>
      <c r="W9" s="182">
        <v>0</v>
      </c>
      <c r="X9" s="191"/>
    </row>
    <row r="10" spans="1:24" ht="11.25">
      <c r="A10" s="271" t="s">
        <v>109</v>
      </c>
      <c r="B10" s="8" t="s">
        <v>85</v>
      </c>
      <c r="C10" s="107">
        <v>0</v>
      </c>
      <c r="D10" s="9" t="s">
        <v>82</v>
      </c>
      <c r="E10" s="15">
        <v>0</v>
      </c>
      <c r="F10" s="104">
        <f t="shared" si="1"/>
        <v>0</v>
      </c>
      <c r="G10" s="13"/>
      <c r="H10" s="91">
        <f t="shared" si="2"/>
        <v>0</v>
      </c>
      <c r="I10" s="92">
        <f t="shared" si="3"/>
        <v>0</v>
      </c>
      <c r="J10" s="93">
        <f t="shared" si="4"/>
        <v>0</v>
      </c>
      <c r="K10" s="94">
        <f t="shared" si="5"/>
        <v>0</v>
      </c>
      <c r="L10" s="85">
        <f t="shared" si="6"/>
        <v>0</v>
      </c>
      <c r="M10" s="91">
        <f t="shared" si="7"/>
        <v>0</v>
      </c>
      <c r="N10" s="87">
        <f t="shared" si="8"/>
        <v>0</v>
      </c>
      <c r="O10" s="87">
        <f>IF(OR($C10=1,$F10=1),Inputs!$E$3*(1/4),0)</f>
        <v>0</v>
      </c>
      <c r="P10" s="89">
        <f>IF(OR($C10=1,$F10=1),Inputs!$E$25,0)</f>
        <v>0</v>
      </c>
      <c r="Q10" s="88">
        <f>IF(OR($C10=1,$F10=1),Inputs!$E$31,0)</f>
        <v>0</v>
      </c>
      <c r="R10" s="89">
        <f>IF(OR($C10=1,$F10=1),Inputs!$E$32,0)</f>
        <v>0</v>
      </c>
      <c r="S10" s="88">
        <f>IF(OR($C10=1,$F10=1),Inputs!$E$33,0)</f>
        <v>0</v>
      </c>
      <c r="T10" s="88">
        <f>IF(OR($C10=1,$F10=1),Inputs!$E$34,0)</f>
        <v>0</v>
      </c>
      <c r="U10" s="90">
        <f t="shared" si="9"/>
        <v>0</v>
      </c>
      <c r="V10" s="181">
        <v>0</v>
      </c>
      <c r="W10" s="181">
        <v>0</v>
      </c>
      <c r="X10" s="190"/>
    </row>
    <row r="11" spans="1:24" ht="11.25">
      <c r="A11" s="272"/>
      <c r="B11" s="8"/>
      <c r="C11" s="107">
        <v>0</v>
      </c>
      <c r="D11" s="9" t="s">
        <v>82</v>
      </c>
      <c r="E11" s="15">
        <v>0</v>
      </c>
      <c r="F11" s="104">
        <f t="shared" si="1"/>
        <v>0</v>
      </c>
      <c r="G11" s="13"/>
      <c r="H11" s="91">
        <f t="shared" si="2"/>
        <v>0</v>
      </c>
      <c r="I11" s="92">
        <f t="shared" si="3"/>
        <v>0</v>
      </c>
      <c r="J11" s="93">
        <f t="shared" si="4"/>
        <v>0</v>
      </c>
      <c r="K11" s="94">
        <f t="shared" si="5"/>
        <v>0</v>
      </c>
      <c r="L11" s="93">
        <f t="shared" si="6"/>
        <v>0</v>
      </c>
      <c r="M11" s="91">
        <f t="shared" si="7"/>
        <v>0</v>
      </c>
      <c r="N11" s="87">
        <f t="shared" si="8"/>
        <v>0</v>
      </c>
      <c r="O11" s="87">
        <f>IF(OR($C11=1,$F11=1),Inputs!$E$3*(1/4),0)</f>
        <v>0</v>
      </c>
      <c r="P11" s="89">
        <f>IF(OR($C11=1,$F11=1),Inputs!$E$25,0)</f>
        <v>0</v>
      </c>
      <c r="Q11" s="88">
        <f>IF(OR($C11=1,$F11=1),Inputs!$E$31,0)</f>
        <v>0</v>
      </c>
      <c r="R11" s="89">
        <f>IF(OR($C11=1,$F11=1),Inputs!$E$32,0)</f>
        <v>0</v>
      </c>
      <c r="S11" s="88">
        <f>IF(OR($C11=1,$F11=1),Inputs!$E$33,0)</f>
        <v>0</v>
      </c>
      <c r="T11" s="88">
        <f>IF(OR($C11=1,$F11=1),Inputs!$E$34,0)</f>
        <v>0</v>
      </c>
      <c r="U11" s="90">
        <f t="shared" si="9"/>
        <v>0</v>
      </c>
      <c r="V11" s="181">
        <v>0</v>
      </c>
      <c r="W11" s="181">
        <v>0</v>
      </c>
      <c r="X11" s="190"/>
    </row>
    <row r="12" spans="1:24" ht="11.25">
      <c r="A12" s="272"/>
      <c r="B12" s="8"/>
      <c r="C12" s="107">
        <v>0</v>
      </c>
      <c r="D12" s="9" t="s">
        <v>82</v>
      </c>
      <c r="E12" s="15">
        <v>0</v>
      </c>
      <c r="F12" s="104">
        <f t="shared" si="1"/>
        <v>0</v>
      </c>
      <c r="G12" s="13"/>
      <c r="H12" s="91">
        <f t="shared" si="2"/>
        <v>0</v>
      </c>
      <c r="I12" s="92">
        <f t="shared" si="3"/>
        <v>0</v>
      </c>
      <c r="J12" s="93">
        <f t="shared" si="4"/>
        <v>0</v>
      </c>
      <c r="K12" s="94">
        <f t="shared" si="5"/>
        <v>0</v>
      </c>
      <c r="L12" s="93">
        <f t="shared" si="6"/>
        <v>0</v>
      </c>
      <c r="M12" s="91">
        <f t="shared" si="7"/>
        <v>0</v>
      </c>
      <c r="N12" s="87">
        <f t="shared" si="8"/>
        <v>0</v>
      </c>
      <c r="O12" s="87">
        <f>IF(OR($C12=1,$F12=1),Inputs!$E$3*(1/4),0)</f>
        <v>0</v>
      </c>
      <c r="P12" s="89">
        <f>IF(OR($C12=1,$F12=1),Inputs!$E$25,0)</f>
        <v>0</v>
      </c>
      <c r="Q12" s="88">
        <f>IF(OR($C12=1,$F12=1),Inputs!$E$31,0)</f>
        <v>0</v>
      </c>
      <c r="R12" s="89">
        <f>IF(OR($C12=1,$F12=1),Inputs!$E$32,0)</f>
        <v>0</v>
      </c>
      <c r="S12" s="88">
        <f>IF(OR($C12=1,$F12=1),Inputs!$E$33,0)</f>
        <v>0</v>
      </c>
      <c r="T12" s="88">
        <f>IF(OR($C12=1,$F12=1),Inputs!$E$34,0)</f>
        <v>0</v>
      </c>
      <c r="U12" s="90">
        <f t="shared" si="9"/>
        <v>0</v>
      </c>
      <c r="V12" s="181">
        <v>0</v>
      </c>
      <c r="W12" s="181">
        <v>0</v>
      </c>
      <c r="X12" s="190"/>
    </row>
    <row r="13" spans="1:24" ht="12" thickBot="1">
      <c r="A13" s="273"/>
      <c r="B13" s="11"/>
      <c r="C13" s="108">
        <v>0</v>
      </c>
      <c r="D13" s="12" t="s">
        <v>82</v>
      </c>
      <c r="E13" s="16">
        <v>0</v>
      </c>
      <c r="F13" s="105">
        <f t="shared" si="1"/>
        <v>0</v>
      </c>
      <c r="G13" s="13"/>
      <c r="H13" s="95">
        <f t="shared" si="2"/>
        <v>0</v>
      </c>
      <c r="I13" s="96">
        <f t="shared" si="3"/>
        <v>0</v>
      </c>
      <c r="J13" s="97">
        <f t="shared" si="4"/>
        <v>0</v>
      </c>
      <c r="K13" s="98">
        <f t="shared" si="5"/>
        <v>0</v>
      </c>
      <c r="L13" s="97">
        <f t="shared" si="6"/>
        <v>0</v>
      </c>
      <c r="M13" s="95">
        <f t="shared" si="7"/>
        <v>0</v>
      </c>
      <c r="N13" s="99">
        <f t="shared" si="8"/>
        <v>0</v>
      </c>
      <c r="O13" s="99">
        <f>IF(OR($C13=1,$F13=1),Inputs!$E$3*(1/4),0)</f>
        <v>0</v>
      </c>
      <c r="P13" s="100">
        <f>IF(OR($C13=1,$F13=1),Inputs!$E$25,0)</f>
        <v>0</v>
      </c>
      <c r="Q13" s="101">
        <f>IF(OR($C13=1,$F13=1),Inputs!$E$31,0)</f>
        <v>0</v>
      </c>
      <c r="R13" s="100">
        <f>IF(OR($C13=1,$F13=1),Inputs!$E$32,0)</f>
        <v>0</v>
      </c>
      <c r="S13" s="101">
        <f>IF(OR($C13=1,$F13=1),Inputs!$E$33,0)</f>
        <v>0</v>
      </c>
      <c r="T13" s="101">
        <f>IF(OR($C13=1,$F13=1),Inputs!$E$34,0)</f>
        <v>0</v>
      </c>
      <c r="U13" s="102">
        <f t="shared" si="9"/>
        <v>0</v>
      </c>
      <c r="V13" s="182">
        <v>0</v>
      </c>
      <c r="W13" s="182">
        <v>0</v>
      </c>
      <c r="X13" s="191"/>
    </row>
    <row r="14" spans="1:24" ht="11.25">
      <c r="A14" s="271" t="s">
        <v>110</v>
      </c>
      <c r="B14" s="8" t="s">
        <v>86</v>
      </c>
      <c r="C14" s="107">
        <v>0</v>
      </c>
      <c r="D14" s="9" t="s">
        <v>82</v>
      </c>
      <c r="E14" s="15">
        <v>0</v>
      </c>
      <c r="F14" s="104">
        <f t="shared" si="1"/>
        <v>0</v>
      </c>
      <c r="G14" s="13"/>
      <c r="H14" s="91">
        <f t="shared" si="2"/>
        <v>0</v>
      </c>
      <c r="I14" s="92">
        <f t="shared" si="3"/>
        <v>0</v>
      </c>
      <c r="J14" s="93">
        <f t="shared" si="4"/>
        <v>0</v>
      </c>
      <c r="K14" s="94">
        <f t="shared" si="5"/>
        <v>0</v>
      </c>
      <c r="L14" s="85">
        <f t="shared" si="6"/>
        <v>0</v>
      </c>
      <c r="M14" s="91">
        <f t="shared" si="7"/>
        <v>0</v>
      </c>
      <c r="N14" s="87">
        <f t="shared" si="8"/>
        <v>0</v>
      </c>
      <c r="O14" s="87">
        <f>IF(OR($C14=1,$F14=1),Inputs!$E$3*(1/4),0)</f>
        <v>0</v>
      </c>
      <c r="P14" s="89">
        <f>IF(OR($C14=1,$F14=1),Inputs!$E$25,0)</f>
        <v>0</v>
      </c>
      <c r="Q14" s="88">
        <f>IF(OR($C14=1,$F14=1),Inputs!$E$31,0)</f>
        <v>0</v>
      </c>
      <c r="R14" s="89">
        <f>IF(OR($C14=1,$F14=1),Inputs!$E$32,0)</f>
        <v>0</v>
      </c>
      <c r="S14" s="88">
        <f>IF(OR($C14=1,$F14=1),Inputs!$E$33,0)</f>
        <v>0</v>
      </c>
      <c r="T14" s="88">
        <f>IF(OR($C14=1,$F14=1),Inputs!$E$34,0)</f>
        <v>0</v>
      </c>
      <c r="U14" s="90">
        <f t="shared" si="9"/>
        <v>0</v>
      </c>
      <c r="V14" s="181">
        <v>0</v>
      </c>
      <c r="W14" s="181">
        <v>0</v>
      </c>
      <c r="X14" s="190"/>
    </row>
    <row r="15" spans="1:24" ht="11.25">
      <c r="A15" s="272"/>
      <c r="B15" s="8"/>
      <c r="C15" s="107">
        <v>0</v>
      </c>
      <c r="D15" s="9" t="s">
        <v>82</v>
      </c>
      <c r="E15" s="15">
        <v>0</v>
      </c>
      <c r="F15" s="104">
        <f t="shared" si="1"/>
        <v>0</v>
      </c>
      <c r="G15" s="13"/>
      <c r="H15" s="91">
        <f t="shared" si="2"/>
        <v>0</v>
      </c>
      <c r="I15" s="92">
        <f t="shared" si="3"/>
        <v>0</v>
      </c>
      <c r="J15" s="93">
        <f t="shared" si="4"/>
        <v>0</v>
      </c>
      <c r="K15" s="94">
        <f t="shared" si="5"/>
        <v>0</v>
      </c>
      <c r="L15" s="93">
        <f t="shared" si="6"/>
        <v>0</v>
      </c>
      <c r="M15" s="91">
        <f t="shared" si="7"/>
        <v>0</v>
      </c>
      <c r="N15" s="87">
        <f t="shared" si="8"/>
        <v>0</v>
      </c>
      <c r="O15" s="87">
        <f>IF(OR($C15=1,$F15=1),Inputs!$E$3*(1/4),0)</f>
        <v>0</v>
      </c>
      <c r="P15" s="89">
        <f>IF(OR($C15=1,$F15=1),Inputs!$E$25,0)</f>
        <v>0</v>
      </c>
      <c r="Q15" s="88">
        <f>IF(OR($C15=1,$F15=1),Inputs!$E$31,0)</f>
        <v>0</v>
      </c>
      <c r="R15" s="89">
        <f>IF(OR($C15=1,$F15=1),Inputs!$E$32,0)</f>
        <v>0</v>
      </c>
      <c r="S15" s="88">
        <f>IF(OR($C15=1,$F15=1),Inputs!$E$33,0)</f>
        <v>0</v>
      </c>
      <c r="T15" s="88">
        <f>IF(OR($C15=1,$F15=1),Inputs!$E$34,0)</f>
        <v>0</v>
      </c>
      <c r="U15" s="90">
        <f t="shared" si="9"/>
        <v>0</v>
      </c>
      <c r="V15" s="181">
        <v>0</v>
      </c>
      <c r="W15" s="181">
        <v>0</v>
      </c>
      <c r="X15" s="190"/>
    </row>
    <row r="16" spans="1:24" ht="11.25">
      <c r="A16" s="272"/>
      <c r="B16" s="8"/>
      <c r="C16" s="107">
        <v>0</v>
      </c>
      <c r="D16" s="9" t="s">
        <v>82</v>
      </c>
      <c r="E16" s="15">
        <v>0</v>
      </c>
      <c r="F16" s="104">
        <f t="shared" si="1"/>
        <v>0</v>
      </c>
      <c r="G16" s="13"/>
      <c r="H16" s="91">
        <f t="shared" si="2"/>
        <v>0</v>
      </c>
      <c r="I16" s="92">
        <f t="shared" si="3"/>
        <v>0</v>
      </c>
      <c r="J16" s="93">
        <f t="shared" si="4"/>
        <v>0</v>
      </c>
      <c r="K16" s="94">
        <f t="shared" si="5"/>
        <v>0</v>
      </c>
      <c r="L16" s="93">
        <f t="shared" si="6"/>
        <v>0</v>
      </c>
      <c r="M16" s="91">
        <f t="shared" si="7"/>
        <v>0</v>
      </c>
      <c r="N16" s="87">
        <f t="shared" si="8"/>
        <v>0</v>
      </c>
      <c r="O16" s="87">
        <f>IF(OR($C16=1,$F16=1),Inputs!$E$3*(1/4),0)</f>
        <v>0</v>
      </c>
      <c r="P16" s="89">
        <f>IF(OR($C16=1,$F16=1),Inputs!$E$25,0)</f>
        <v>0</v>
      </c>
      <c r="Q16" s="88">
        <f>IF(OR($C16=1,$F16=1),Inputs!$E$31,0)</f>
        <v>0</v>
      </c>
      <c r="R16" s="89">
        <f>IF(OR($C16=1,$F16=1),Inputs!$E$32,0)</f>
        <v>0</v>
      </c>
      <c r="S16" s="88">
        <f>IF(OR($C16=1,$F16=1),Inputs!$E$33,0)</f>
        <v>0</v>
      </c>
      <c r="T16" s="88">
        <f>IF(OR($C16=1,$F16=1),Inputs!$E$34,0)</f>
        <v>0</v>
      </c>
      <c r="U16" s="90">
        <f t="shared" si="9"/>
        <v>0</v>
      </c>
      <c r="V16" s="181">
        <v>0</v>
      </c>
      <c r="W16" s="181">
        <v>0</v>
      </c>
      <c r="X16" s="190"/>
    </row>
    <row r="17" spans="1:24" ht="12" thickBot="1">
      <c r="A17" s="273"/>
      <c r="B17" s="11"/>
      <c r="C17" s="108">
        <v>0</v>
      </c>
      <c r="D17" s="12" t="s">
        <v>82</v>
      </c>
      <c r="E17" s="16">
        <v>0</v>
      </c>
      <c r="F17" s="105">
        <f t="shared" si="1"/>
        <v>0</v>
      </c>
      <c r="G17" s="13"/>
      <c r="H17" s="95">
        <f t="shared" si="2"/>
        <v>0</v>
      </c>
      <c r="I17" s="96">
        <f t="shared" si="3"/>
        <v>0</v>
      </c>
      <c r="J17" s="97">
        <f t="shared" si="4"/>
        <v>0</v>
      </c>
      <c r="K17" s="98">
        <f t="shared" si="5"/>
        <v>0</v>
      </c>
      <c r="L17" s="97">
        <f t="shared" si="6"/>
        <v>0</v>
      </c>
      <c r="M17" s="95">
        <f t="shared" si="7"/>
        <v>0</v>
      </c>
      <c r="N17" s="99">
        <f t="shared" si="8"/>
        <v>0</v>
      </c>
      <c r="O17" s="99">
        <f>IF(OR($C17=1,$F17=1),Inputs!$E$3*(1/4),0)</f>
        <v>0</v>
      </c>
      <c r="P17" s="100">
        <f>IF(OR($C17=1,$F17=1),Inputs!$E$25,0)</f>
        <v>0</v>
      </c>
      <c r="Q17" s="101">
        <f>IF(OR($C17=1,$F17=1),Inputs!$E$31,0)</f>
        <v>0</v>
      </c>
      <c r="R17" s="100">
        <f>IF(OR($C17=1,$F17=1),Inputs!$E$32,0)</f>
        <v>0</v>
      </c>
      <c r="S17" s="101">
        <f>IF(OR($C17=1,$F17=1),Inputs!$E$33,0)</f>
        <v>0</v>
      </c>
      <c r="T17" s="101">
        <f>IF(OR($C17=1,$F17=1),Inputs!$E$34,0)</f>
        <v>0</v>
      </c>
      <c r="U17" s="102">
        <f t="shared" si="9"/>
        <v>0</v>
      </c>
      <c r="V17" s="182">
        <v>0</v>
      </c>
      <c r="W17" s="182">
        <v>0</v>
      </c>
      <c r="X17" s="191"/>
    </row>
    <row r="18" spans="1:24" ht="11.25">
      <c r="A18" s="271" t="s">
        <v>111</v>
      </c>
      <c r="B18" s="8" t="s">
        <v>87</v>
      </c>
      <c r="C18" s="107">
        <v>0</v>
      </c>
      <c r="D18" s="9" t="s">
        <v>83</v>
      </c>
      <c r="E18" s="15">
        <f>Inputs!$E$4</f>
        <v>5</v>
      </c>
      <c r="F18" s="104">
        <f t="shared" si="1"/>
        <v>1</v>
      </c>
      <c r="G18" s="13"/>
      <c r="H18" s="91">
        <f t="shared" si="2"/>
        <v>0</v>
      </c>
      <c r="I18" s="92">
        <f t="shared" si="3"/>
        <v>0</v>
      </c>
      <c r="J18" s="93">
        <f t="shared" si="4"/>
        <v>0</v>
      </c>
      <c r="K18" s="94">
        <f t="shared" si="5"/>
        <v>0</v>
      </c>
      <c r="L18" s="85">
        <f t="shared" si="6"/>
        <v>250</v>
      </c>
      <c r="M18" s="91">
        <f t="shared" si="7"/>
        <v>375</v>
      </c>
      <c r="N18" s="87">
        <f t="shared" si="8"/>
        <v>75</v>
      </c>
      <c r="O18" s="87">
        <f>IF(OR($C18=1,$F18=1),Inputs!$E$3*(1/4),0)</f>
        <v>10</v>
      </c>
      <c r="P18" s="89">
        <f>IF(OR($C18=1,$F18=1),Inputs!$E$25,0)</f>
        <v>50</v>
      </c>
      <c r="Q18" s="88">
        <f>IF(OR($C18=1,$F18=1),Inputs!$E$31,0)</f>
        <v>0</v>
      </c>
      <c r="R18" s="89">
        <f>IF(OR($C18=1,$F18=1),Inputs!$E$32,0)</f>
        <v>0</v>
      </c>
      <c r="S18" s="88">
        <f>IF(OR($C18=1,$F18=1),Inputs!$E$33,0)</f>
        <v>0</v>
      </c>
      <c r="T18" s="88">
        <f>IF(OR($C18=1,$F18=1),Inputs!$E$34,0)</f>
        <v>0</v>
      </c>
      <c r="U18" s="90">
        <f t="shared" si="9"/>
        <v>-250</v>
      </c>
      <c r="V18" s="181">
        <f>E18*Inputs!E$26*Summary!$B$31</f>
        <v>1000</v>
      </c>
      <c r="W18" s="186">
        <v>0</v>
      </c>
      <c r="X18" s="189"/>
    </row>
    <row r="19" spans="1:24" ht="11.25">
      <c r="A19" s="272"/>
      <c r="B19" s="8"/>
      <c r="C19" s="107">
        <v>0</v>
      </c>
      <c r="D19" s="9" t="s">
        <v>83</v>
      </c>
      <c r="E19" s="15">
        <f>Inputs!$E$4</f>
        <v>5</v>
      </c>
      <c r="F19" s="104">
        <f t="shared" si="1"/>
        <v>1</v>
      </c>
      <c r="G19" s="13"/>
      <c r="H19" s="91">
        <f t="shared" si="2"/>
        <v>0</v>
      </c>
      <c r="I19" s="92">
        <f t="shared" si="3"/>
        <v>0</v>
      </c>
      <c r="J19" s="93">
        <f t="shared" si="4"/>
        <v>0</v>
      </c>
      <c r="K19" s="94">
        <f t="shared" si="5"/>
        <v>0</v>
      </c>
      <c r="L19" s="93">
        <f t="shared" si="6"/>
        <v>250</v>
      </c>
      <c r="M19" s="91">
        <f t="shared" si="7"/>
        <v>375</v>
      </c>
      <c r="N19" s="87">
        <f t="shared" si="8"/>
        <v>75</v>
      </c>
      <c r="O19" s="87">
        <f>IF(OR($C19=1,$F19=1),Inputs!$E$3*(1/4),0)</f>
        <v>10</v>
      </c>
      <c r="P19" s="89">
        <f>IF(OR($C19=1,$F19=1),Inputs!$E$25,0)</f>
        <v>50</v>
      </c>
      <c r="Q19" s="88">
        <f>IF(OR($C19=1,$F19=1),Inputs!$E$31,0)</f>
        <v>0</v>
      </c>
      <c r="R19" s="89">
        <f>IF(OR($C19=1,$F19=1),Inputs!$E$32,0)</f>
        <v>0</v>
      </c>
      <c r="S19" s="88">
        <f>IF(OR($C19=1,$F19=1),Inputs!$E$33,0)</f>
        <v>0</v>
      </c>
      <c r="T19" s="88">
        <f>IF(OR($C19=1,$F19=1),Inputs!$E$34,0)</f>
        <v>0</v>
      </c>
      <c r="U19" s="90">
        <f t="shared" si="9"/>
        <v>-250</v>
      </c>
      <c r="V19" s="181">
        <f>E19*Inputs!E$26*Summary!$B$31</f>
        <v>1000</v>
      </c>
      <c r="W19" s="181">
        <v>0</v>
      </c>
      <c r="X19" s="190"/>
    </row>
    <row r="20" spans="1:24" ht="11.25">
      <c r="A20" s="272"/>
      <c r="B20" s="8"/>
      <c r="C20" s="107">
        <v>0</v>
      </c>
      <c r="D20" s="9" t="s">
        <v>83</v>
      </c>
      <c r="E20" s="15">
        <f>Inputs!$E$4</f>
        <v>5</v>
      </c>
      <c r="F20" s="104">
        <f t="shared" si="1"/>
        <v>1</v>
      </c>
      <c r="G20" s="13"/>
      <c r="H20" s="91">
        <f t="shared" si="2"/>
        <v>0</v>
      </c>
      <c r="I20" s="92">
        <f t="shared" si="3"/>
        <v>0</v>
      </c>
      <c r="J20" s="93">
        <f t="shared" si="4"/>
        <v>0</v>
      </c>
      <c r="K20" s="94">
        <f t="shared" si="5"/>
        <v>0</v>
      </c>
      <c r="L20" s="93">
        <f t="shared" si="6"/>
        <v>250</v>
      </c>
      <c r="M20" s="91">
        <f t="shared" si="7"/>
        <v>375</v>
      </c>
      <c r="N20" s="87">
        <f t="shared" si="8"/>
        <v>75</v>
      </c>
      <c r="O20" s="87">
        <f>IF(OR($C20=1,$F20=1),Inputs!$E$3*(1/4),0)</f>
        <v>10</v>
      </c>
      <c r="P20" s="89">
        <f>IF(OR($C20=1,$F20=1),Inputs!$E$25,0)</f>
        <v>50</v>
      </c>
      <c r="Q20" s="88">
        <f>IF(OR($C20=1,$F20=1),Inputs!$E$31,0)</f>
        <v>0</v>
      </c>
      <c r="R20" s="89">
        <f>IF(OR($C20=1,$F20=1),Inputs!$E$32,0)</f>
        <v>0</v>
      </c>
      <c r="S20" s="88">
        <f>IF(OR($C20=1,$F20=1),Inputs!$E$33,0)</f>
        <v>0</v>
      </c>
      <c r="T20" s="88">
        <f>IF(OR($C20=1,$F20=1),Inputs!$E$34,0)</f>
        <v>0</v>
      </c>
      <c r="U20" s="90">
        <f t="shared" si="9"/>
        <v>-250</v>
      </c>
      <c r="V20" s="181">
        <f>E20*Inputs!E$26*Summary!$B$31</f>
        <v>1000</v>
      </c>
      <c r="W20" s="181">
        <v>0</v>
      </c>
      <c r="X20" s="190"/>
    </row>
    <row r="21" spans="1:24" ht="12" thickBot="1">
      <c r="A21" s="273"/>
      <c r="B21" s="11"/>
      <c r="C21" s="108">
        <v>0</v>
      </c>
      <c r="D21" s="12" t="s">
        <v>83</v>
      </c>
      <c r="E21" s="16">
        <f>Inputs!$E$4</f>
        <v>5</v>
      </c>
      <c r="F21" s="105">
        <f t="shared" si="1"/>
        <v>1</v>
      </c>
      <c r="G21" s="13"/>
      <c r="H21" s="95">
        <f t="shared" si="2"/>
        <v>0</v>
      </c>
      <c r="I21" s="96">
        <f t="shared" si="3"/>
        <v>0</v>
      </c>
      <c r="J21" s="97">
        <f t="shared" si="4"/>
        <v>0</v>
      </c>
      <c r="K21" s="98">
        <f t="shared" si="5"/>
        <v>0</v>
      </c>
      <c r="L21" s="97">
        <f t="shared" si="6"/>
        <v>250</v>
      </c>
      <c r="M21" s="95">
        <f t="shared" si="7"/>
        <v>375</v>
      </c>
      <c r="N21" s="99">
        <f t="shared" si="8"/>
        <v>75</v>
      </c>
      <c r="O21" s="99">
        <f>IF(OR($C21=1,$F21=1),Inputs!$E$3*(1/4),0)</f>
        <v>10</v>
      </c>
      <c r="P21" s="100">
        <f>IF(OR($C21=1,$F21=1),Inputs!$E$25,0)</f>
        <v>50</v>
      </c>
      <c r="Q21" s="101">
        <f>IF(OR($C21=1,$F21=1),Inputs!$E$31,0)</f>
        <v>0</v>
      </c>
      <c r="R21" s="100">
        <f>IF(OR($C21=1,$F21=1),Inputs!$E$32,0)</f>
        <v>0</v>
      </c>
      <c r="S21" s="101">
        <f>IF(OR($C21=1,$F21=1),Inputs!$E$33,0)</f>
        <v>0</v>
      </c>
      <c r="T21" s="101">
        <f>IF(OR($C21=1,$F21=1),Inputs!$E$34,0)</f>
        <v>0</v>
      </c>
      <c r="U21" s="102">
        <f t="shared" si="9"/>
        <v>-250</v>
      </c>
      <c r="V21" s="181">
        <f>E21*Inputs!E$26*Summary!$B$31</f>
        <v>1000</v>
      </c>
      <c r="W21" s="182">
        <v>0</v>
      </c>
      <c r="X21" s="191"/>
    </row>
    <row r="22" spans="1:24" ht="11.25">
      <c r="A22" s="271" t="s">
        <v>112</v>
      </c>
      <c r="B22" s="8" t="s">
        <v>88</v>
      </c>
      <c r="C22" s="107">
        <v>0</v>
      </c>
      <c r="D22" s="9" t="s">
        <v>83</v>
      </c>
      <c r="E22" s="15">
        <f>Inputs!$E$5</f>
        <v>6.25</v>
      </c>
      <c r="F22" s="104">
        <f t="shared" si="1"/>
        <v>1</v>
      </c>
      <c r="G22" s="13"/>
      <c r="H22" s="91">
        <f t="shared" si="2"/>
        <v>0</v>
      </c>
      <c r="I22" s="92">
        <f t="shared" si="3"/>
        <v>0</v>
      </c>
      <c r="J22" s="93">
        <f t="shared" si="4"/>
        <v>0</v>
      </c>
      <c r="K22" s="94">
        <f t="shared" si="5"/>
        <v>0</v>
      </c>
      <c r="L22" s="85">
        <f t="shared" si="6"/>
        <v>312.5</v>
      </c>
      <c r="M22" s="91">
        <f t="shared" si="7"/>
        <v>468.75</v>
      </c>
      <c r="N22" s="87">
        <f t="shared" si="8"/>
        <v>75</v>
      </c>
      <c r="O22" s="87">
        <f>IF(OR($C22=1,$F22=1),Inputs!$E$3*(1/4),0)</f>
        <v>10</v>
      </c>
      <c r="P22" s="89">
        <f>IF(OR($C22=1,$F22=1),Inputs!$E$25,0)</f>
        <v>50</v>
      </c>
      <c r="Q22" s="88">
        <f>IF(OR($C22=1,$F22=1),Inputs!$E$31,0)</f>
        <v>0</v>
      </c>
      <c r="R22" s="89">
        <f>IF(OR($C22=1,$F22=1),Inputs!$E$32,0)</f>
        <v>0</v>
      </c>
      <c r="S22" s="88">
        <f>IF(OR($C22=1,$F22=1),Inputs!$E$33,0)</f>
        <v>0</v>
      </c>
      <c r="T22" s="88">
        <f>IF(OR($C22=1,$F22=1),Inputs!$E$34,0)</f>
        <v>0</v>
      </c>
      <c r="U22" s="90">
        <f t="shared" si="9"/>
        <v>-312.5</v>
      </c>
      <c r="V22" s="181">
        <f>E22*Inputs!E$26*Summary!$B$32</f>
        <v>937.5</v>
      </c>
      <c r="W22" s="181">
        <v>0</v>
      </c>
      <c r="X22" s="190"/>
    </row>
    <row r="23" spans="1:24" ht="11.25">
      <c r="A23" s="272"/>
      <c r="B23" s="8"/>
      <c r="C23" s="107">
        <v>0</v>
      </c>
      <c r="D23" s="9" t="s">
        <v>83</v>
      </c>
      <c r="E23" s="15">
        <f>Inputs!$E$5</f>
        <v>6.25</v>
      </c>
      <c r="F23" s="104">
        <f t="shared" si="1"/>
        <v>1</v>
      </c>
      <c r="G23" s="13"/>
      <c r="H23" s="91">
        <f t="shared" si="2"/>
        <v>0</v>
      </c>
      <c r="I23" s="92">
        <f t="shared" si="3"/>
        <v>0</v>
      </c>
      <c r="J23" s="93">
        <f t="shared" si="4"/>
        <v>0</v>
      </c>
      <c r="K23" s="94">
        <f t="shared" si="5"/>
        <v>0</v>
      </c>
      <c r="L23" s="93">
        <f t="shared" si="6"/>
        <v>312.5</v>
      </c>
      <c r="M23" s="91">
        <f t="shared" si="7"/>
        <v>468.75</v>
      </c>
      <c r="N23" s="87">
        <f t="shared" si="8"/>
        <v>75</v>
      </c>
      <c r="O23" s="87">
        <f>IF(OR($C23=1,$F23=1),Inputs!$E$3*(1/4),0)</f>
        <v>10</v>
      </c>
      <c r="P23" s="89">
        <f>IF(OR($C23=1,$F23=1),Inputs!$E$25,0)</f>
        <v>50</v>
      </c>
      <c r="Q23" s="88">
        <f>IF(OR($C23=1,$F23=1),Inputs!$E$31,0)</f>
        <v>0</v>
      </c>
      <c r="R23" s="89">
        <f>IF(OR($C23=1,$F23=1),Inputs!$E$32,0)</f>
        <v>0</v>
      </c>
      <c r="S23" s="88">
        <f>IF(OR($C23=1,$F23=1),Inputs!$E$33,0)</f>
        <v>0</v>
      </c>
      <c r="T23" s="88">
        <f>IF(OR($C23=1,$F23=1),Inputs!$E$34,0)</f>
        <v>0</v>
      </c>
      <c r="U23" s="90">
        <f t="shared" si="9"/>
        <v>-312.5</v>
      </c>
      <c r="V23" s="181">
        <f>E23*Inputs!E$26*Summary!$B$32</f>
        <v>937.5</v>
      </c>
      <c r="W23" s="181">
        <v>0</v>
      </c>
      <c r="X23" s="190"/>
    </row>
    <row r="24" spans="1:24" ht="11.25">
      <c r="A24" s="272"/>
      <c r="B24" s="8"/>
      <c r="C24" s="107">
        <v>0</v>
      </c>
      <c r="D24" s="9" t="s">
        <v>83</v>
      </c>
      <c r="E24" s="15">
        <f>Inputs!$E$5</f>
        <v>6.25</v>
      </c>
      <c r="F24" s="104">
        <f t="shared" si="1"/>
        <v>1</v>
      </c>
      <c r="G24" s="13"/>
      <c r="H24" s="91">
        <f t="shared" si="2"/>
        <v>0</v>
      </c>
      <c r="I24" s="92">
        <f t="shared" si="3"/>
        <v>0</v>
      </c>
      <c r="J24" s="93">
        <f t="shared" si="4"/>
        <v>0</v>
      </c>
      <c r="K24" s="94">
        <f t="shared" si="5"/>
        <v>0</v>
      </c>
      <c r="L24" s="93">
        <f t="shared" si="6"/>
        <v>312.5</v>
      </c>
      <c r="M24" s="91">
        <f t="shared" si="7"/>
        <v>468.75</v>
      </c>
      <c r="N24" s="87">
        <f t="shared" si="8"/>
        <v>75</v>
      </c>
      <c r="O24" s="87">
        <f>IF(OR($C24=1,$F24=1),Inputs!$E$3*(1/4),0)</f>
        <v>10</v>
      </c>
      <c r="P24" s="89">
        <f>IF(OR($C24=1,$F24=1),Inputs!$E$25,0)</f>
        <v>50</v>
      </c>
      <c r="Q24" s="88">
        <f>IF(OR($C24=1,$F24=1),Inputs!$E$31,0)</f>
        <v>0</v>
      </c>
      <c r="R24" s="89">
        <f>IF(OR($C24=1,$F24=1),Inputs!$E$32,0)</f>
        <v>0</v>
      </c>
      <c r="S24" s="88">
        <f>IF(OR($C24=1,$F24=1),Inputs!$E$33,0)</f>
        <v>0</v>
      </c>
      <c r="T24" s="88">
        <f>IF(OR($C24=1,$F24=1),Inputs!$E$34,0)</f>
        <v>0</v>
      </c>
      <c r="U24" s="90">
        <f t="shared" si="9"/>
        <v>-312.5</v>
      </c>
      <c r="V24" s="181">
        <f>E24*Inputs!E$26*Summary!$B$32</f>
        <v>937.5</v>
      </c>
      <c r="W24" s="181">
        <v>0</v>
      </c>
      <c r="X24" s="190"/>
    </row>
    <row r="25" spans="1:24" ht="12" thickBot="1">
      <c r="A25" s="273"/>
      <c r="B25" s="11"/>
      <c r="C25" s="108">
        <v>0</v>
      </c>
      <c r="D25" s="12" t="s">
        <v>83</v>
      </c>
      <c r="E25" s="16">
        <f>Inputs!$E$5</f>
        <v>6.25</v>
      </c>
      <c r="F25" s="105">
        <f t="shared" si="1"/>
        <v>1</v>
      </c>
      <c r="G25" s="13"/>
      <c r="H25" s="95">
        <f t="shared" si="2"/>
        <v>0</v>
      </c>
      <c r="I25" s="96">
        <f t="shared" si="3"/>
        <v>0</v>
      </c>
      <c r="J25" s="97">
        <f t="shared" si="4"/>
        <v>0</v>
      </c>
      <c r="K25" s="98">
        <f t="shared" si="5"/>
        <v>0</v>
      </c>
      <c r="L25" s="97">
        <f t="shared" si="6"/>
        <v>312.5</v>
      </c>
      <c r="M25" s="95">
        <f t="shared" si="7"/>
        <v>468.75</v>
      </c>
      <c r="N25" s="99">
        <f t="shared" si="8"/>
        <v>75</v>
      </c>
      <c r="O25" s="99">
        <f>IF(OR($C25=1,$F25=1),Inputs!$E$3*(1/4),0)</f>
        <v>10</v>
      </c>
      <c r="P25" s="100">
        <f>IF(OR($C25=1,$F25=1),Inputs!$E$25,0)</f>
        <v>50</v>
      </c>
      <c r="Q25" s="101">
        <f>IF(OR($C25=1,$F25=1),Inputs!$E$31,0)</f>
        <v>0</v>
      </c>
      <c r="R25" s="100">
        <f>IF(OR($C25=1,$F25=1),Inputs!$E$32,0)</f>
        <v>0</v>
      </c>
      <c r="S25" s="101">
        <f>IF(OR($C25=1,$F25=1),Inputs!$E$33,0)</f>
        <v>0</v>
      </c>
      <c r="T25" s="101">
        <f>IF(OR($C25=1,$F25=1),Inputs!$E$34,0)</f>
        <v>0</v>
      </c>
      <c r="U25" s="102">
        <f t="shared" si="9"/>
        <v>-312.5</v>
      </c>
      <c r="V25" s="181">
        <f>E25*Inputs!E$26*Summary!$B$32</f>
        <v>937.5</v>
      </c>
      <c r="W25" s="182">
        <v>0</v>
      </c>
      <c r="X25" s="191"/>
    </row>
    <row r="26" spans="1:24" ht="11.25">
      <c r="A26" s="271" t="s">
        <v>113</v>
      </c>
      <c r="B26" s="8" t="s">
        <v>89</v>
      </c>
      <c r="C26" s="107">
        <v>0</v>
      </c>
      <c r="D26" s="9" t="s">
        <v>83</v>
      </c>
      <c r="E26" s="15">
        <f>Inputs!$E$6</f>
        <v>7.5</v>
      </c>
      <c r="F26" s="104">
        <f t="shared" si="1"/>
        <v>1</v>
      </c>
      <c r="G26" s="13"/>
      <c r="H26" s="91">
        <f t="shared" si="2"/>
        <v>0</v>
      </c>
      <c r="I26" s="92">
        <f t="shared" si="3"/>
        <v>0</v>
      </c>
      <c r="J26" s="93">
        <f t="shared" si="4"/>
        <v>0</v>
      </c>
      <c r="K26" s="94">
        <f t="shared" si="5"/>
        <v>0</v>
      </c>
      <c r="L26" s="85">
        <f t="shared" si="6"/>
        <v>375</v>
      </c>
      <c r="M26" s="91">
        <f t="shared" si="7"/>
        <v>562.5</v>
      </c>
      <c r="N26" s="87">
        <f t="shared" si="8"/>
        <v>75</v>
      </c>
      <c r="O26" s="87">
        <f>IF(OR($C26=1,$F26=1),Inputs!$E$3*(1/4),0)</f>
        <v>10</v>
      </c>
      <c r="P26" s="89">
        <f>IF(OR($C26=1,$F26=1),Inputs!$E$25,0)</f>
        <v>50</v>
      </c>
      <c r="Q26" s="88">
        <f>IF(OR($C26=1,$F26=1),Inputs!$E$31,0)</f>
        <v>0</v>
      </c>
      <c r="R26" s="89">
        <f>IF(OR($C26=1,$F26=1),Inputs!$E$32,0)</f>
        <v>0</v>
      </c>
      <c r="S26" s="88">
        <f>IF(OR($C26=1,$F26=1),Inputs!$E$33,0)</f>
        <v>0</v>
      </c>
      <c r="T26" s="88">
        <f>IF(OR($C26=1,$F26=1),Inputs!$E$34,0)</f>
        <v>0</v>
      </c>
      <c r="U26" s="90">
        <f t="shared" si="9"/>
        <v>-375</v>
      </c>
      <c r="V26" s="181">
        <f>E26*Inputs!E$26*Summary!$B$33</f>
        <v>750</v>
      </c>
      <c r="W26" s="181">
        <v>0</v>
      </c>
      <c r="X26" s="190"/>
    </row>
    <row r="27" spans="1:24" ht="11.25">
      <c r="A27" s="272"/>
      <c r="B27" s="8"/>
      <c r="C27" s="107">
        <v>0</v>
      </c>
      <c r="D27" s="9" t="s">
        <v>83</v>
      </c>
      <c r="E27" s="15">
        <f>Inputs!$E$6</f>
        <v>7.5</v>
      </c>
      <c r="F27" s="104">
        <f t="shared" si="1"/>
        <v>1</v>
      </c>
      <c r="G27" s="13"/>
      <c r="H27" s="91">
        <f t="shared" si="2"/>
        <v>0</v>
      </c>
      <c r="I27" s="92">
        <f t="shared" si="3"/>
        <v>0</v>
      </c>
      <c r="J27" s="93">
        <f t="shared" si="4"/>
        <v>0</v>
      </c>
      <c r="K27" s="94">
        <f t="shared" si="5"/>
        <v>0</v>
      </c>
      <c r="L27" s="93">
        <f t="shared" si="6"/>
        <v>375</v>
      </c>
      <c r="M27" s="91">
        <f t="shared" si="7"/>
        <v>562.5</v>
      </c>
      <c r="N27" s="87">
        <f t="shared" si="8"/>
        <v>75</v>
      </c>
      <c r="O27" s="87">
        <f>IF(OR($C27=1,$F27=1),Inputs!$E$3*(1/4),0)</f>
        <v>10</v>
      </c>
      <c r="P27" s="89">
        <f>IF(OR($C27=1,$F27=1),Inputs!$E$25,0)</f>
        <v>50</v>
      </c>
      <c r="Q27" s="88">
        <f>IF(OR($C27=1,$F27=1),Inputs!$E$31,0)</f>
        <v>0</v>
      </c>
      <c r="R27" s="89">
        <f>IF(OR($C27=1,$F27=1),Inputs!$E$32,0)</f>
        <v>0</v>
      </c>
      <c r="S27" s="88">
        <f>IF(OR($C27=1,$F27=1),Inputs!$E$33,0)</f>
        <v>0</v>
      </c>
      <c r="T27" s="88">
        <f>IF(OR($C27=1,$F27=1),Inputs!$E$34,0)</f>
        <v>0</v>
      </c>
      <c r="U27" s="90">
        <f t="shared" si="9"/>
        <v>-375</v>
      </c>
      <c r="V27" s="181">
        <f>E27*Inputs!E$26*Summary!$B$33</f>
        <v>750</v>
      </c>
      <c r="W27" s="181">
        <v>0</v>
      </c>
      <c r="X27" s="190"/>
    </row>
    <row r="28" spans="1:24" ht="11.25">
      <c r="A28" s="272"/>
      <c r="B28" s="8"/>
      <c r="C28" s="107">
        <v>0</v>
      </c>
      <c r="D28" s="9" t="s">
        <v>83</v>
      </c>
      <c r="E28" s="15">
        <f>Inputs!$E$6</f>
        <v>7.5</v>
      </c>
      <c r="F28" s="104">
        <f t="shared" si="1"/>
        <v>1</v>
      </c>
      <c r="G28" s="13"/>
      <c r="H28" s="91">
        <f t="shared" si="2"/>
        <v>0</v>
      </c>
      <c r="I28" s="92">
        <f t="shared" si="3"/>
        <v>0</v>
      </c>
      <c r="J28" s="93">
        <f t="shared" si="4"/>
        <v>0</v>
      </c>
      <c r="K28" s="94">
        <f t="shared" si="5"/>
        <v>0</v>
      </c>
      <c r="L28" s="93">
        <f t="shared" si="6"/>
        <v>375</v>
      </c>
      <c r="M28" s="91">
        <f t="shared" si="7"/>
        <v>562.5</v>
      </c>
      <c r="N28" s="87">
        <f t="shared" si="8"/>
        <v>75</v>
      </c>
      <c r="O28" s="87">
        <f>IF(OR($C28=1,$F28=1),Inputs!$E$3*(1/4),0)</f>
        <v>10</v>
      </c>
      <c r="P28" s="89">
        <f>IF(OR($C28=1,$F28=1),Inputs!$E$25,0)</f>
        <v>50</v>
      </c>
      <c r="Q28" s="88">
        <f>IF(OR($C28=1,$F28=1),Inputs!$E$31,0)</f>
        <v>0</v>
      </c>
      <c r="R28" s="89">
        <f>IF(OR($C28=1,$F28=1),Inputs!$E$32,0)</f>
        <v>0</v>
      </c>
      <c r="S28" s="88">
        <f>IF(OR($C28=1,$F28=1),Inputs!$E$33,0)</f>
        <v>0</v>
      </c>
      <c r="T28" s="88">
        <f>IF(OR($C28=1,$F28=1),Inputs!$E$34,0)</f>
        <v>0</v>
      </c>
      <c r="U28" s="90">
        <f t="shared" si="9"/>
        <v>-375</v>
      </c>
      <c r="V28" s="181">
        <f>E28*Inputs!E$26*Summary!$B$33</f>
        <v>750</v>
      </c>
      <c r="W28" s="181">
        <v>0</v>
      </c>
      <c r="X28" s="190"/>
    </row>
    <row r="29" spans="1:24" ht="12" thickBot="1">
      <c r="A29" s="273"/>
      <c r="B29" s="11"/>
      <c r="C29" s="108">
        <v>0</v>
      </c>
      <c r="D29" s="12" t="s">
        <v>83</v>
      </c>
      <c r="E29" s="16">
        <f>Inputs!$E$6</f>
        <v>7.5</v>
      </c>
      <c r="F29" s="105">
        <f t="shared" si="1"/>
        <v>1</v>
      </c>
      <c r="G29" s="13"/>
      <c r="H29" s="95">
        <f t="shared" si="2"/>
        <v>0</v>
      </c>
      <c r="I29" s="96">
        <f t="shared" si="3"/>
        <v>0</v>
      </c>
      <c r="J29" s="97">
        <f t="shared" si="4"/>
        <v>0</v>
      </c>
      <c r="K29" s="98">
        <f t="shared" si="5"/>
        <v>0</v>
      </c>
      <c r="L29" s="97">
        <f t="shared" si="6"/>
        <v>375</v>
      </c>
      <c r="M29" s="95">
        <f t="shared" si="7"/>
        <v>562.5</v>
      </c>
      <c r="N29" s="99">
        <f t="shared" si="8"/>
        <v>75</v>
      </c>
      <c r="O29" s="99">
        <f>IF(OR($C29=1,$F29=1),Inputs!$E$3*(1/4),0)</f>
        <v>10</v>
      </c>
      <c r="P29" s="100">
        <f>IF(OR($C29=1,$F29=1),Inputs!$E$25,0)</f>
        <v>50</v>
      </c>
      <c r="Q29" s="101">
        <f>IF(OR($C29=1,$F29=1),Inputs!$E$31,0)</f>
        <v>0</v>
      </c>
      <c r="R29" s="100">
        <f>IF(OR($C29=1,$F29=1),Inputs!$E$32,0)</f>
        <v>0</v>
      </c>
      <c r="S29" s="101">
        <f>IF(OR($C29=1,$F29=1),Inputs!$E$33,0)</f>
        <v>0</v>
      </c>
      <c r="T29" s="101">
        <f>IF(OR($C29=1,$F29=1),Inputs!$E$34,0)</f>
        <v>0</v>
      </c>
      <c r="U29" s="102">
        <f t="shared" si="9"/>
        <v>-375</v>
      </c>
      <c r="V29" s="181">
        <f>E29*Inputs!E$26*Summary!$B$33</f>
        <v>750</v>
      </c>
      <c r="W29" s="182">
        <v>0</v>
      </c>
      <c r="X29" s="191"/>
    </row>
    <row r="30" spans="1:24" ht="11.25">
      <c r="A30" s="271" t="s">
        <v>114</v>
      </c>
      <c r="B30" s="8" t="s">
        <v>90</v>
      </c>
      <c r="C30" s="107">
        <v>1</v>
      </c>
      <c r="D30" s="9" t="s">
        <v>83</v>
      </c>
      <c r="E30" s="15">
        <f>Inputs!$E$3/4</f>
        <v>10</v>
      </c>
      <c r="F30" s="104">
        <f t="shared" si="1"/>
        <v>0</v>
      </c>
      <c r="G30" s="13"/>
      <c r="H30" s="91">
        <f t="shared" si="2"/>
        <v>750</v>
      </c>
      <c r="I30" s="92">
        <f t="shared" si="3"/>
        <v>500</v>
      </c>
      <c r="J30" s="93">
        <f t="shared" si="4"/>
        <v>0</v>
      </c>
      <c r="K30" s="94">
        <f t="shared" si="5"/>
        <v>0</v>
      </c>
      <c r="L30" s="85">
        <f t="shared" si="6"/>
        <v>0</v>
      </c>
      <c r="M30" s="91">
        <f t="shared" si="7"/>
        <v>0</v>
      </c>
      <c r="N30" s="87">
        <f t="shared" si="8"/>
        <v>75</v>
      </c>
      <c r="O30" s="87">
        <f>IF(OR($C30=1,$F30=1),Inputs!$E$3*(1/4),0)</f>
        <v>10</v>
      </c>
      <c r="P30" s="89">
        <f>IF(OR($C30=1,$F30=1),Inputs!$E$25,0)</f>
        <v>50</v>
      </c>
      <c r="Q30" s="88">
        <f>IF(OR($C30=1,$F30=1),Inputs!$E$31,0)</f>
        <v>0</v>
      </c>
      <c r="R30" s="89">
        <f>IF(OR($C30=1,$F30=1),Inputs!$E$32,0)</f>
        <v>0</v>
      </c>
      <c r="S30" s="88">
        <f>IF(OR($C30=1,$F30=1),Inputs!$E$33,0)</f>
        <v>0</v>
      </c>
      <c r="T30" s="88">
        <f>IF(OR($C30=1,$F30=1),Inputs!$E$34,0)</f>
        <v>0</v>
      </c>
      <c r="U30" s="90">
        <f t="shared" si="9"/>
        <v>-500</v>
      </c>
      <c r="V30" s="181">
        <v>0</v>
      </c>
      <c r="W30" s="181">
        <f>MIN(O30,E30)*Inputs!E$13*Inputs!E$26</f>
        <v>750</v>
      </c>
      <c r="X30" s="190"/>
    </row>
    <row r="31" spans="1:24" ht="11.25">
      <c r="A31" s="272"/>
      <c r="B31" s="8"/>
      <c r="C31" s="107">
        <v>1</v>
      </c>
      <c r="D31" s="9" t="s">
        <v>83</v>
      </c>
      <c r="E31" s="15">
        <f>Inputs!$E$3/4</f>
        <v>10</v>
      </c>
      <c r="F31" s="104">
        <f t="shared" si="1"/>
        <v>0</v>
      </c>
      <c r="G31" s="13"/>
      <c r="H31" s="91">
        <f t="shared" si="2"/>
        <v>750</v>
      </c>
      <c r="I31" s="92">
        <f t="shared" si="3"/>
        <v>500</v>
      </c>
      <c r="J31" s="93">
        <f t="shared" si="4"/>
        <v>0</v>
      </c>
      <c r="K31" s="94">
        <f t="shared" si="5"/>
        <v>0</v>
      </c>
      <c r="L31" s="93">
        <f t="shared" si="6"/>
        <v>0</v>
      </c>
      <c r="M31" s="91">
        <f t="shared" si="7"/>
        <v>0</v>
      </c>
      <c r="N31" s="87">
        <f t="shared" si="8"/>
        <v>75</v>
      </c>
      <c r="O31" s="87">
        <f>IF(OR($C31=1,$F31=1),Inputs!$E$3*(1/4),0)</f>
        <v>10</v>
      </c>
      <c r="P31" s="89">
        <f>IF(OR($C31=1,$F31=1),Inputs!$E$25,0)</f>
        <v>50</v>
      </c>
      <c r="Q31" s="88">
        <f>IF(OR($C31=1,$F31=1),Inputs!$E$31,0)</f>
        <v>0</v>
      </c>
      <c r="R31" s="89">
        <f>IF(OR($C31=1,$F31=1),Inputs!$E$32,0)</f>
        <v>0</v>
      </c>
      <c r="S31" s="88">
        <f>IF(OR($C31=1,$F31=1),Inputs!$E$33,0)</f>
        <v>0</v>
      </c>
      <c r="T31" s="88">
        <f>IF(OR($C31=1,$F31=1),Inputs!$E$34,0)</f>
        <v>0</v>
      </c>
      <c r="U31" s="90">
        <f t="shared" si="9"/>
        <v>-500</v>
      </c>
      <c r="V31" s="181">
        <v>0</v>
      </c>
      <c r="W31" s="181">
        <f>MIN(O31,E31)*Inputs!E$13*Inputs!E$26</f>
        <v>750</v>
      </c>
      <c r="X31" s="190"/>
    </row>
    <row r="32" spans="1:24" ht="11.25">
      <c r="A32" s="272"/>
      <c r="B32" s="8"/>
      <c r="C32" s="107">
        <v>1</v>
      </c>
      <c r="D32" s="9" t="s">
        <v>83</v>
      </c>
      <c r="E32" s="15">
        <f>Inputs!$E$3/4</f>
        <v>10</v>
      </c>
      <c r="F32" s="104">
        <f t="shared" si="1"/>
        <v>0</v>
      </c>
      <c r="G32" s="13"/>
      <c r="H32" s="91">
        <f t="shared" si="2"/>
        <v>750</v>
      </c>
      <c r="I32" s="92">
        <f t="shared" si="3"/>
        <v>500</v>
      </c>
      <c r="J32" s="93">
        <f t="shared" si="4"/>
        <v>0</v>
      </c>
      <c r="K32" s="94">
        <f t="shared" si="5"/>
        <v>0</v>
      </c>
      <c r="L32" s="93">
        <f t="shared" si="6"/>
        <v>0</v>
      </c>
      <c r="M32" s="91">
        <f t="shared" si="7"/>
        <v>0</v>
      </c>
      <c r="N32" s="87">
        <f t="shared" si="8"/>
        <v>75</v>
      </c>
      <c r="O32" s="87">
        <f>IF(OR($C32=1,$F32=1),Inputs!$E$3*(1/4),0)</f>
        <v>10</v>
      </c>
      <c r="P32" s="89">
        <f>IF(OR($C32=1,$F32=1),Inputs!$E$25,0)</f>
        <v>50</v>
      </c>
      <c r="Q32" s="88">
        <f>IF(OR($C32=1,$F32=1),Inputs!$E$31,0)</f>
        <v>0</v>
      </c>
      <c r="R32" s="89">
        <f>IF(OR($C32=1,$F32=1),Inputs!$E$32,0)</f>
        <v>0</v>
      </c>
      <c r="S32" s="88">
        <f>IF(OR($C32=1,$F32=1),Inputs!$E$33,0)</f>
        <v>0</v>
      </c>
      <c r="T32" s="88">
        <f>IF(OR($C32=1,$F32=1),Inputs!$E$34,0)</f>
        <v>0</v>
      </c>
      <c r="U32" s="90">
        <f t="shared" si="9"/>
        <v>-500</v>
      </c>
      <c r="V32" s="181">
        <v>0</v>
      </c>
      <c r="W32" s="181">
        <f>MIN(O32,E32)*Inputs!E$13*Inputs!E$26</f>
        <v>750</v>
      </c>
      <c r="X32" s="190"/>
    </row>
    <row r="33" spans="1:24" ht="12" thickBot="1">
      <c r="A33" s="273"/>
      <c r="B33" s="11"/>
      <c r="C33" s="108">
        <v>1</v>
      </c>
      <c r="D33" s="12" t="s">
        <v>83</v>
      </c>
      <c r="E33" s="15">
        <f>Inputs!$E$3/4</f>
        <v>10</v>
      </c>
      <c r="F33" s="105">
        <f t="shared" si="1"/>
        <v>0</v>
      </c>
      <c r="G33" s="14"/>
      <c r="H33" s="95">
        <f t="shared" si="2"/>
        <v>750</v>
      </c>
      <c r="I33" s="96">
        <f t="shared" si="3"/>
        <v>500</v>
      </c>
      <c r="J33" s="97">
        <f t="shared" si="4"/>
        <v>0</v>
      </c>
      <c r="K33" s="98">
        <f t="shared" si="5"/>
        <v>0</v>
      </c>
      <c r="L33" s="97">
        <f t="shared" si="6"/>
        <v>0</v>
      </c>
      <c r="M33" s="95">
        <f t="shared" si="7"/>
        <v>0</v>
      </c>
      <c r="N33" s="99">
        <f t="shared" si="8"/>
        <v>75</v>
      </c>
      <c r="O33" s="99">
        <f>IF(OR($C33=1,$F33=1),Inputs!$E$3*(1/4),0)</f>
        <v>10</v>
      </c>
      <c r="P33" s="100">
        <f>IF(OR($C33=1,$F33=1),Inputs!$E$25,0)</f>
        <v>50</v>
      </c>
      <c r="Q33" s="101">
        <f>IF(OR($C33=1,$F33=1),Inputs!$E$31,0)</f>
        <v>0</v>
      </c>
      <c r="R33" s="100">
        <f>IF(OR($C33=1,$F33=1),Inputs!$E$32,0)</f>
        <v>0</v>
      </c>
      <c r="S33" s="101">
        <f>IF(OR($C33=1,$F33=1),Inputs!$E$33,0)</f>
        <v>0</v>
      </c>
      <c r="T33" s="101">
        <f>IF(OR($C33=1,$F33=1),Inputs!$E$34,0)</f>
        <v>0</v>
      </c>
      <c r="U33" s="102">
        <f t="shared" si="9"/>
        <v>-500</v>
      </c>
      <c r="V33" s="182">
        <v>0</v>
      </c>
      <c r="W33" s="182">
        <f>MIN(O33,E33)*Inputs!E$13*Inputs!E$26</f>
        <v>750</v>
      </c>
      <c r="X33" s="191"/>
    </row>
    <row r="34" spans="1:24" ht="12" thickBot="1">
      <c r="A34" s="271" t="s">
        <v>115</v>
      </c>
      <c r="B34" s="8" t="s">
        <v>91</v>
      </c>
      <c r="C34" s="107">
        <v>1</v>
      </c>
      <c r="D34" s="12" t="s">
        <v>83</v>
      </c>
      <c r="E34" s="15">
        <f>Inputs!$E$3/4</f>
        <v>10</v>
      </c>
      <c r="F34" s="104">
        <f t="shared" si="1"/>
        <v>0</v>
      </c>
      <c r="G34" s="13"/>
      <c r="H34" s="91">
        <f t="shared" si="2"/>
        <v>750</v>
      </c>
      <c r="I34" s="92">
        <f t="shared" si="3"/>
        <v>500</v>
      </c>
      <c r="J34" s="93">
        <f t="shared" si="4"/>
        <v>0</v>
      </c>
      <c r="K34" s="94">
        <f t="shared" si="5"/>
        <v>0</v>
      </c>
      <c r="L34" s="85">
        <f t="shared" si="6"/>
        <v>0</v>
      </c>
      <c r="M34" s="91">
        <f t="shared" si="7"/>
        <v>0</v>
      </c>
      <c r="N34" s="87">
        <f t="shared" si="8"/>
        <v>75</v>
      </c>
      <c r="O34" s="87">
        <f>IF(OR($C34=1,$F34=1),Inputs!$E$3*(1/4),0)</f>
        <v>10</v>
      </c>
      <c r="P34" s="89">
        <f>IF(OR($C34=1,$F34=1),Inputs!$E$25,0)</f>
        <v>50</v>
      </c>
      <c r="Q34" s="88">
        <f>IF(OR($C34=1,$F34=1),Inputs!$E$31,0)</f>
        <v>0</v>
      </c>
      <c r="R34" s="89">
        <f>IF(OR($C34=1,$F34=1),Inputs!$E$32,0)</f>
        <v>0</v>
      </c>
      <c r="S34" s="88">
        <f>IF(OR($C34=1,$F34=1),Inputs!$E$33,0)</f>
        <v>0</v>
      </c>
      <c r="T34" s="88">
        <f>IF(OR($C34=1,$F34=1),Inputs!$E$34,0)</f>
        <v>0</v>
      </c>
      <c r="U34" s="90">
        <f t="shared" si="9"/>
        <v>-500</v>
      </c>
      <c r="V34" s="181">
        <v>0</v>
      </c>
      <c r="W34" s="181">
        <f>MIN(O34,E34)*Inputs!E$13*Inputs!E$26</f>
        <v>750</v>
      </c>
      <c r="X34" s="190"/>
    </row>
    <row r="35" spans="1:24" ht="12" thickBot="1">
      <c r="A35" s="272"/>
      <c r="B35" s="8"/>
      <c r="C35" s="107">
        <v>1</v>
      </c>
      <c r="D35" s="12" t="s">
        <v>83</v>
      </c>
      <c r="E35" s="15">
        <f>Inputs!$E$3/4</f>
        <v>10</v>
      </c>
      <c r="F35" s="104">
        <f t="shared" si="1"/>
        <v>0</v>
      </c>
      <c r="G35" s="13"/>
      <c r="H35" s="91">
        <f t="shared" si="2"/>
        <v>750</v>
      </c>
      <c r="I35" s="92">
        <f t="shared" si="3"/>
        <v>500</v>
      </c>
      <c r="J35" s="93">
        <f t="shared" si="4"/>
        <v>0</v>
      </c>
      <c r="K35" s="94">
        <f t="shared" si="5"/>
        <v>0</v>
      </c>
      <c r="L35" s="93">
        <f t="shared" si="6"/>
        <v>0</v>
      </c>
      <c r="M35" s="91">
        <f t="shared" si="7"/>
        <v>0</v>
      </c>
      <c r="N35" s="87">
        <f t="shared" si="8"/>
        <v>75</v>
      </c>
      <c r="O35" s="87">
        <f>IF(OR($C35=1,$F35=1),Inputs!$E$3*(1/4),0)</f>
        <v>10</v>
      </c>
      <c r="P35" s="89">
        <f>IF(OR($C35=1,$F35=1),Inputs!$E$25,0)</f>
        <v>50</v>
      </c>
      <c r="Q35" s="88">
        <f>IF(OR($C35=1,$F35=1),Inputs!$E$31,0)</f>
        <v>0</v>
      </c>
      <c r="R35" s="89">
        <f>IF(OR($C35=1,$F35=1),Inputs!$E$32,0)</f>
        <v>0</v>
      </c>
      <c r="S35" s="88">
        <f>IF(OR($C35=1,$F35=1),Inputs!$E$33,0)</f>
        <v>0</v>
      </c>
      <c r="T35" s="88">
        <f>IF(OR($C35=1,$F35=1),Inputs!$E$34,0)</f>
        <v>0</v>
      </c>
      <c r="U35" s="90">
        <f t="shared" si="9"/>
        <v>-500</v>
      </c>
      <c r="V35" s="181">
        <v>0</v>
      </c>
      <c r="W35" s="181">
        <f>MIN(O35,E35)*Inputs!E$13*Inputs!E$26</f>
        <v>750</v>
      </c>
      <c r="X35" s="190"/>
    </row>
    <row r="36" spans="1:24" ht="12" thickBot="1">
      <c r="A36" s="272"/>
      <c r="B36" s="8"/>
      <c r="C36" s="107">
        <v>1</v>
      </c>
      <c r="D36" s="12" t="s">
        <v>83</v>
      </c>
      <c r="E36" s="15">
        <f>Inputs!$E$3/4</f>
        <v>10</v>
      </c>
      <c r="F36" s="104">
        <f t="shared" si="1"/>
        <v>0</v>
      </c>
      <c r="G36" s="13"/>
      <c r="H36" s="91">
        <f t="shared" si="2"/>
        <v>750</v>
      </c>
      <c r="I36" s="92">
        <f t="shared" si="3"/>
        <v>500</v>
      </c>
      <c r="J36" s="93">
        <f t="shared" si="4"/>
        <v>0</v>
      </c>
      <c r="K36" s="94">
        <f t="shared" si="5"/>
        <v>0</v>
      </c>
      <c r="L36" s="93">
        <f t="shared" si="6"/>
        <v>0</v>
      </c>
      <c r="M36" s="91">
        <f t="shared" si="7"/>
        <v>0</v>
      </c>
      <c r="N36" s="87">
        <f t="shared" si="8"/>
        <v>75</v>
      </c>
      <c r="O36" s="87">
        <f>IF(OR($C36=1,$F36=1),Inputs!$E$3*(1/4),0)</f>
        <v>10</v>
      </c>
      <c r="P36" s="89">
        <f>IF(OR($C36=1,$F36=1),Inputs!$E$25,0)</f>
        <v>50</v>
      </c>
      <c r="Q36" s="88">
        <f>IF(OR($C36=1,$F36=1),Inputs!$E$31,0)</f>
        <v>0</v>
      </c>
      <c r="R36" s="89">
        <f>IF(OR($C36=1,$F36=1),Inputs!$E$32,0)</f>
        <v>0</v>
      </c>
      <c r="S36" s="88">
        <f>IF(OR($C36=1,$F36=1),Inputs!$E$33,0)</f>
        <v>0</v>
      </c>
      <c r="T36" s="88">
        <f>IF(OR($C36=1,$F36=1),Inputs!$E$34,0)</f>
        <v>0</v>
      </c>
      <c r="U36" s="90">
        <f t="shared" si="9"/>
        <v>-500</v>
      </c>
      <c r="V36" s="181">
        <v>0</v>
      </c>
      <c r="W36" s="181">
        <f>MIN(O36,E36)*Inputs!E$13*Inputs!E$26</f>
        <v>750</v>
      </c>
      <c r="X36" s="190"/>
    </row>
    <row r="37" spans="1:24" ht="12" thickBot="1">
      <c r="A37" s="273"/>
      <c r="B37" s="11"/>
      <c r="C37" s="108">
        <v>1</v>
      </c>
      <c r="D37" s="12" t="s">
        <v>83</v>
      </c>
      <c r="E37" s="15">
        <f>Inputs!$E$3/4</f>
        <v>10</v>
      </c>
      <c r="F37" s="105">
        <f t="shared" si="1"/>
        <v>0</v>
      </c>
      <c r="G37" s="13"/>
      <c r="H37" s="95">
        <f t="shared" si="2"/>
        <v>750</v>
      </c>
      <c r="I37" s="96">
        <f t="shared" si="3"/>
        <v>500</v>
      </c>
      <c r="J37" s="97">
        <f t="shared" si="4"/>
        <v>0</v>
      </c>
      <c r="K37" s="98">
        <f t="shared" si="5"/>
        <v>0</v>
      </c>
      <c r="L37" s="97">
        <f t="shared" si="6"/>
        <v>0</v>
      </c>
      <c r="M37" s="95">
        <f t="shared" si="7"/>
        <v>0</v>
      </c>
      <c r="N37" s="99">
        <f t="shared" si="8"/>
        <v>75</v>
      </c>
      <c r="O37" s="99">
        <f>IF(OR($C37=1,$F37=1),Inputs!$E$3*(1/4),0)</f>
        <v>10</v>
      </c>
      <c r="P37" s="100">
        <f>IF(OR($C37=1,$F37=1),Inputs!$E$25,0)</f>
        <v>50</v>
      </c>
      <c r="Q37" s="101">
        <f>IF(OR($C37=1,$F37=1),Inputs!$E$31,0)</f>
        <v>0</v>
      </c>
      <c r="R37" s="100">
        <f>IF(OR($C37=1,$F37=1),Inputs!$E$32,0)</f>
        <v>0</v>
      </c>
      <c r="S37" s="101">
        <f>IF(OR($C37=1,$F37=1),Inputs!$E$33,0)</f>
        <v>0</v>
      </c>
      <c r="T37" s="101">
        <f>IF(OR($C37=1,$F37=1),Inputs!$E$34,0)</f>
        <v>0</v>
      </c>
      <c r="U37" s="102">
        <f t="shared" si="9"/>
        <v>-500</v>
      </c>
      <c r="V37" s="182">
        <v>0</v>
      </c>
      <c r="W37" s="182">
        <f>MIN(O37,E37)*Inputs!E$13*Inputs!E$26</f>
        <v>750</v>
      </c>
      <c r="X37" s="191"/>
    </row>
    <row r="38" spans="1:24" ht="12" thickBot="1">
      <c r="A38" s="271" t="s">
        <v>116</v>
      </c>
      <c r="B38" s="8" t="s">
        <v>92</v>
      </c>
      <c r="C38" s="107">
        <v>1</v>
      </c>
      <c r="D38" s="12" t="s">
        <v>83</v>
      </c>
      <c r="E38" s="15">
        <f>Inputs!$E$3/4</f>
        <v>10</v>
      </c>
      <c r="F38" s="104">
        <f aca="true" t="shared" si="10" ref="F38:F69">IF(AND(C38=0,D38="Closed"),1,0)</f>
        <v>0</v>
      </c>
      <c r="G38" s="13"/>
      <c r="H38" s="91">
        <f aca="true" t="shared" si="11" ref="H38:H69">IF(AND($C38=1,$F38=0),$B$1*MIN($E38,$O38),0)</f>
        <v>750</v>
      </c>
      <c r="I38" s="92">
        <f aca="true" t="shared" si="12" ref="I38:I69">IF(AND($C38=1,$F38=0),$P38*MIN($E38,$O38),0)</f>
        <v>500</v>
      </c>
      <c r="J38" s="93">
        <f aca="true" t="shared" si="13" ref="J38:J69">IF(AND($C38=1,$F38=0),($P38*MAX(0,$E38-$O38))+((-1)*($R38+$S38+$T38)),0)</f>
        <v>0</v>
      </c>
      <c r="K38" s="94">
        <f aca="true" t="shared" si="14" ref="K38:K69">IF(AND($C38=1,$F38=0),($Q38*MAX(0,$E38-$O38)),0)</f>
        <v>0</v>
      </c>
      <c r="L38" s="85">
        <f aca="true" t="shared" si="15" ref="L38:L69">IF(AND($C38=0,$F38=1),($P38*$E38)+((-1)*($R38+$S38+$T38)),0)</f>
        <v>0</v>
      </c>
      <c r="M38" s="91">
        <f aca="true" t="shared" si="16" ref="M38:M69">IF(AND($C38=0,$F38=1),($B$1*MIN($E38,$O38))-($Q38*MAX(0,$E38-$O38)),0)</f>
        <v>0</v>
      </c>
      <c r="N38" s="87">
        <f aca="true" t="shared" si="17" ref="N38:N69">IF(OR($C38=1,$F38=1),B$1,0)</f>
        <v>75</v>
      </c>
      <c r="O38" s="87">
        <f>IF(OR($C38=1,$F38=1),Inputs!$E$3*(1/4),0)</f>
        <v>10</v>
      </c>
      <c r="P38" s="89">
        <f>IF(OR($C38=1,$F38=1),Inputs!$E$25,0)</f>
        <v>50</v>
      </c>
      <c r="Q38" s="88">
        <f>IF(OR($C38=1,$F38=1),Inputs!$E$31,0)</f>
        <v>0</v>
      </c>
      <c r="R38" s="89">
        <f>IF(OR($C38=1,$F38=1),Inputs!$E$32,0)</f>
        <v>0</v>
      </c>
      <c r="S38" s="88">
        <f>IF(OR($C38=1,$F38=1),Inputs!$E$33,0)</f>
        <v>0</v>
      </c>
      <c r="T38" s="88">
        <f>IF(OR($C38=1,$F38=1),Inputs!$E$34,0)</f>
        <v>0</v>
      </c>
      <c r="U38" s="90">
        <f t="shared" si="9"/>
        <v>-500</v>
      </c>
      <c r="V38" s="181">
        <v>0</v>
      </c>
      <c r="W38" s="181">
        <f>MIN(O38,E38)*Inputs!E$13*Inputs!E$26</f>
        <v>750</v>
      </c>
      <c r="X38" s="190"/>
    </row>
    <row r="39" spans="1:24" ht="12" thickBot="1">
      <c r="A39" s="272"/>
      <c r="B39" s="8"/>
      <c r="C39" s="107">
        <v>1</v>
      </c>
      <c r="D39" s="12" t="s">
        <v>83</v>
      </c>
      <c r="E39" s="15">
        <f>Inputs!$E$3/4</f>
        <v>10</v>
      </c>
      <c r="F39" s="104">
        <f t="shared" si="10"/>
        <v>0</v>
      </c>
      <c r="G39" s="13"/>
      <c r="H39" s="91">
        <f t="shared" si="11"/>
        <v>750</v>
      </c>
      <c r="I39" s="92">
        <f t="shared" si="12"/>
        <v>500</v>
      </c>
      <c r="J39" s="93">
        <f t="shared" si="13"/>
        <v>0</v>
      </c>
      <c r="K39" s="94">
        <f t="shared" si="14"/>
        <v>0</v>
      </c>
      <c r="L39" s="93">
        <f t="shared" si="15"/>
        <v>0</v>
      </c>
      <c r="M39" s="91">
        <f t="shared" si="16"/>
        <v>0</v>
      </c>
      <c r="N39" s="87">
        <f t="shared" si="17"/>
        <v>75</v>
      </c>
      <c r="O39" s="87">
        <f>IF(OR($C39=1,$F39=1),Inputs!$E$3*(1/4),0)</f>
        <v>10</v>
      </c>
      <c r="P39" s="89">
        <f>IF(OR($C39=1,$F39=1),Inputs!$E$25,0)</f>
        <v>50</v>
      </c>
      <c r="Q39" s="88">
        <f>IF(OR($C39=1,$F39=1),Inputs!$E$31,0)</f>
        <v>0</v>
      </c>
      <c r="R39" s="89">
        <f>IF(OR($C39=1,$F39=1),Inputs!$E$32,0)</f>
        <v>0</v>
      </c>
      <c r="S39" s="88">
        <f>IF(OR($C39=1,$F39=1),Inputs!$E$33,0)</f>
        <v>0</v>
      </c>
      <c r="T39" s="88">
        <f>IF(OR($C39=1,$F39=1),Inputs!$E$34,0)</f>
        <v>0</v>
      </c>
      <c r="U39" s="90">
        <f t="shared" si="9"/>
        <v>-500</v>
      </c>
      <c r="V39" s="181">
        <v>0</v>
      </c>
      <c r="W39" s="181">
        <f>MIN(O39,E39)*Inputs!E$13*Inputs!E$26</f>
        <v>750</v>
      </c>
      <c r="X39" s="190"/>
    </row>
    <row r="40" spans="1:24" ht="12" thickBot="1">
      <c r="A40" s="272"/>
      <c r="B40" s="8"/>
      <c r="C40" s="107">
        <v>1</v>
      </c>
      <c r="D40" s="12" t="s">
        <v>83</v>
      </c>
      <c r="E40" s="15">
        <f>Inputs!$E$3/4</f>
        <v>10</v>
      </c>
      <c r="F40" s="104">
        <f t="shared" si="10"/>
        <v>0</v>
      </c>
      <c r="G40" s="13"/>
      <c r="H40" s="91">
        <f t="shared" si="11"/>
        <v>750</v>
      </c>
      <c r="I40" s="92">
        <f t="shared" si="12"/>
        <v>500</v>
      </c>
      <c r="J40" s="93">
        <f t="shared" si="13"/>
        <v>0</v>
      </c>
      <c r="K40" s="94">
        <f t="shared" si="14"/>
        <v>0</v>
      </c>
      <c r="L40" s="93">
        <f t="shared" si="15"/>
        <v>0</v>
      </c>
      <c r="M40" s="91">
        <f t="shared" si="16"/>
        <v>0</v>
      </c>
      <c r="N40" s="87">
        <f t="shared" si="17"/>
        <v>75</v>
      </c>
      <c r="O40" s="87">
        <f>IF(OR($C40=1,$F40=1),Inputs!$E$3*(1/4),0)</f>
        <v>10</v>
      </c>
      <c r="P40" s="89">
        <f>IF(OR($C40=1,$F40=1),Inputs!$E$25,0)</f>
        <v>50</v>
      </c>
      <c r="Q40" s="88">
        <f>IF(OR($C40=1,$F40=1),Inputs!$E$31,0)</f>
        <v>0</v>
      </c>
      <c r="R40" s="89">
        <f>IF(OR($C40=1,$F40=1),Inputs!$E$32,0)</f>
        <v>0</v>
      </c>
      <c r="S40" s="88">
        <f>IF(OR($C40=1,$F40=1),Inputs!$E$33,0)</f>
        <v>0</v>
      </c>
      <c r="T40" s="88">
        <f>IF(OR($C40=1,$F40=1),Inputs!$E$34,0)</f>
        <v>0</v>
      </c>
      <c r="U40" s="90">
        <f t="shared" si="9"/>
        <v>-500</v>
      </c>
      <c r="V40" s="181">
        <v>0</v>
      </c>
      <c r="W40" s="181">
        <f>MIN(O40,E40)*Inputs!E$13*Inputs!E$26</f>
        <v>750</v>
      </c>
      <c r="X40" s="190"/>
    </row>
    <row r="41" spans="1:24" ht="12" thickBot="1">
      <c r="A41" s="273"/>
      <c r="B41" s="11"/>
      <c r="C41" s="108">
        <v>1</v>
      </c>
      <c r="D41" s="12" t="s">
        <v>83</v>
      </c>
      <c r="E41" s="15">
        <f>Inputs!$E$3/4</f>
        <v>10</v>
      </c>
      <c r="F41" s="105">
        <f t="shared" si="10"/>
        <v>0</v>
      </c>
      <c r="G41" s="13"/>
      <c r="H41" s="95">
        <f t="shared" si="11"/>
        <v>750</v>
      </c>
      <c r="I41" s="96">
        <f t="shared" si="12"/>
        <v>500</v>
      </c>
      <c r="J41" s="97">
        <f t="shared" si="13"/>
        <v>0</v>
      </c>
      <c r="K41" s="98">
        <f t="shared" si="14"/>
        <v>0</v>
      </c>
      <c r="L41" s="97">
        <f t="shared" si="15"/>
        <v>0</v>
      </c>
      <c r="M41" s="95">
        <f t="shared" si="16"/>
        <v>0</v>
      </c>
      <c r="N41" s="99">
        <f t="shared" si="17"/>
        <v>75</v>
      </c>
      <c r="O41" s="99">
        <f>IF(OR($C41=1,$F41=1),Inputs!$E$3*(1/4),0)</f>
        <v>10</v>
      </c>
      <c r="P41" s="100">
        <f>IF(OR($C41=1,$F41=1),Inputs!$E$25,0)</f>
        <v>50</v>
      </c>
      <c r="Q41" s="101">
        <f>IF(OR($C41=1,$F41=1),Inputs!$E$31,0)</f>
        <v>0</v>
      </c>
      <c r="R41" s="100">
        <f>IF(OR($C41=1,$F41=1),Inputs!$E$32,0)</f>
        <v>0</v>
      </c>
      <c r="S41" s="101">
        <f>IF(OR($C41=1,$F41=1),Inputs!$E$33,0)</f>
        <v>0</v>
      </c>
      <c r="T41" s="101">
        <f>IF(OR($C41=1,$F41=1),Inputs!$E$34,0)</f>
        <v>0</v>
      </c>
      <c r="U41" s="102">
        <f t="shared" si="9"/>
        <v>-500</v>
      </c>
      <c r="V41" s="182">
        <v>0</v>
      </c>
      <c r="W41" s="182">
        <f>MIN(O41,E41)*Inputs!E$13*Inputs!E$26</f>
        <v>750</v>
      </c>
      <c r="X41" s="191"/>
    </row>
    <row r="42" spans="1:24" ht="12" thickBot="1">
      <c r="A42" s="271" t="s">
        <v>117</v>
      </c>
      <c r="B42" s="8" t="s">
        <v>93</v>
      </c>
      <c r="C42" s="107">
        <v>1</v>
      </c>
      <c r="D42" s="12" t="s">
        <v>83</v>
      </c>
      <c r="E42" s="15">
        <f>Inputs!$E$3/4</f>
        <v>10</v>
      </c>
      <c r="F42" s="104">
        <f t="shared" si="10"/>
        <v>0</v>
      </c>
      <c r="G42" s="13"/>
      <c r="H42" s="91">
        <f t="shared" si="11"/>
        <v>750</v>
      </c>
      <c r="I42" s="92">
        <f t="shared" si="12"/>
        <v>500</v>
      </c>
      <c r="J42" s="93">
        <f t="shared" si="13"/>
        <v>0</v>
      </c>
      <c r="K42" s="94">
        <f t="shared" si="14"/>
        <v>0</v>
      </c>
      <c r="L42" s="85">
        <f t="shared" si="15"/>
        <v>0</v>
      </c>
      <c r="M42" s="91">
        <f t="shared" si="16"/>
        <v>0</v>
      </c>
      <c r="N42" s="87">
        <f t="shared" si="17"/>
        <v>75</v>
      </c>
      <c r="O42" s="87">
        <f>IF(OR($C42=1,$F42=1),Inputs!$E$3*(1/4),0)</f>
        <v>10</v>
      </c>
      <c r="P42" s="89">
        <f>IF(OR($C42=1,$F42=1),Inputs!$E$25,0)</f>
        <v>50</v>
      </c>
      <c r="Q42" s="88">
        <f>IF(OR($C42=1,$F42=1),Inputs!$E$31,0)</f>
        <v>0</v>
      </c>
      <c r="R42" s="89">
        <f>IF(OR($C42=1,$F42=1),Inputs!$E$32,0)</f>
        <v>0</v>
      </c>
      <c r="S42" s="88">
        <f>IF(OR($C42=1,$F42=1),Inputs!$E$33,0)</f>
        <v>0</v>
      </c>
      <c r="T42" s="88">
        <f>IF(OR($C42=1,$F42=1),Inputs!$E$34,0)</f>
        <v>0</v>
      </c>
      <c r="U42" s="90">
        <f t="shared" si="9"/>
        <v>-500</v>
      </c>
      <c r="V42" s="181">
        <v>0</v>
      </c>
      <c r="W42" s="181">
        <f>MIN(O42,E42)*Inputs!E$13*Inputs!E$26</f>
        <v>750</v>
      </c>
      <c r="X42" s="190"/>
    </row>
    <row r="43" spans="1:24" ht="12" thickBot="1">
      <c r="A43" s="272"/>
      <c r="B43" s="8"/>
      <c r="C43" s="107">
        <v>1</v>
      </c>
      <c r="D43" s="12" t="s">
        <v>83</v>
      </c>
      <c r="E43" s="15">
        <f>Inputs!$E$3/4</f>
        <v>10</v>
      </c>
      <c r="F43" s="104">
        <f t="shared" si="10"/>
        <v>0</v>
      </c>
      <c r="G43" s="13"/>
      <c r="H43" s="91">
        <f t="shared" si="11"/>
        <v>750</v>
      </c>
      <c r="I43" s="92">
        <f t="shared" si="12"/>
        <v>500</v>
      </c>
      <c r="J43" s="93">
        <f t="shared" si="13"/>
        <v>0</v>
      </c>
      <c r="K43" s="94">
        <f t="shared" si="14"/>
        <v>0</v>
      </c>
      <c r="L43" s="93">
        <f t="shared" si="15"/>
        <v>0</v>
      </c>
      <c r="M43" s="91">
        <f t="shared" si="16"/>
        <v>0</v>
      </c>
      <c r="N43" s="87">
        <f t="shared" si="17"/>
        <v>75</v>
      </c>
      <c r="O43" s="87">
        <f>IF(OR($C43=1,$F43=1),Inputs!$E$3*(1/4),0)</f>
        <v>10</v>
      </c>
      <c r="P43" s="89">
        <f>IF(OR($C43=1,$F43=1),Inputs!$E$25,0)</f>
        <v>50</v>
      </c>
      <c r="Q43" s="88">
        <f>IF(OR($C43=1,$F43=1),Inputs!$E$31,0)</f>
        <v>0</v>
      </c>
      <c r="R43" s="89">
        <f>IF(OR($C43=1,$F43=1),Inputs!$E$32,0)</f>
        <v>0</v>
      </c>
      <c r="S43" s="88">
        <f>IF(OR($C43=1,$F43=1),Inputs!$E$33,0)</f>
        <v>0</v>
      </c>
      <c r="T43" s="88">
        <f>IF(OR($C43=1,$F43=1),Inputs!$E$34,0)</f>
        <v>0</v>
      </c>
      <c r="U43" s="90">
        <f t="shared" si="9"/>
        <v>-500</v>
      </c>
      <c r="V43" s="181">
        <v>0</v>
      </c>
      <c r="W43" s="181">
        <f>MIN(O43,E43)*Inputs!E$13*Inputs!E$26</f>
        <v>750</v>
      </c>
      <c r="X43" s="190"/>
    </row>
    <row r="44" spans="1:24" ht="12" thickBot="1">
      <c r="A44" s="272"/>
      <c r="B44" s="8"/>
      <c r="C44" s="107">
        <v>1</v>
      </c>
      <c r="D44" s="12" t="s">
        <v>83</v>
      </c>
      <c r="E44" s="15">
        <f>Inputs!$E$3/4</f>
        <v>10</v>
      </c>
      <c r="F44" s="104">
        <f t="shared" si="10"/>
        <v>0</v>
      </c>
      <c r="G44" s="13"/>
      <c r="H44" s="91">
        <f t="shared" si="11"/>
        <v>750</v>
      </c>
      <c r="I44" s="92">
        <f t="shared" si="12"/>
        <v>500</v>
      </c>
      <c r="J44" s="93">
        <f t="shared" si="13"/>
        <v>0</v>
      </c>
      <c r="K44" s="94">
        <f t="shared" si="14"/>
        <v>0</v>
      </c>
      <c r="L44" s="93">
        <f t="shared" si="15"/>
        <v>0</v>
      </c>
      <c r="M44" s="91">
        <f t="shared" si="16"/>
        <v>0</v>
      </c>
      <c r="N44" s="87">
        <f t="shared" si="17"/>
        <v>75</v>
      </c>
      <c r="O44" s="87">
        <f>IF(OR($C44=1,$F44=1),Inputs!$E$3*(1/4),0)</f>
        <v>10</v>
      </c>
      <c r="P44" s="89">
        <f>IF(OR($C44=1,$F44=1),Inputs!$E$25,0)</f>
        <v>50</v>
      </c>
      <c r="Q44" s="88">
        <f>IF(OR($C44=1,$F44=1),Inputs!$E$31,0)</f>
        <v>0</v>
      </c>
      <c r="R44" s="89">
        <f>IF(OR($C44=1,$F44=1),Inputs!$E$32,0)</f>
        <v>0</v>
      </c>
      <c r="S44" s="88">
        <f>IF(OR($C44=1,$F44=1),Inputs!$E$33,0)</f>
        <v>0</v>
      </c>
      <c r="T44" s="88">
        <f>IF(OR($C44=1,$F44=1),Inputs!$E$34,0)</f>
        <v>0</v>
      </c>
      <c r="U44" s="90">
        <f t="shared" si="9"/>
        <v>-500</v>
      </c>
      <c r="V44" s="181">
        <v>0</v>
      </c>
      <c r="W44" s="181">
        <f>MIN(O44,E44)*Inputs!E$13*Inputs!E$26</f>
        <v>750</v>
      </c>
      <c r="X44" s="190"/>
    </row>
    <row r="45" spans="1:24" ht="12" thickBot="1">
      <c r="A45" s="273"/>
      <c r="B45" s="11"/>
      <c r="C45" s="108">
        <v>1</v>
      </c>
      <c r="D45" s="12" t="s">
        <v>83</v>
      </c>
      <c r="E45" s="15">
        <f>Inputs!$E$3/4</f>
        <v>10</v>
      </c>
      <c r="F45" s="105">
        <f t="shared" si="10"/>
        <v>0</v>
      </c>
      <c r="G45" s="14"/>
      <c r="H45" s="95">
        <f t="shared" si="11"/>
        <v>750</v>
      </c>
      <c r="I45" s="96">
        <f t="shared" si="12"/>
        <v>500</v>
      </c>
      <c r="J45" s="97">
        <f t="shared" si="13"/>
        <v>0</v>
      </c>
      <c r="K45" s="98">
        <f t="shared" si="14"/>
        <v>0</v>
      </c>
      <c r="L45" s="97">
        <f t="shared" si="15"/>
        <v>0</v>
      </c>
      <c r="M45" s="95">
        <f t="shared" si="16"/>
        <v>0</v>
      </c>
      <c r="N45" s="99">
        <f t="shared" si="17"/>
        <v>75</v>
      </c>
      <c r="O45" s="99">
        <f>IF(OR($C45=1,$F45=1),Inputs!$E$3*(1/4),0)</f>
        <v>10</v>
      </c>
      <c r="P45" s="100">
        <f>IF(OR($C45=1,$F45=1),Inputs!$E$25,0)</f>
        <v>50</v>
      </c>
      <c r="Q45" s="101">
        <f>IF(OR($C45=1,$F45=1),Inputs!$E$31,0)</f>
        <v>0</v>
      </c>
      <c r="R45" s="100">
        <f>IF(OR($C45=1,$F45=1),Inputs!$E$32,0)</f>
        <v>0</v>
      </c>
      <c r="S45" s="101">
        <f>IF(OR($C45=1,$F45=1),Inputs!$E$33,0)</f>
        <v>0</v>
      </c>
      <c r="T45" s="101">
        <f>IF(OR($C45=1,$F45=1),Inputs!$E$34,0)</f>
        <v>0</v>
      </c>
      <c r="U45" s="102">
        <f t="shared" si="9"/>
        <v>-500</v>
      </c>
      <c r="V45" s="182">
        <v>0</v>
      </c>
      <c r="W45" s="182">
        <f>MIN(O45,E45)*Inputs!E$13*Inputs!E$26</f>
        <v>750</v>
      </c>
      <c r="X45" s="191"/>
    </row>
    <row r="46" spans="1:24" ht="11.25">
      <c r="A46" s="271" t="s">
        <v>118</v>
      </c>
      <c r="B46" s="8" t="s">
        <v>94</v>
      </c>
      <c r="C46" s="107">
        <v>0</v>
      </c>
      <c r="D46" s="10" t="s">
        <v>82</v>
      </c>
      <c r="E46" s="15">
        <v>0</v>
      </c>
      <c r="F46" s="104">
        <f t="shared" si="10"/>
        <v>0</v>
      </c>
      <c r="G46" s="13"/>
      <c r="H46" s="83">
        <f t="shared" si="11"/>
        <v>0</v>
      </c>
      <c r="I46" s="92">
        <f t="shared" si="12"/>
        <v>0</v>
      </c>
      <c r="J46" s="93">
        <f t="shared" si="13"/>
        <v>0</v>
      </c>
      <c r="K46" s="94">
        <f t="shared" si="14"/>
        <v>0</v>
      </c>
      <c r="L46" s="93">
        <f t="shared" si="15"/>
        <v>0</v>
      </c>
      <c r="M46" s="91">
        <f t="shared" si="16"/>
        <v>0</v>
      </c>
      <c r="N46" s="87">
        <f t="shared" si="17"/>
        <v>0</v>
      </c>
      <c r="O46" s="87">
        <f>IF(OR($C46=1,$F46=1),Inputs!$E$3*(1/4),0)</f>
        <v>0</v>
      </c>
      <c r="P46" s="89">
        <f>IF(OR($C46=1,$F46=1),Inputs!$E$25,0)</f>
        <v>0</v>
      </c>
      <c r="Q46" s="88">
        <f>IF(OR($C46=1,$F46=1),Inputs!$E$31,0)</f>
        <v>0</v>
      </c>
      <c r="R46" s="89">
        <f>IF(OR($C46=1,$F46=1),Inputs!$E$32,0)</f>
        <v>0</v>
      </c>
      <c r="S46" s="88">
        <f>IF(OR($C46=1,$F46=1),Inputs!$E$33,0)</f>
        <v>0</v>
      </c>
      <c r="T46" s="88">
        <f>IF(OR($C46=1,$F46=1),Inputs!$E$34,0)</f>
        <v>0</v>
      </c>
      <c r="U46" s="90">
        <f t="shared" si="9"/>
        <v>0</v>
      </c>
      <c r="V46" s="181">
        <v>0</v>
      </c>
      <c r="W46" s="181">
        <v>0</v>
      </c>
      <c r="X46" s="190"/>
    </row>
    <row r="47" spans="1:24" ht="11.25">
      <c r="A47" s="272"/>
      <c r="B47" s="8"/>
      <c r="C47" s="107">
        <v>0</v>
      </c>
      <c r="D47" s="9" t="s">
        <v>82</v>
      </c>
      <c r="E47" s="15">
        <v>0</v>
      </c>
      <c r="F47" s="104">
        <f t="shared" si="10"/>
        <v>0</v>
      </c>
      <c r="G47" s="13"/>
      <c r="H47" s="91">
        <f t="shared" si="11"/>
        <v>0</v>
      </c>
      <c r="I47" s="92">
        <f t="shared" si="12"/>
        <v>0</v>
      </c>
      <c r="J47" s="93">
        <f t="shared" si="13"/>
        <v>0</v>
      </c>
      <c r="K47" s="94">
        <f t="shared" si="14"/>
        <v>0</v>
      </c>
      <c r="L47" s="93">
        <f t="shared" si="15"/>
        <v>0</v>
      </c>
      <c r="M47" s="91">
        <f t="shared" si="16"/>
        <v>0</v>
      </c>
      <c r="N47" s="87">
        <f t="shared" si="17"/>
        <v>0</v>
      </c>
      <c r="O47" s="87">
        <f>IF(OR($C47=1,$F47=1),Inputs!$E$3*(1/4),0)</f>
        <v>0</v>
      </c>
      <c r="P47" s="89">
        <f>IF(OR($C47=1,$F47=1),Inputs!$E$25,0)</f>
        <v>0</v>
      </c>
      <c r="Q47" s="88">
        <f>IF(OR($C47=1,$F47=1),Inputs!$E$31,0)</f>
        <v>0</v>
      </c>
      <c r="R47" s="89">
        <f>IF(OR($C47=1,$F47=1),Inputs!$E$32,0)</f>
        <v>0</v>
      </c>
      <c r="S47" s="88">
        <f>IF(OR($C47=1,$F47=1),Inputs!$E$33,0)</f>
        <v>0</v>
      </c>
      <c r="T47" s="88">
        <f>IF(OR($C47=1,$F47=1),Inputs!$E$34,0)</f>
        <v>0</v>
      </c>
      <c r="U47" s="90">
        <f t="shared" si="9"/>
        <v>0</v>
      </c>
      <c r="V47" s="181">
        <v>0</v>
      </c>
      <c r="W47" s="181">
        <v>0</v>
      </c>
      <c r="X47" s="190"/>
    </row>
    <row r="48" spans="1:24" ht="11.25">
      <c r="A48" s="272"/>
      <c r="B48" s="8"/>
      <c r="C48" s="107">
        <v>0</v>
      </c>
      <c r="D48" s="9" t="s">
        <v>82</v>
      </c>
      <c r="E48" s="15">
        <v>0</v>
      </c>
      <c r="F48" s="104">
        <f t="shared" si="10"/>
        <v>0</v>
      </c>
      <c r="G48" s="13"/>
      <c r="H48" s="91">
        <f t="shared" si="11"/>
        <v>0</v>
      </c>
      <c r="I48" s="92">
        <f t="shared" si="12"/>
        <v>0</v>
      </c>
      <c r="J48" s="93">
        <f t="shared" si="13"/>
        <v>0</v>
      </c>
      <c r="K48" s="94">
        <f t="shared" si="14"/>
        <v>0</v>
      </c>
      <c r="L48" s="93">
        <f t="shared" si="15"/>
        <v>0</v>
      </c>
      <c r="M48" s="91">
        <f t="shared" si="16"/>
        <v>0</v>
      </c>
      <c r="N48" s="87">
        <f t="shared" si="17"/>
        <v>0</v>
      </c>
      <c r="O48" s="87">
        <f>IF(OR($C48=1,$F48=1),Inputs!$E$3*(1/4),0)</f>
        <v>0</v>
      </c>
      <c r="P48" s="89">
        <f>IF(OR($C48=1,$F48=1),Inputs!$E$25,0)</f>
        <v>0</v>
      </c>
      <c r="Q48" s="88">
        <f>IF(OR($C48=1,$F48=1),Inputs!$E$31,0)</f>
        <v>0</v>
      </c>
      <c r="R48" s="89">
        <f>IF(OR($C48=1,$F48=1),Inputs!$E$32,0)</f>
        <v>0</v>
      </c>
      <c r="S48" s="88">
        <f>IF(OR($C48=1,$F48=1),Inputs!$E$33,0)</f>
        <v>0</v>
      </c>
      <c r="T48" s="88">
        <f>IF(OR($C48=1,$F48=1),Inputs!$E$34,0)</f>
        <v>0</v>
      </c>
      <c r="U48" s="90">
        <f t="shared" si="9"/>
        <v>0</v>
      </c>
      <c r="V48" s="181">
        <v>0</v>
      </c>
      <c r="W48" s="181">
        <v>0</v>
      </c>
      <c r="X48" s="190"/>
    </row>
    <row r="49" spans="1:24" ht="12" thickBot="1">
      <c r="A49" s="273"/>
      <c r="B49" s="11"/>
      <c r="C49" s="108">
        <v>0</v>
      </c>
      <c r="D49" s="12" t="s">
        <v>82</v>
      </c>
      <c r="E49" s="16">
        <v>0</v>
      </c>
      <c r="F49" s="105">
        <f t="shared" si="10"/>
        <v>0</v>
      </c>
      <c r="G49" s="13"/>
      <c r="H49" s="95">
        <f t="shared" si="11"/>
        <v>0</v>
      </c>
      <c r="I49" s="96">
        <f t="shared" si="12"/>
        <v>0</v>
      </c>
      <c r="J49" s="97">
        <f t="shared" si="13"/>
        <v>0</v>
      </c>
      <c r="K49" s="98">
        <f t="shared" si="14"/>
        <v>0</v>
      </c>
      <c r="L49" s="97">
        <f t="shared" si="15"/>
        <v>0</v>
      </c>
      <c r="M49" s="95">
        <f t="shared" si="16"/>
        <v>0</v>
      </c>
      <c r="N49" s="99">
        <f t="shared" si="17"/>
        <v>0</v>
      </c>
      <c r="O49" s="99">
        <f>IF(OR($C49=1,$F49=1),Inputs!$E$3*(1/4),0)</f>
        <v>0</v>
      </c>
      <c r="P49" s="100">
        <f>IF(OR($C49=1,$F49=1),Inputs!$E$25,0)</f>
        <v>0</v>
      </c>
      <c r="Q49" s="101">
        <f>IF(OR($C49=1,$F49=1),Inputs!$E$31,0)</f>
        <v>0</v>
      </c>
      <c r="R49" s="100">
        <f>IF(OR($C49=1,$F49=1),Inputs!$E$32,0)</f>
        <v>0</v>
      </c>
      <c r="S49" s="101">
        <f>IF(OR($C49=1,$F49=1),Inputs!$E$33,0)</f>
        <v>0</v>
      </c>
      <c r="T49" s="101">
        <f>IF(OR($C49=1,$F49=1),Inputs!$E$34,0)</f>
        <v>0</v>
      </c>
      <c r="U49" s="102">
        <f t="shared" si="9"/>
        <v>0</v>
      </c>
      <c r="V49" s="182">
        <v>0</v>
      </c>
      <c r="W49" s="182">
        <v>0</v>
      </c>
      <c r="X49" s="191"/>
    </row>
    <row r="50" spans="1:24" ht="11.25">
      <c r="A50" s="271" t="s">
        <v>119</v>
      </c>
      <c r="B50" s="8" t="s">
        <v>95</v>
      </c>
      <c r="C50" s="107">
        <v>0</v>
      </c>
      <c r="D50" s="9" t="s">
        <v>82</v>
      </c>
      <c r="E50" s="15">
        <v>0</v>
      </c>
      <c r="F50" s="104">
        <f t="shared" si="10"/>
        <v>0</v>
      </c>
      <c r="G50" s="13"/>
      <c r="H50" s="91">
        <f t="shared" si="11"/>
        <v>0</v>
      </c>
      <c r="I50" s="92">
        <f t="shared" si="12"/>
        <v>0</v>
      </c>
      <c r="J50" s="93">
        <f t="shared" si="13"/>
        <v>0</v>
      </c>
      <c r="K50" s="94">
        <f t="shared" si="14"/>
        <v>0</v>
      </c>
      <c r="L50" s="85">
        <f t="shared" si="15"/>
        <v>0</v>
      </c>
      <c r="M50" s="91">
        <f t="shared" si="16"/>
        <v>0</v>
      </c>
      <c r="N50" s="87">
        <f t="shared" si="17"/>
        <v>0</v>
      </c>
      <c r="O50" s="87">
        <f>IF(OR($C50=1,$F50=1),Inputs!$E$3*(1/4),0)</f>
        <v>0</v>
      </c>
      <c r="P50" s="89">
        <f>IF(OR($C50=1,$F50=1),Inputs!$E$25,0)</f>
        <v>0</v>
      </c>
      <c r="Q50" s="88">
        <f>IF(OR($C50=1,$F50=1),Inputs!$E$31,0)</f>
        <v>0</v>
      </c>
      <c r="R50" s="89">
        <f>IF(OR($C50=1,$F50=1),Inputs!$E$32,0)</f>
        <v>0</v>
      </c>
      <c r="S50" s="88">
        <f>IF(OR($C50=1,$F50=1),Inputs!$E$33,0)</f>
        <v>0</v>
      </c>
      <c r="T50" s="88">
        <f>IF(OR($C50=1,$F50=1),Inputs!$E$34,0)</f>
        <v>0</v>
      </c>
      <c r="U50" s="90">
        <f t="shared" si="9"/>
        <v>0</v>
      </c>
      <c r="V50" s="181">
        <v>0</v>
      </c>
      <c r="W50" s="181">
        <v>0</v>
      </c>
      <c r="X50" s="190"/>
    </row>
    <row r="51" spans="1:24" ht="11.25">
      <c r="A51" s="272"/>
      <c r="B51" s="8"/>
      <c r="C51" s="107">
        <v>0</v>
      </c>
      <c r="D51" s="9" t="s">
        <v>82</v>
      </c>
      <c r="E51" s="15">
        <v>0</v>
      </c>
      <c r="F51" s="104">
        <f t="shared" si="10"/>
        <v>0</v>
      </c>
      <c r="G51" s="13"/>
      <c r="H51" s="91">
        <f t="shared" si="11"/>
        <v>0</v>
      </c>
      <c r="I51" s="92">
        <f t="shared" si="12"/>
        <v>0</v>
      </c>
      <c r="J51" s="93">
        <f t="shared" si="13"/>
        <v>0</v>
      </c>
      <c r="K51" s="94">
        <f t="shared" si="14"/>
        <v>0</v>
      </c>
      <c r="L51" s="93">
        <f t="shared" si="15"/>
        <v>0</v>
      </c>
      <c r="M51" s="91">
        <f t="shared" si="16"/>
        <v>0</v>
      </c>
      <c r="N51" s="87">
        <f t="shared" si="17"/>
        <v>0</v>
      </c>
      <c r="O51" s="87">
        <f>IF(OR($C51=1,$F51=1),Inputs!$E$3*(1/4),0)</f>
        <v>0</v>
      </c>
      <c r="P51" s="89">
        <f>IF(OR($C51=1,$F51=1),Inputs!$E$25,0)</f>
        <v>0</v>
      </c>
      <c r="Q51" s="88">
        <f>IF(OR($C51=1,$F51=1),Inputs!$E$31,0)</f>
        <v>0</v>
      </c>
      <c r="R51" s="89">
        <f>IF(OR($C51=1,$F51=1),Inputs!$E$32,0)</f>
        <v>0</v>
      </c>
      <c r="S51" s="88">
        <f>IF(OR($C51=1,$F51=1),Inputs!$E$33,0)</f>
        <v>0</v>
      </c>
      <c r="T51" s="88">
        <f>IF(OR($C51=1,$F51=1),Inputs!$E$34,0)</f>
        <v>0</v>
      </c>
      <c r="U51" s="90">
        <f t="shared" si="9"/>
        <v>0</v>
      </c>
      <c r="V51" s="181">
        <v>0</v>
      </c>
      <c r="W51" s="181">
        <v>0</v>
      </c>
      <c r="X51" s="190"/>
    </row>
    <row r="52" spans="1:24" ht="11.25">
      <c r="A52" s="272"/>
      <c r="B52" s="8"/>
      <c r="C52" s="107">
        <v>0</v>
      </c>
      <c r="D52" s="9" t="s">
        <v>82</v>
      </c>
      <c r="E52" s="15">
        <v>0</v>
      </c>
      <c r="F52" s="104">
        <f t="shared" si="10"/>
        <v>0</v>
      </c>
      <c r="G52" s="13"/>
      <c r="H52" s="91">
        <f t="shared" si="11"/>
        <v>0</v>
      </c>
      <c r="I52" s="92">
        <f t="shared" si="12"/>
        <v>0</v>
      </c>
      <c r="J52" s="93">
        <f t="shared" si="13"/>
        <v>0</v>
      </c>
      <c r="K52" s="94">
        <f t="shared" si="14"/>
        <v>0</v>
      </c>
      <c r="L52" s="93">
        <f t="shared" si="15"/>
        <v>0</v>
      </c>
      <c r="M52" s="91">
        <f t="shared" si="16"/>
        <v>0</v>
      </c>
      <c r="N52" s="87">
        <f t="shared" si="17"/>
        <v>0</v>
      </c>
      <c r="O52" s="87">
        <f>IF(OR($C52=1,$F52=1),Inputs!$E$3*(1/4),0)</f>
        <v>0</v>
      </c>
      <c r="P52" s="89">
        <f>IF(OR($C52=1,$F52=1),Inputs!$E$25,0)</f>
        <v>0</v>
      </c>
      <c r="Q52" s="88">
        <f>IF(OR($C52=1,$F52=1),Inputs!$E$31,0)</f>
        <v>0</v>
      </c>
      <c r="R52" s="89">
        <f>IF(OR($C52=1,$F52=1),Inputs!$E$32,0)</f>
        <v>0</v>
      </c>
      <c r="S52" s="88">
        <f>IF(OR($C52=1,$F52=1),Inputs!$E$33,0)</f>
        <v>0</v>
      </c>
      <c r="T52" s="88">
        <f>IF(OR($C52=1,$F52=1),Inputs!$E$34,0)</f>
        <v>0</v>
      </c>
      <c r="U52" s="90">
        <f t="shared" si="9"/>
        <v>0</v>
      </c>
      <c r="V52" s="181">
        <v>0</v>
      </c>
      <c r="W52" s="181">
        <v>0</v>
      </c>
      <c r="X52" s="190"/>
    </row>
    <row r="53" spans="1:24" ht="12" thickBot="1">
      <c r="A53" s="273"/>
      <c r="B53" s="11"/>
      <c r="C53" s="108">
        <v>0</v>
      </c>
      <c r="D53" s="12" t="s">
        <v>82</v>
      </c>
      <c r="E53" s="16">
        <v>0</v>
      </c>
      <c r="F53" s="105">
        <f t="shared" si="10"/>
        <v>0</v>
      </c>
      <c r="G53" s="13"/>
      <c r="H53" s="95">
        <f t="shared" si="11"/>
        <v>0</v>
      </c>
      <c r="I53" s="96">
        <f t="shared" si="12"/>
        <v>0</v>
      </c>
      <c r="J53" s="97">
        <f t="shared" si="13"/>
        <v>0</v>
      </c>
      <c r="K53" s="98">
        <f t="shared" si="14"/>
        <v>0</v>
      </c>
      <c r="L53" s="97">
        <f t="shared" si="15"/>
        <v>0</v>
      </c>
      <c r="M53" s="95">
        <f t="shared" si="16"/>
        <v>0</v>
      </c>
      <c r="N53" s="99">
        <f t="shared" si="17"/>
        <v>0</v>
      </c>
      <c r="O53" s="99">
        <f>IF(OR($C53=1,$F53=1),Inputs!$E$3*(1/4),0)</f>
        <v>0</v>
      </c>
      <c r="P53" s="100">
        <f>IF(OR($C53=1,$F53=1),Inputs!$E$25,0)</f>
        <v>0</v>
      </c>
      <c r="Q53" s="101">
        <f>IF(OR($C53=1,$F53=1),Inputs!$E$31,0)</f>
        <v>0</v>
      </c>
      <c r="R53" s="100">
        <f>IF(OR($C53=1,$F53=1),Inputs!$E$32,0)</f>
        <v>0</v>
      </c>
      <c r="S53" s="101">
        <f>IF(OR($C53=1,$F53=1),Inputs!$E$33,0)</f>
        <v>0</v>
      </c>
      <c r="T53" s="101">
        <f>IF(OR($C53=1,$F53=1),Inputs!$E$34,0)</f>
        <v>0</v>
      </c>
      <c r="U53" s="102">
        <f t="shared" si="9"/>
        <v>0</v>
      </c>
      <c r="V53" s="182">
        <v>0</v>
      </c>
      <c r="W53" s="182">
        <v>0</v>
      </c>
      <c r="X53" s="191"/>
    </row>
    <row r="54" spans="1:24" ht="11.25">
      <c r="A54" s="271" t="s">
        <v>120</v>
      </c>
      <c r="B54" s="8" t="s">
        <v>96</v>
      </c>
      <c r="C54" s="107">
        <v>0</v>
      </c>
      <c r="D54" s="9" t="s">
        <v>82</v>
      </c>
      <c r="E54" s="15">
        <v>0</v>
      </c>
      <c r="F54" s="104">
        <f t="shared" si="10"/>
        <v>0</v>
      </c>
      <c r="G54" s="13"/>
      <c r="H54" s="91">
        <f t="shared" si="11"/>
        <v>0</v>
      </c>
      <c r="I54" s="92">
        <f t="shared" si="12"/>
        <v>0</v>
      </c>
      <c r="J54" s="93">
        <f t="shared" si="13"/>
        <v>0</v>
      </c>
      <c r="K54" s="94">
        <f t="shared" si="14"/>
        <v>0</v>
      </c>
      <c r="L54" s="85">
        <f t="shared" si="15"/>
        <v>0</v>
      </c>
      <c r="M54" s="91">
        <f t="shared" si="16"/>
        <v>0</v>
      </c>
      <c r="N54" s="87">
        <f t="shared" si="17"/>
        <v>0</v>
      </c>
      <c r="O54" s="87">
        <f>IF(OR($C54=1,$F54=1),Inputs!$E$3*(1/4),0)</f>
        <v>0</v>
      </c>
      <c r="P54" s="89">
        <f>IF(OR($C54=1,$F54=1),Inputs!$E$25,0)</f>
        <v>0</v>
      </c>
      <c r="Q54" s="88">
        <f>IF(OR($C54=1,$F54=1),Inputs!$E$31,0)</f>
        <v>0</v>
      </c>
      <c r="R54" s="89">
        <f>IF(OR($C54=1,$F54=1),Inputs!$E$32,0)</f>
        <v>0</v>
      </c>
      <c r="S54" s="88">
        <f>IF(OR($C54=1,$F54=1),Inputs!$E$33,0)</f>
        <v>0</v>
      </c>
      <c r="T54" s="88">
        <f>IF(OR($C54=1,$F54=1),Inputs!$E$34,0)</f>
        <v>0</v>
      </c>
      <c r="U54" s="90">
        <f t="shared" si="9"/>
        <v>0</v>
      </c>
      <c r="V54" s="181">
        <v>0</v>
      </c>
      <c r="W54" s="181">
        <v>0</v>
      </c>
      <c r="X54" s="190"/>
    </row>
    <row r="55" spans="1:24" ht="11.25">
      <c r="A55" s="272"/>
      <c r="B55" s="8"/>
      <c r="C55" s="107">
        <v>0</v>
      </c>
      <c r="D55" s="9" t="s">
        <v>82</v>
      </c>
      <c r="E55" s="15">
        <v>0</v>
      </c>
      <c r="F55" s="104">
        <f t="shared" si="10"/>
        <v>0</v>
      </c>
      <c r="G55" s="13"/>
      <c r="H55" s="91">
        <f t="shared" si="11"/>
        <v>0</v>
      </c>
      <c r="I55" s="92">
        <f t="shared" si="12"/>
        <v>0</v>
      </c>
      <c r="J55" s="93">
        <f t="shared" si="13"/>
        <v>0</v>
      </c>
      <c r="K55" s="94">
        <f t="shared" si="14"/>
        <v>0</v>
      </c>
      <c r="L55" s="93">
        <f t="shared" si="15"/>
        <v>0</v>
      </c>
      <c r="M55" s="91">
        <f t="shared" si="16"/>
        <v>0</v>
      </c>
      <c r="N55" s="87">
        <f t="shared" si="17"/>
        <v>0</v>
      </c>
      <c r="O55" s="87">
        <f>IF(OR($C55=1,$F55=1),Inputs!$E$3*(1/4),0)</f>
        <v>0</v>
      </c>
      <c r="P55" s="89">
        <f>IF(OR($C55=1,$F55=1),Inputs!$E$25,0)</f>
        <v>0</v>
      </c>
      <c r="Q55" s="88">
        <f>IF(OR($C55=1,$F55=1),Inputs!$E$31,0)</f>
        <v>0</v>
      </c>
      <c r="R55" s="89">
        <f>IF(OR($C55=1,$F55=1),Inputs!$E$32,0)</f>
        <v>0</v>
      </c>
      <c r="S55" s="88">
        <f>IF(OR($C55=1,$F55=1),Inputs!$E$33,0)</f>
        <v>0</v>
      </c>
      <c r="T55" s="88">
        <f>IF(OR($C55=1,$F55=1),Inputs!$E$34,0)</f>
        <v>0</v>
      </c>
      <c r="U55" s="90">
        <f t="shared" si="9"/>
        <v>0</v>
      </c>
      <c r="V55" s="181">
        <v>0</v>
      </c>
      <c r="W55" s="181">
        <v>0</v>
      </c>
      <c r="X55" s="190"/>
    </row>
    <row r="56" spans="1:24" ht="11.25">
      <c r="A56" s="272"/>
      <c r="B56" s="8"/>
      <c r="C56" s="107">
        <v>0</v>
      </c>
      <c r="D56" s="9" t="s">
        <v>82</v>
      </c>
      <c r="E56" s="15">
        <v>0</v>
      </c>
      <c r="F56" s="104">
        <f t="shared" si="10"/>
        <v>0</v>
      </c>
      <c r="G56" s="13"/>
      <c r="H56" s="91">
        <f t="shared" si="11"/>
        <v>0</v>
      </c>
      <c r="I56" s="92">
        <f t="shared" si="12"/>
        <v>0</v>
      </c>
      <c r="J56" s="93">
        <f t="shared" si="13"/>
        <v>0</v>
      </c>
      <c r="K56" s="94">
        <f t="shared" si="14"/>
        <v>0</v>
      </c>
      <c r="L56" s="93">
        <f t="shared" si="15"/>
        <v>0</v>
      </c>
      <c r="M56" s="91">
        <f t="shared" si="16"/>
        <v>0</v>
      </c>
      <c r="N56" s="87">
        <f t="shared" si="17"/>
        <v>0</v>
      </c>
      <c r="O56" s="87">
        <f>IF(OR($C56=1,$F56=1),Inputs!$E$3*(1/4),0)</f>
        <v>0</v>
      </c>
      <c r="P56" s="89">
        <f>IF(OR($C56=1,$F56=1),Inputs!$E$25,0)</f>
        <v>0</v>
      </c>
      <c r="Q56" s="88">
        <f>IF(OR($C56=1,$F56=1),Inputs!$E$31,0)</f>
        <v>0</v>
      </c>
      <c r="R56" s="89">
        <f>IF(OR($C56=1,$F56=1),Inputs!$E$32,0)</f>
        <v>0</v>
      </c>
      <c r="S56" s="88">
        <f>IF(OR($C56=1,$F56=1),Inputs!$E$33,0)</f>
        <v>0</v>
      </c>
      <c r="T56" s="88">
        <f>IF(OR($C56=1,$F56=1),Inputs!$E$34,0)</f>
        <v>0</v>
      </c>
      <c r="U56" s="90">
        <f t="shared" si="9"/>
        <v>0</v>
      </c>
      <c r="V56" s="181">
        <v>0</v>
      </c>
      <c r="W56" s="181">
        <v>0</v>
      </c>
      <c r="X56" s="190"/>
    </row>
    <row r="57" spans="1:24" ht="12" thickBot="1">
      <c r="A57" s="273"/>
      <c r="B57" s="11"/>
      <c r="C57" s="108">
        <v>0</v>
      </c>
      <c r="D57" s="12" t="s">
        <v>82</v>
      </c>
      <c r="E57" s="16">
        <v>0</v>
      </c>
      <c r="F57" s="105">
        <f t="shared" si="10"/>
        <v>0</v>
      </c>
      <c r="G57" s="13"/>
      <c r="H57" s="95">
        <f t="shared" si="11"/>
        <v>0</v>
      </c>
      <c r="I57" s="96">
        <f t="shared" si="12"/>
        <v>0</v>
      </c>
      <c r="J57" s="97">
        <f t="shared" si="13"/>
        <v>0</v>
      </c>
      <c r="K57" s="98">
        <f t="shared" si="14"/>
        <v>0</v>
      </c>
      <c r="L57" s="97">
        <f t="shared" si="15"/>
        <v>0</v>
      </c>
      <c r="M57" s="95">
        <f t="shared" si="16"/>
        <v>0</v>
      </c>
      <c r="N57" s="99">
        <f t="shared" si="17"/>
        <v>0</v>
      </c>
      <c r="O57" s="99">
        <f>IF(OR($C57=1,$F57=1),Inputs!$E$3*(1/4),0)</f>
        <v>0</v>
      </c>
      <c r="P57" s="100">
        <f>IF(OR($C57=1,$F57=1),Inputs!$E$25,0)</f>
        <v>0</v>
      </c>
      <c r="Q57" s="101">
        <f>IF(OR($C57=1,$F57=1),Inputs!$E$31,0)</f>
        <v>0</v>
      </c>
      <c r="R57" s="100">
        <f>IF(OR($C57=1,$F57=1),Inputs!$E$32,0)</f>
        <v>0</v>
      </c>
      <c r="S57" s="101">
        <f>IF(OR($C57=1,$F57=1),Inputs!$E$33,0)</f>
        <v>0</v>
      </c>
      <c r="T57" s="101">
        <f>IF(OR($C57=1,$F57=1),Inputs!$E$34,0)</f>
        <v>0</v>
      </c>
      <c r="U57" s="102">
        <f t="shared" si="9"/>
        <v>0</v>
      </c>
      <c r="V57" s="182">
        <v>0</v>
      </c>
      <c r="W57" s="182">
        <v>0</v>
      </c>
      <c r="X57" s="191"/>
    </row>
    <row r="58" spans="1:24" ht="11.25">
      <c r="A58" s="271" t="s">
        <v>121</v>
      </c>
      <c r="B58" s="8" t="s">
        <v>97</v>
      </c>
      <c r="C58" s="107">
        <v>0</v>
      </c>
      <c r="D58" s="9" t="s">
        <v>82</v>
      </c>
      <c r="E58" s="15">
        <v>0</v>
      </c>
      <c r="F58" s="104">
        <f t="shared" si="10"/>
        <v>0</v>
      </c>
      <c r="G58" s="13"/>
      <c r="H58" s="91">
        <f t="shared" si="11"/>
        <v>0</v>
      </c>
      <c r="I58" s="92">
        <f t="shared" si="12"/>
        <v>0</v>
      </c>
      <c r="J58" s="93">
        <f t="shared" si="13"/>
        <v>0</v>
      </c>
      <c r="K58" s="94">
        <f t="shared" si="14"/>
        <v>0</v>
      </c>
      <c r="L58" s="85">
        <f t="shared" si="15"/>
        <v>0</v>
      </c>
      <c r="M58" s="91">
        <f t="shared" si="16"/>
        <v>0</v>
      </c>
      <c r="N58" s="87">
        <f t="shared" si="17"/>
        <v>0</v>
      </c>
      <c r="O58" s="87">
        <f>IF(OR($C58=1,$F58=1),Inputs!$E$3*(1/4),0)</f>
        <v>0</v>
      </c>
      <c r="P58" s="89">
        <f>IF(OR($C58=1,$F58=1),Inputs!$E$25,0)</f>
        <v>0</v>
      </c>
      <c r="Q58" s="88">
        <f>IF(OR($C58=1,$F58=1),Inputs!$E$31,0)</f>
        <v>0</v>
      </c>
      <c r="R58" s="89">
        <f>IF(OR($C58=1,$F58=1),Inputs!$E$32,0)</f>
        <v>0</v>
      </c>
      <c r="S58" s="88">
        <f>IF(OR($C58=1,$F58=1),Inputs!$E$33,0)</f>
        <v>0</v>
      </c>
      <c r="T58" s="88">
        <f>IF(OR($C58=1,$F58=1),Inputs!$E$34,0)</f>
        <v>0</v>
      </c>
      <c r="U58" s="90">
        <f t="shared" si="9"/>
        <v>0</v>
      </c>
      <c r="V58" s="181">
        <v>0</v>
      </c>
      <c r="W58" s="181">
        <v>0</v>
      </c>
      <c r="X58" s="190"/>
    </row>
    <row r="59" spans="1:24" ht="11.25">
      <c r="A59" s="272"/>
      <c r="B59" s="8"/>
      <c r="C59" s="107">
        <v>0</v>
      </c>
      <c r="D59" s="9" t="s">
        <v>82</v>
      </c>
      <c r="E59" s="15">
        <v>0</v>
      </c>
      <c r="F59" s="104">
        <f t="shared" si="10"/>
        <v>0</v>
      </c>
      <c r="G59" s="13"/>
      <c r="H59" s="91">
        <f t="shared" si="11"/>
        <v>0</v>
      </c>
      <c r="I59" s="92">
        <f t="shared" si="12"/>
        <v>0</v>
      </c>
      <c r="J59" s="93">
        <f t="shared" si="13"/>
        <v>0</v>
      </c>
      <c r="K59" s="94">
        <f t="shared" si="14"/>
        <v>0</v>
      </c>
      <c r="L59" s="93">
        <f t="shared" si="15"/>
        <v>0</v>
      </c>
      <c r="M59" s="91">
        <f t="shared" si="16"/>
        <v>0</v>
      </c>
      <c r="N59" s="87">
        <f t="shared" si="17"/>
        <v>0</v>
      </c>
      <c r="O59" s="87">
        <f>IF(OR($C59=1,$F59=1),Inputs!$E$3*(1/4),0)</f>
        <v>0</v>
      </c>
      <c r="P59" s="89">
        <f>IF(OR($C59=1,$F59=1),Inputs!$E$25,0)</f>
        <v>0</v>
      </c>
      <c r="Q59" s="88">
        <f>IF(OR($C59=1,$F59=1),Inputs!$E$31,0)</f>
        <v>0</v>
      </c>
      <c r="R59" s="89">
        <f>IF(OR($C59=1,$F59=1),Inputs!$E$32,0)</f>
        <v>0</v>
      </c>
      <c r="S59" s="88">
        <f>IF(OR($C59=1,$F59=1),Inputs!$E$33,0)</f>
        <v>0</v>
      </c>
      <c r="T59" s="88">
        <f>IF(OR($C59=1,$F59=1),Inputs!$E$34,0)</f>
        <v>0</v>
      </c>
      <c r="U59" s="90">
        <f t="shared" si="9"/>
        <v>0</v>
      </c>
      <c r="V59" s="181">
        <v>0</v>
      </c>
      <c r="W59" s="181">
        <v>0</v>
      </c>
      <c r="X59" s="190"/>
    </row>
    <row r="60" spans="1:24" ht="11.25">
      <c r="A60" s="272"/>
      <c r="B60" s="8"/>
      <c r="C60" s="107">
        <v>0</v>
      </c>
      <c r="D60" s="9" t="s">
        <v>82</v>
      </c>
      <c r="E60" s="15">
        <v>0</v>
      </c>
      <c r="F60" s="104">
        <f t="shared" si="10"/>
        <v>0</v>
      </c>
      <c r="G60" s="13"/>
      <c r="H60" s="91">
        <f t="shared" si="11"/>
        <v>0</v>
      </c>
      <c r="I60" s="92">
        <f t="shared" si="12"/>
        <v>0</v>
      </c>
      <c r="J60" s="93">
        <f t="shared" si="13"/>
        <v>0</v>
      </c>
      <c r="K60" s="94">
        <f t="shared" si="14"/>
        <v>0</v>
      </c>
      <c r="L60" s="93">
        <f t="shared" si="15"/>
        <v>0</v>
      </c>
      <c r="M60" s="91">
        <f t="shared" si="16"/>
        <v>0</v>
      </c>
      <c r="N60" s="87">
        <f t="shared" si="17"/>
        <v>0</v>
      </c>
      <c r="O60" s="87">
        <f>IF(OR($C60=1,$F60=1),Inputs!$E$3*(1/4),0)</f>
        <v>0</v>
      </c>
      <c r="P60" s="89">
        <f>IF(OR($C60=1,$F60=1),Inputs!$E$25,0)</f>
        <v>0</v>
      </c>
      <c r="Q60" s="88">
        <f>IF(OR($C60=1,$F60=1),Inputs!$E$31,0)</f>
        <v>0</v>
      </c>
      <c r="R60" s="89">
        <f>IF(OR($C60=1,$F60=1),Inputs!$E$32,0)</f>
        <v>0</v>
      </c>
      <c r="S60" s="88">
        <f>IF(OR($C60=1,$F60=1),Inputs!$E$33,0)</f>
        <v>0</v>
      </c>
      <c r="T60" s="88">
        <f>IF(OR($C60=1,$F60=1),Inputs!$E$34,0)</f>
        <v>0</v>
      </c>
      <c r="U60" s="90">
        <f t="shared" si="9"/>
        <v>0</v>
      </c>
      <c r="V60" s="181">
        <v>0</v>
      </c>
      <c r="W60" s="181">
        <v>0</v>
      </c>
      <c r="X60" s="190"/>
    </row>
    <row r="61" spans="1:24" ht="12" thickBot="1">
      <c r="A61" s="273"/>
      <c r="B61" s="11"/>
      <c r="C61" s="108">
        <v>0</v>
      </c>
      <c r="D61" s="12" t="s">
        <v>82</v>
      </c>
      <c r="E61" s="16">
        <v>0</v>
      </c>
      <c r="F61" s="105">
        <f t="shared" si="10"/>
        <v>0</v>
      </c>
      <c r="G61" s="13"/>
      <c r="H61" s="95">
        <f t="shared" si="11"/>
        <v>0</v>
      </c>
      <c r="I61" s="96">
        <f t="shared" si="12"/>
        <v>0</v>
      </c>
      <c r="J61" s="97">
        <f t="shared" si="13"/>
        <v>0</v>
      </c>
      <c r="K61" s="98">
        <f t="shared" si="14"/>
        <v>0</v>
      </c>
      <c r="L61" s="97">
        <f t="shared" si="15"/>
        <v>0</v>
      </c>
      <c r="M61" s="95">
        <f t="shared" si="16"/>
        <v>0</v>
      </c>
      <c r="N61" s="99">
        <f t="shared" si="17"/>
        <v>0</v>
      </c>
      <c r="O61" s="99">
        <f>IF(OR($C61=1,$F61=1),Inputs!$E$3*(1/4),0)</f>
        <v>0</v>
      </c>
      <c r="P61" s="100">
        <f>IF(OR($C61=1,$F61=1),Inputs!$E$25,0)</f>
        <v>0</v>
      </c>
      <c r="Q61" s="101">
        <f>IF(OR($C61=1,$F61=1),Inputs!$E$31,0)</f>
        <v>0</v>
      </c>
      <c r="R61" s="100">
        <f>IF(OR($C61=1,$F61=1),Inputs!$E$32,0)</f>
        <v>0</v>
      </c>
      <c r="S61" s="101">
        <f>IF(OR($C61=1,$F61=1),Inputs!$E$33,0)</f>
        <v>0</v>
      </c>
      <c r="T61" s="101">
        <f>IF(OR($C61=1,$F61=1),Inputs!$E$34,0)</f>
        <v>0</v>
      </c>
      <c r="U61" s="102">
        <f t="shared" si="9"/>
        <v>0</v>
      </c>
      <c r="V61" s="182">
        <v>0</v>
      </c>
      <c r="W61" s="182">
        <v>0</v>
      </c>
      <c r="X61" s="191"/>
    </row>
    <row r="62" spans="1:24" ht="11.25">
      <c r="A62" s="271" t="s">
        <v>122</v>
      </c>
      <c r="B62" s="8" t="s">
        <v>98</v>
      </c>
      <c r="C62" s="107">
        <v>0</v>
      </c>
      <c r="D62" s="9" t="s">
        <v>82</v>
      </c>
      <c r="E62" s="15">
        <v>0</v>
      </c>
      <c r="F62" s="104">
        <f t="shared" si="10"/>
        <v>0</v>
      </c>
      <c r="G62" s="13"/>
      <c r="H62" s="91">
        <f t="shared" si="11"/>
        <v>0</v>
      </c>
      <c r="I62" s="92">
        <f t="shared" si="12"/>
        <v>0</v>
      </c>
      <c r="J62" s="93">
        <f t="shared" si="13"/>
        <v>0</v>
      </c>
      <c r="K62" s="94">
        <f t="shared" si="14"/>
        <v>0</v>
      </c>
      <c r="L62" s="85">
        <f t="shared" si="15"/>
        <v>0</v>
      </c>
      <c r="M62" s="91">
        <f t="shared" si="16"/>
        <v>0</v>
      </c>
      <c r="N62" s="87">
        <f t="shared" si="17"/>
        <v>0</v>
      </c>
      <c r="O62" s="87">
        <f>IF(OR($C62=1,$F62=1),Inputs!$E$3*(1/4),0)</f>
        <v>0</v>
      </c>
      <c r="P62" s="89">
        <f>IF(OR($C62=1,$F62=1),Inputs!$E$25,0)</f>
        <v>0</v>
      </c>
      <c r="Q62" s="88">
        <f>IF(OR($C62=1,$F62=1),Inputs!$E$31,0)</f>
        <v>0</v>
      </c>
      <c r="R62" s="89">
        <f>IF(OR($C62=1,$F62=1),Inputs!$E$32,0)</f>
        <v>0</v>
      </c>
      <c r="S62" s="88">
        <f>IF(OR($C62=1,$F62=1),Inputs!$E$33,0)</f>
        <v>0</v>
      </c>
      <c r="T62" s="88">
        <f>IF(OR($C62=1,$F62=1),Inputs!$E$34,0)</f>
        <v>0</v>
      </c>
      <c r="U62" s="90">
        <f t="shared" si="9"/>
        <v>0</v>
      </c>
      <c r="V62" s="181">
        <v>0</v>
      </c>
      <c r="W62" s="181">
        <v>0</v>
      </c>
      <c r="X62" s="190"/>
    </row>
    <row r="63" spans="1:24" ht="11.25">
      <c r="A63" s="272"/>
      <c r="B63" s="8"/>
      <c r="C63" s="107">
        <v>0</v>
      </c>
      <c r="D63" s="9" t="s">
        <v>82</v>
      </c>
      <c r="E63" s="15">
        <v>0</v>
      </c>
      <c r="F63" s="104">
        <f t="shared" si="10"/>
        <v>0</v>
      </c>
      <c r="G63" s="13"/>
      <c r="H63" s="91">
        <f t="shared" si="11"/>
        <v>0</v>
      </c>
      <c r="I63" s="92">
        <f t="shared" si="12"/>
        <v>0</v>
      </c>
      <c r="J63" s="93">
        <f t="shared" si="13"/>
        <v>0</v>
      </c>
      <c r="K63" s="94">
        <f t="shared" si="14"/>
        <v>0</v>
      </c>
      <c r="L63" s="93">
        <f t="shared" si="15"/>
        <v>0</v>
      </c>
      <c r="M63" s="91">
        <f t="shared" si="16"/>
        <v>0</v>
      </c>
      <c r="N63" s="87">
        <f t="shared" si="17"/>
        <v>0</v>
      </c>
      <c r="O63" s="87">
        <f>IF(OR($C63=1,$F63=1),Inputs!$E$3*(1/4),0)</f>
        <v>0</v>
      </c>
      <c r="P63" s="89">
        <f>IF(OR($C63=1,$F63=1),Inputs!$E$25,0)</f>
        <v>0</v>
      </c>
      <c r="Q63" s="88">
        <f>IF(OR($C63=1,$F63=1),Inputs!$E$31,0)</f>
        <v>0</v>
      </c>
      <c r="R63" s="89">
        <f>IF(OR($C63=1,$F63=1),Inputs!$E$32,0)</f>
        <v>0</v>
      </c>
      <c r="S63" s="88">
        <f>IF(OR($C63=1,$F63=1),Inputs!$E$33,0)</f>
        <v>0</v>
      </c>
      <c r="T63" s="88">
        <f>IF(OR($C63=1,$F63=1),Inputs!$E$34,0)</f>
        <v>0</v>
      </c>
      <c r="U63" s="90">
        <f t="shared" si="9"/>
        <v>0</v>
      </c>
      <c r="V63" s="181">
        <v>0</v>
      </c>
      <c r="W63" s="181">
        <v>0</v>
      </c>
      <c r="X63" s="190"/>
    </row>
    <row r="64" spans="1:24" ht="11.25">
      <c r="A64" s="272"/>
      <c r="B64" s="8"/>
      <c r="C64" s="107">
        <v>0</v>
      </c>
      <c r="D64" s="9" t="s">
        <v>82</v>
      </c>
      <c r="E64" s="15">
        <v>0</v>
      </c>
      <c r="F64" s="104">
        <f t="shared" si="10"/>
        <v>0</v>
      </c>
      <c r="G64" s="13"/>
      <c r="H64" s="91">
        <f t="shared" si="11"/>
        <v>0</v>
      </c>
      <c r="I64" s="92">
        <f t="shared" si="12"/>
        <v>0</v>
      </c>
      <c r="J64" s="93">
        <f t="shared" si="13"/>
        <v>0</v>
      </c>
      <c r="K64" s="94">
        <f t="shared" si="14"/>
        <v>0</v>
      </c>
      <c r="L64" s="93">
        <f t="shared" si="15"/>
        <v>0</v>
      </c>
      <c r="M64" s="91">
        <f t="shared" si="16"/>
        <v>0</v>
      </c>
      <c r="N64" s="87">
        <f t="shared" si="17"/>
        <v>0</v>
      </c>
      <c r="O64" s="87">
        <f>IF(OR($C64=1,$F64=1),Inputs!$E$3*(1/4),0)</f>
        <v>0</v>
      </c>
      <c r="P64" s="89">
        <f>IF(OR($C64=1,$F64=1),Inputs!$E$25,0)</f>
        <v>0</v>
      </c>
      <c r="Q64" s="88">
        <f>IF(OR($C64=1,$F64=1),Inputs!$E$31,0)</f>
        <v>0</v>
      </c>
      <c r="R64" s="89">
        <f>IF(OR($C64=1,$F64=1),Inputs!$E$32,0)</f>
        <v>0</v>
      </c>
      <c r="S64" s="88">
        <f>IF(OR($C64=1,$F64=1),Inputs!$E$33,0)</f>
        <v>0</v>
      </c>
      <c r="T64" s="88">
        <f>IF(OR($C64=1,$F64=1),Inputs!$E$34,0)</f>
        <v>0</v>
      </c>
      <c r="U64" s="90">
        <f t="shared" si="9"/>
        <v>0</v>
      </c>
      <c r="V64" s="181">
        <v>0</v>
      </c>
      <c r="W64" s="181">
        <v>0</v>
      </c>
      <c r="X64" s="190"/>
    </row>
    <row r="65" spans="1:24" ht="12" thickBot="1">
      <c r="A65" s="273"/>
      <c r="B65" s="11"/>
      <c r="C65" s="108">
        <v>0</v>
      </c>
      <c r="D65" s="12" t="s">
        <v>82</v>
      </c>
      <c r="E65" s="16">
        <v>0</v>
      </c>
      <c r="F65" s="105">
        <f t="shared" si="10"/>
        <v>0</v>
      </c>
      <c r="G65" s="13"/>
      <c r="H65" s="95">
        <f t="shared" si="11"/>
        <v>0</v>
      </c>
      <c r="I65" s="96">
        <f t="shared" si="12"/>
        <v>0</v>
      </c>
      <c r="J65" s="97">
        <f t="shared" si="13"/>
        <v>0</v>
      </c>
      <c r="K65" s="98">
        <f t="shared" si="14"/>
        <v>0</v>
      </c>
      <c r="L65" s="97">
        <f t="shared" si="15"/>
        <v>0</v>
      </c>
      <c r="M65" s="95">
        <f t="shared" si="16"/>
        <v>0</v>
      </c>
      <c r="N65" s="99">
        <f t="shared" si="17"/>
        <v>0</v>
      </c>
      <c r="O65" s="99">
        <f>IF(OR($C65=1,$F65=1),Inputs!$E$3*(1/4),0)</f>
        <v>0</v>
      </c>
      <c r="P65" s="100">
        <f>IF(OR($C65=1,$F65=1),Inputs!$E$25,0)</f>
        <v>0</v>
      </c>
      <c r="Q65" s="101">
        <f>IF(OR($C65=1,$F65=1),Inputs!$E$31,0)</f>
        <v>0</v>
      </c>
      <c r="R65" s="100">
        <f>IF(OR($C65=1,$F65=1),Inputs!$E$32,0)</f>
        <v>0</v>
      </c>
      <c r="S65" s="101">
        <f>IF(OR($C65=1,$F65=1),Inputs!$E$33,0)</f>
        <v>0</v>
      </c>
      <c r="T65" s="101">
        <f>IF(OR($C65=1,$F65=1),Inputs!$E$34,0)</f>
        <v>0</v>
      </c>
      <c r="U65" s="102">
        <f t="shared" si="9"/>
        <v>0</v>
      </c>
      <c r="V65" s="182">
        <v>0</v>
      </c>
      <c r="W65" s="182">
        <v>0</v>
      </c>
      <c r="X65" s="191"/>
    </row>
    <row r="66" spans="1:24" ht="11.25">
      <c r="A66" s="271" t="s">
        <v>123</v>
      </c>
      <c r="B66" s="8" t="s">
        <v>99</v>
      </c>
      <c r="C66" s="107">
        <v>0</v>
      </c>
      <c r="D66" s="9" t="s">
        <v>82</v>
      </c>
      <c r="E66" s="15">
        <v>0</v>
      </c>
      <c r="F66" s="104">
        <f t="shared" si="10"/>
        <v>0</v>
      </c>
      <c r="G66" s="13"/>
      <c r="H66" s="91">
        <f t="shared" si="11"/>
        <v>0</v>
      </c>
      <c r="I66" s="92">
        <f t="shared" si="12"/>
        <v>0</v>
      </c>
      <c r="J66" s="93">
        <f t="shared" si="13"/>
        <v>0</v>
      </c>
      <c r="K66" s="94">
        <f t="shared" si="14"/>
        <v>0</v>
      </c>
      <c r="L66" s="85">
        <f t="shared" si="15"/>
        <v>0</v>
      </c>
      <c r="M66" s="91">
        <f t="shared" si="16"/>
        <v>0</v>
      </c>
      <c r="N66" s="87">
        <f t="shared" si="17"/>
        <v>0</v>
      </c>
      <c r="O66" s="87">
        <f>IF(OR($C66=1,$F66=1),Inputs!$E$3*(1/4),0)</f>
        <v>0</v>
      </c>
      <c r="P66" s="89">
        <f>IF(OR($C66=1,$F66=1),Inputs!$E$25,0)</f>
        <v>0</v>
      </c>
      <c r="Q66" s="88">
        <f>IF(OR($C66=1,$F66=1),Inputs!$E$31,0)</f>
        <v>0</v>
      </c>
      <c r="R66" s="89">
        <f>IF(OR($C66=1,$F66=1),Inputs!$E$32,0)</f>
        <v>0</v>
      </c>
      <c r="S66" s="88">
        <f>IF(OR($C66=1,$F66=1),Inputs!$E$33,0)</f>
        <v>0</v>
      </c>
      <c r="T66" s="88">
        <f>IF(OR($C66=1,$F66=1),Inputs!$E$34,0)</f>
        <v>0</v>
      </c>
      <c r="U66" s="90">
        <f t="shared" si="9"/>
        <v>0</v>
      </c>
      <c r="V66" s="181">
        <v>0</v>
      </c>
      <c r="W66" s="181">
        <v>0</v>
      </c>
      <c r="X66" s="190"/>
    </row>
    <row r="67" spans="1:24" ht="11.25">
      <c r="A67" s="272"/>
      <c r="B67" s="8"/>
      <c r="C67" s="107">
        <v>0</v>
      </c>
      <c r="D67" s="9" t="s">
        <v>82</v>
      </c>
      <c r="E67" s="15">
        <v>0</v>
      </c>
      <c r="F67" s="104">
        <f t="shared" si="10"/>
        <v>0</v>
      </c>
      <c r="G67" s="13"/>
      <c r="H67" s="91">
        <f t="shared" si="11"/>
        <v>0</v>
      </c>
      <c r="I67" s="92">
        <f t="shared" si="12"/>
        <v>0</v>
      </c>
      <c r="J67" s="93">
        <f t="shared" si="13"/>
        <v>0</v>
      </c>
      <c r="K67" s="94">
        <f t="shared" si="14"/>
        <v>0</v>
      </c>
      <c r="L67" s="93">
        <f t="shared" si="15"/>
        <v>0</v>
      </c>
      <c r="M67" s="91">
        <f t="shared" si="16"/>
        <v>0</v>
      </c>
      <c r="N67" s="87">
        <f t="shared" si="17"/>
        <v>0</v>
      </c>
      <c r="O67" s="87">
        <f>IF(OR($C67=1,$F67=1),Inputs!$E$3*(1/4),0)</f>
        <v>0</v>
      </c>
      <c r="P67" s="89">
        <f>IF(OR($C67=1,$F67=1),Inputs!$E$25,0)</f>
        <v>0</v>
      </c>
      <c r="Q67" s="88">
        <f>IF(OR($C67=1,$F67=1),Inputs!$E$31,0)</f>
        <v>0</v>
      </c>
      <c r="R67" s="89">
        <f>IF(OR($C67=1,$F67=1),Inputs!$E$32,0)</f>
        <v>0</v>
      </c>
      <c r="S67" s="88">
        <f>IF(OR($C67=1,$F67=1),Inputs!$E$33,0)</f>
        <v>0</v>
      </c>
      <c r="T67" s="88">
        <f>IF(OR($C67=1,$F67=1),Inputs!$E$34,0)</f>
        <v>0</v>
      </c>
      <c r="U67" s="90">
        <f t="shared" si="9"/>
        <v>0</v>
      </c>
      <c r="V67" s="181">
        <v>0</v>
      </c>
      <c r="W67" s="181">
        <v>0</v>
      </c>
      <c r="X67" s="190"/>
    </row>
    <row r="68" spans="1:24" ht="11.25">
      <c r="A68" s="272"/>
      <c r="B68" s="8"/>
      <c r="C68" s="107">
        <v>0</v>
      </c>
      <c r="D68" s="9" t="s">
        <v>82</v>
      </c>
      <c r="E68" s="15">
        <v>0</v>
      </c>
      <c r="F68" s="104">
        <f t="shared" si="10"/>
        <v>0</v>
      </c>
      <c r="G68" s="13"/>
      <c r="H68" s="91">
        <f t="shared" si="11"/>
        <v>0</v>
      </c>
      <c r="I68" s="92">
        <f t="shared" si="12"/>
        <v>0</v>
      </c>
      <c r="J68" s="93">
        <f t="shared" si="13"/>
        <v>0</v>
      </c>
      <c r="K68" s="94">
        <f t="shared" si="14"/>
        <v>0</v>
      </c>
      <c r="L68" s="93">
        <f t="shared" si="15"/>
        <v>0</v>
      </c>
      <c r="M68" s="91">
        <f t="shared" si="16"/>
        <v>0</v>
      </c>
      <c r="N68" s="87">
        <f t="shared" si="17"/>
        <v>0</v>
      </c>
      <c r="O68" s="87">
        <f>IF(OR($C68=1,$F68=1),Inputs!$E$3*(1/4),0)</f>
        <v>0</v>
      </c>
      <c r="P68" s="89">
        <f>IF(OR($C68=1,$F68=1),Inputs!$E$25,0)</f>
        <v>0</v>
      </c>
      <c r="Q68" s="88">
        <f>IF(OR($C68=1,$F68=1),Inputs!$E$31,0)</f>
        <v>0</v>
      </c>
      <c r="R68" s="89">
        <f>IF(OR($C68=1,$F68=1),Inputs!$E$32,0)</f>
        <v>0</v>
      </c>
      <c r="S68" s="88">
        <f>IF(OR($C68=1,$F68=1),Inputs!$E$33,0)</f>
        <v>0</v>
      </c>
      <c r="T68" s="88">
        <f>IF(OR($C68=1,$F68=1),Inputs!$E$34,0)</f>
        <v>0</v>
      </c>
      <c r="U68" s="90">
        <f t="shared" si="9"/>
        <v>0</v>
      </c>
      <c r="V68" s="181">
        <v>0</v>
      </c>
      <c r="W68" s="181">
        <v>0</v>
      </c>
      <c r="X68" s="190"/>
    </row>
    <row r="69" spans="1:24" ht="12" thickBot="1">
      <c r="A69" s="273"/>
      <c r="B69" s="11"/>
      <c r="C69" s="108">
        <v>0</v>
      </c>
      <c r="D69" s="12" t="s">
        <v>82</v>
      </c>
      <c r="E69" s="16">
        <v>0</v>
      </c>
      <c r="F69" s="105">
        <f t="shared" si="10"/>
        <v>0</v>
      </c>
      <c r="G69" s="13"/>
      <c r="H69" s="95">
        <f t="shared" si="11"/>
        <v>0</v>
      </c>
      <c r="I69" s="96">
        <f t="shared" si="12"/>
        <v>0</v>
      </c>
      <c r="J69" s="97">
        <f t="shared" si="13"/>
        <v>0</v>
      </c>
      <c r="K69" s="98">
        <f t="shared" si="14"/>
        <v>0</v>
      </c>
      <c r="L69" s="97">
        <f t="shared" si="15"/>
        <v>0</v>
      </c>
      <c r="M69" s="95">
        <f t="shared" si="16"/>
        <v>0</v>
      </c>
      <c r="N69" s="99">
        <f t="shared" si="17"/>
        <v>0</v>
      </c>
      <c r="O69" s="99">
        <f>IF(OR($C69=1,$F69=1),Inputs!$E$3*(1/4),0)</f>
        <v>0</v>
      </c>
      <c r="P69" s="100">
        <f>IF(OR($C69=1,$F69=1),Inputs!$E$25,0)</f>
        <v>0</v>
      </c>
      <c r="Q69" s="101">
        <f>IF(OR($C69=1,$F69=1),Inputs!$E$31,0)</f>
        <v>0</v>
      </c>
      <c r="R69" s="100">
        <f>IF(OR($C69=1,$F69=1),Inputs!$E$32,0)</f>
        <v>0</v>
      </c>
      <c r="S69" s="101">
        <f>IF(OR($C69=1,$F69=1),Inputs!$E$33,0)</f>
        <v>0</v>
      </c>
      <c r="T69" s="101">
        <f>IF(OR($C69=1,$F69=1),Inputs!$E$34,0)</f>
        <v>0</v>
      </c>
      <c r="U69" s="102">
        <f t="shared" si="9"/>
        <v>0</v>
      </c>
      <c r="V69" s="182">
        <v>0</v>
      </c>
      <c r="W69" s="182">
        <v>0</v>
      </c>
      <c r="X69" s="191"/>
    </row>
    <row r="70" spans="1:24" ht="11.25">
      <c r="A70" s="271" t="s">
        <v>124</v>
      </c>
      <c r="B70" s="8" t="s">
        <v>100</v>
      </c>
      <c r="C70" s="107">
        <v>0</v>
      </c>
      <c r="D70" s="9" t="s">
        <v>82</v>
      </c>
      <c r="E70" s="15">
        <v>0</v>
      </c>
      <c r="F70" s="104">
        <f aca="true" t="shared" si="18" ref="F70:F101">IF(AND(C70=0,D70="Closed"),1,0)</f>
        <v>0</v>
      </c>
      <c r="G70" s="13"/>
      <c r="H70" s="91">
        <f aca="true" t="shared" si="19" ref="H70:H101">IF(AND($C70=1,$F70=0),$B$1*MIN($E70,$O70),0)</f>
        <v>0</v>
      </c>
      <c r="I70" s="92">
        <f aca="true" t="shared" si="20" ref="I70:I101">IF(AND($C70=1,$F70=0),$P70*MIN($E70,$O70),0)</f>
        <v>0</v>
      </c>
      <c r="J70" s="93">
        <f aca="true" t="shared" si="21" ref="J70:J101">IF(AND($C70=1,$F70=0),($P70*MAX(0,$E70-$O70))+((-1)*($R70+$S70+$T70)),0)</f>
        <v>0</v>
      </c>
      <c r="K70" s="94">
        <f aca="true" t="shared" si="22" ref="K70:K101">IF(AND($C70=1,$F70=0),($Q70*MAX(0,$E70-$O70)),0)</f>
        <v>0</v>
      </c>
      <c r="L70" s="85">
        <f aca="true" t="shared" si="23" ref="L70:L101">IF(AND($C70=0,$F70=1),($P70*$E70)+((-1)*($R70+$S70+$T70)),0)</f>
        <v>0</v>
      </c>
      <c r="M70" s="91">
        <f aca="true" t="shared" si="24" ref="M70:M101">IF(AND($C70=0,$F70=1),($B$1*MIN($E70,$O70))-($Q70*MAX(0,$E70-$O70)),0)</f>
        <v>0</v>
      </c>
      <c r="N70" s="87">
        <f aca="true" t="shared" si="25" ref="N70:N101">IF(OR($C70=1,$F70=1),B$1,0)</f>
        <v>0</v>
      </c>
      <c r="O70" s="87">
        <f>IF(OR($C70=1,$F70=1),Inputs!$E$3*(1/4),0)</f>
        <v>0</v>
      </c>
      <c r="P70" s="89">
        <f>IF(OR($C70=1,$F70=1),Inputs!$E$25,0)</f>
        <v>0</v>
      </c>
      <c r="Q70" s="88">
        <f>IF(OR($C70=1,$F70=1),Inputs!$E$31,0)</f>
        <v>0</v>
      </c>
      <c r="R70" s="89">
        <f>IF(OR($C70=1,$F70=1),Inputs!$E$32,0)</f>
        <v>0</v>
      </c>
      <c r="S70" s="88">
        <f>IF(OR($C70=1,$F70=1),Inputs!$E$33,0)</f>
        <v>0</v>
      </c>
      <c r="T70" s="88">
        <f>IF(OR($C70=1,$F70=1),Inputs!$E$34,0)</f>
        <v>0</v>
      </c>
      <c r="U70" s="90">
        <f t="shared" si="9"/>
        <v>0</v>
      </c>
      <c r="V70" s="181">
        <v>0</v>
      </c>
      <c r="W70" s="181">
        <v>0</v>
      </c>
      <c r="X70" s="190"/>
    </row>
    <row r="71" spans="1:24" ht="11.25">
      <c r="A71" s="272"/>
      <c r="B71" s="8"/>
      <c r="C71" s="107">
        <v>0</v>
      </c>
      <c r="D71" s="9" t="s">
        <v>82</v>
      </c>
      <c r="E71" s="15">
        <v>0</v>
      </c>
      <c r="F71" s="104">
        <f t="shared" si="18"/>
        <v>0</v>
      </c>
      <c r="G71" s="13"/>
      <c r="H71" s="91">
        <f t="shared" si="19"/>
        <v>0</v>
      </c>
      <c r="I71" s="92">
        <f t="shared" si="20"/>
        <v>0</v>
      </c>
      <c r="J71" s="93">
        <f t="shared" si="21"/>
        <v>0</v>
      </c>
      <c r="K71" s="94">
        <f t="shared" si="22"/>
        <v>0</v>
      </c>
      <c r="L71" s="93">
        <f t="shared" si="23"/>
        <v>0</v>
      </c>
      <c r="M71" s="91">
        <f t="shared" si="24"/>
        <v>0</v>
      </c>
      <c r="N71" s="87">
        <f t="shared" si="25"/>
        <v>0</v>
      </c>
      <c r="O71" s="87">
        <f>IF(OR($C71=1,$F71=1),Inputs!$E$3*(1/4),0)</f>
        <v>0</v>
      </c>
      <c r="P71" s="89">
        <f>IF(OR($C71=1,$F71=1),Inputs!$E$25,0)</f>
        <v>0</v>
      </c>
      <c r="Q71" s="88">
        <f>IF(OR($C71=1,$F71=1),Inputs!$E$31,0)</f>
        <v>0</v>
      </c>
      <c r="R71" s="89">
        <f>IF(OR($C71=1,$F71=1),Inputs!$E$32,0)</f>
        <v>0</v>
      </c>
      <c r="S71" s="88">
        <f>IF(OR($C71=1,$F71=1),Inputs!$E$33,0)</f>
        <v>0</v>
      </c>
      <c r="T71" s="88">
        <f>IF(OR($C71=1,$F71=1),Inputs!$E$34,0)</f>
        <v>0</v>
      </c>
      <c r="U71" s="90">
        <f aca="true" t="shared" si="26" ref="U71:U101">(-1)*($P71*$E71)</f>
        <v>0</v>
      </c>
      <c r="V71" s="181">
        <v>0</v>
      </c>
      <c r="W71" s="181">
        <v>0</v>
      </c>
      <c r="X71" s="190"/>
    </row>
    <row r="72" spans="1:24" ht="11.25">
      <c r="A72" s="272"/>
      <c r="B72" s="8"/>
      <c r="C72" s="107">
        <v>0</v>
      </c>
      <c r="D72" s="9" t="s">
        <v>82</v>
      </c>
      <c r="E72" s="15">
        <v>0</v>
      </c>
      <c r="F72" s="104">
        <f t="shared" si="18"/>
        <v>0</v>
      </c>
      <c r="G72" s="13"/>
      <c r="H72" s="91">
        <f t="shared" si="19"/>
        <v>0</v>
      </c>
      <c r="I72" s="92">
        <f t="shared" si="20"/>
        <v>0</v>
      </c>
      <c r="J72" s="93">
        <f t="shared" si="21"/>
        <v>0</v>
      </c>
      <c r="K72" s="94">
        <f t="shared" si="22"/>
        <v>0</v>
      </c>
      <c r="L72" s="93">
        <f t="shared" si="23"/>
        <v>0</v>
      </c>
      <c r="M72" s="91">
        <f t="shared" si="24"/>
        <v>0</v>
      </c>
      <c r="N72" s="87">
        <f t="shared" si="25"/>
        <v>0</v>
      </c>
      <c r="O72" s="87">
        <f>IF(OR($C72=1,$F72=1),Inputs!$E$3*(1/4),0)</f>
        <v>0</v>
      </c>
      <c r="P72" s="89">
        <f>IF(OR($C72=1,$F72=1),Inputs!$E$25,0)</f>
        <v>0</v>
      </c>
      <c r="Q72" s="88">
        <f>IF(OR($C72=1,$F72=1),Inputs!$E$31,0)</f>
        <v>0</v>
      </c>
      <c r="R72" s="89">
        <f>IF(OR($C72=1,$F72=1),Inputs!$E$32,0)</f>
        <v>0</v>
      </c>
      <c r="S72" s="88">
        <f>IF(OR($C72=1,$F72=1),Inputs!$E$33,0)</f>
        <v>0</v>
      </c>
      <c r="T72" s="88">
        <f>IF(OR($C72=1,$F72=1),Inputs!$E$34,0)</f>
        <v>0</v>
      </c>
      <c r="U72" s="90">
        <f t="shared" si="26"/>
        <v>0</v>
      </c>
      <c r="V72" s="181">
        <v>0</v>
      </c>
      <c r="W72" s="181">
        <v>0</v>
      </c>
      <c r="X72" s="190"/>
    </row>
    <row r="73" spans="1:24" ht="12" thickBot="1">
      <c r="A73" s="273"/>
      <c r="B73" s="11"/>
      <c r="C73" s="108">
        <v>0</v>
      </c>
      <c r="D73" s="12" t="s">
        <v>82</v>
      </c>
      <c r="E73" s="16">
        <v>0</v>
      </c>
      <c r="F73" s="105">
        <f t="shared" si="18"/>
        <v>0</v>
      </c>
      <c r="G73" s="14"/>
      <c r="H73" s="95">
        <f t="shared" si="19"/>
        <v>0</v>
      </c>
      <c r="I73" s="96">
        <f t="shared" si="20"/>
        <v>0</v>
      </c>
      <c r="J73" s="97">
        <f t="shared" si="21"/>
        <v>0</v>
      </c>
      <c r="K73" s="98">
        <f t="shared" si="22"/>
        <v>0</v>
      </c>
      <c r="L73" s="97">
        <f t="shared" si="23"/>
        <v>0</v>
      </c>
      <c r="M73" s="95">
        <f t="shared" si="24"/>
        <v>0</v>
      </c>
      <c r="N73" s="99">
        <f t="shared" si="25"/>
        <v>0</v>
      </c>
      <c r="O73" s="99">
        <f>IF(OR($C73=1,$F73=1),Inputs!$E$3*(1/4),0)</f>
        <v>0</v>
      </c>
      <c r="P73" s="100">
        <f>IF(OR($C73=1,$F73=1),Inputs!$E$25,0)</f>
        <v>0</v>
      </c>
      <c r="Q73" s="101">
        <f>IF(OR($C73=1,$F73=1),Inputs!$E$31,0)</f>
        <v>0</v>
      </c>
      <c r="R73" s="100">
        <f>IF(OR($C73=1,$F73=1),Inputs!$E$32,0)</f>
        <v>0</v>
      </c>
      <c r="S73" s="101">
        <f>IF(OR($C73=1,$F73=1),Inputs!$E$33,0)</f>
        <v>0</v>
      </c>
      <c r="T73" s="101">
        <f>IF(OR($C73=1,$F73=1),Inputs!$E$34,0)</f>
        <v>0</v>
      </c>
      <c r="U73" s="102">
        <f t="shared" si="26"/>
        <v>0</v>
      </c>
      <c r="V73" s="182">
        <v>0</v>
      </c>
      <c r="W73" s="182">
        <v>0</v>
      </c>
      <c r="X73" s="191"/>
    </row>
    <row r="74" spans="1:24" ht="11.25">
      <c r="A74" s="271" t="s">
        <v>125</v>
      </c>
      <c r="B74" s="8" t="s">
        <v>101</v>
      </c>
      <c r="C74" s="107">
        <v>0</v>
      </c>
      <c r="D74" s="9" t="s">
        <v>82</v>
      </c>
      <c r="E74" s="15">
        <v>0</v>
      </c>
      <c r="F74" s="104">
        <f t="shared" si="18"/>
        <v>0</v>
      </c>
      <c r="G74" s="13"/>
      <c r="H74" s="91">
        <f t="shared" si="19"/>
        <v>0</v>
      </c>
      <c r="I74" s="92">
        <f t="shared" si="20"/>
        <v>0</v>
      </c>
      <c r="J74" s="93">
        <f t="shared" si="21"/>
        <v>0</v>
      </c>
      <c r="K74" s="94">
        <f t="shared" si="22"/>
        <v>0</v>
      </c>
      <c r="L74" s="85">
        <f t="shared" si="23"/>
        <v>0</v>
      </c>
      <c r="M74" s="91">
        <f t="shared" si="24"/>
        <v>0</v>
      </c>
      <c r="N74" s="87">
        <f t="shared" si="25"/>
        <v>0</v>
      </c>
      <c r="O74" s="87">
        <f>IF(OR($C74=1,$F74=1),Inputs!$E$3*(1/4),0)</f>
        <v>0</v>
      </c>
      <c r="P74" s="89">
        <f>IF(OR($C74=1,$F74=1),Inputs!$E$25,0)</f>
        <v>0</v>
      </c>
      <c r="Q74" s="88">
        <f>IF(OR($C74=1,$F74=1),Inputs!$E$31,0)</f>
        <v>0</v>
      </c>
      <c r="R74" s="89">
        <f>IF(OR($C74=1,$F74=1),Inputs!$E$32,0)</f>
        <v>0</v>
      </c>
      <c r="S74" s="88">
        <f>IF(OR($C74=1,$F74=1),Inputs!$E$33,0)</f>
        <v>0</v>
      </c>
      <c r="T74" s="88">
        <f>IF(OR($C74=1,$F74=1),Inputs!$E$34,0)</f>
        <v>0</v>
      </c>
      <c r="U74" s="90">
        <f t="shared" si="26"/>
        <v>0</v>
      </c>
      <c r="V74" s="181">
        <v>0</v>
      </c>
      <c r="W74" s="181">
        <v>0</v>
      </c>
      <c r="X74" s="190"/>
    </row>
    <row r="75" spans="1:24" ht="11.25">
      <c r="A75" s="272"/>
      <c r="B75" s="8"/>
      <c r="C75" s="107">
        <v>0</v>
      </c>
      <c r="D75" s="9" t="s">
        <v>82</v>
      </c>
      <c r="E75" s="15">
        <v>0</v>
      </c>
      <c r="F75" s="104">
        <f t="shared" si="18"/>
        <v>0</v>
      </c>
      <c r="G75" s="13"/>
      <c r="H75" s="91">
        <f t="shared" si="19"/>
        <v>0</v>
      </c>
      <c r="I75" s="92">
        <f t="shared" si="20"/>
        <v>0</v>
      </c>
      <c r="J75" s="93">
        <f t="shared" si="21"/>
        <v>0</v>
      </c>
      <c r="K75" s="94">
        <f t="shared" si="22"/>
        <v>0</v>
      </c>
      <c r="L75" s="93">
        <f t="shared" si="23"/>
        <v>0</v>
      </c>
      <c r="M75" s="91">
        <f t="shared" si="24"/>
        <v>0</v>
      </c>
      <c r="N75" s="87">
        <f t="shared" si="25"/>
        <v>0</v>
      </c>
      <c r="O75" s="87">
        <f>IF(OR($C75=1,$F75=1),Inputs!$E$3*(1/4),0)</f>
        <v>0</v>
      </c>
      <c r="P75" s="89">
        <f>IF(OR($C75=1,$F75=1),Inputs!$E$25,0)</f>
        <v>0</v>
      </c>
      <c r="Q75" s="88">
        <f>IF(OR($C75=1,$F75=1),Inputs!$E$31,0)</f>
        <v>0</v>
      </c>
      <c r="R75" s="89">
        <f>IF(OR($C75=1,$F75=1),Inputs!$E$32,0)</f>
        <v>0</v>
      </c>
      <c r="S75" s="88">
        <f>IF(OR($C75=1,$F75=1),Inputs!$E$33,0)</f>
        <v>0</v>
      </c>
      <c r="T75" s="88">
        <f>IF(OR($C75=1,$F75=1),Inputs!$E$34,0)</f>
        <v>0</v>
      </c>
      <c r="U75" s="90">
        <f t="shared" si="26"/>
        <v>0</v>
      </c>
      <c r="V75" s="181">
        <v>0</v>
      </c>
      <c r="W75" s="181">
        <v>0</v>
      </c>
      <c r="X75" s="190"/>
    </row>
    <row r="76" spans="1:24" ht="11.25">
      <c r="A76" s="272"/>
      <c r="B76" s="8"/>
      <c r="C76" s="107">
        <v>0</v>
      </c>
      <c r="D76" s="9" t="s">
        <v>82</v>
      </c>
      <c r="E76" s="15">
        <v>0</v>
      </c>
      <c r="F76" s="104">
        <f t="shared" si="18"/>
        <v>0</v>
      </c>
      <c r="G76" s="13"/>
      <c r="H76" s="91">
        <f t="shared" si="19"/>
        <v>0</v>
      </c>
      <c r="I76" s="92">
        <f t="shared" si="20"/>
        <v>0</v>
      </c>
      <c r="J76" s="93">
        <f t="shared" si="21"/>
        <v>0</v>
      </c>
      <c r="K76" s="94">
        <f t="shared" si="22"/>
        <v>0</v>
      </c>
      <c r="L76" s="93">
        <f t="shared" si="23"/>
        <v>0</v>
      </c>
      <c r="M76" s="91">
        <f t="shared" si="24"/>
        <v>0</v>
      </c>
      <c r="N76" s="87">
        <f t="shared" si="25"/>
        <v>0</v>
      </c>
      <c r="O76" s="87">
        <f>IF(OR($C76=1,$F76=1),Inputs!$E$3*(1/4),0)</f>
        <v>0</v>
      </c>
      <c r="P76" s="89">
        <f>IF(OR($C76=1,$F76=1),Inputs!$E$25,0)</f>
        <v>0</v>
      </c>
      <c r="Q76" s="88">
        <f>IF(OR($C76=1,$F76=1),Inputs!$E$31,0)</f>
        <v>0</v>
      </c>
      <c r="R76" s="89">
        <f>IF(OR($C76=1,$F76=1),Inputs!$E$32,0)</f>
        <v>0</v>
      </c>
      <c r="S76" s="88">
        <f>IF(OR($C76=1,$F76=1),Inputs!$E$33,0)</f>
        <v>0</v>
      </c>
      <c r="T76" s="88">
        <f>IF(OR($C76=1,$F76=1),Inputs!$E$34,0)</f>
        <v>0</v>
      </c>
      <c r="U76" s="90">
        <f t="shared" si="26"/>
        <v>0</v>
      </c>
      <c r="V76" s="181">
        <v>0</v>
      </c>
      <c r="W76" s="181">
        <v>0</v>
      </c>
      <c r="X76" s="190"/>
    </row>
    <row r="77" spans="1:24" ht="12" thickBot="1">
      <c r="A77" s="273"/>
      <c r="B77" s="11"/>
      <c r="C77" s="108">
        <v>0</v>
      </c>
      <c r="D77" s="12" t="s">
        <v>82</v>
      </c>
      <c r="E77" s="16">
        <v>0</v>
      </c>
      <c r="F77" s="105">
        <f t="shared" si="18"/>
        <v>0</v>
      </c>
      <c r="G77" s="13"/>
      <c r="H77" s="95">
        <f t="shared" si="19"/>
        <v>0</v>
      </c>
      <c r="I77" s="96">
        <f t="shared" si="20"/>
        <v>0</v>
      </c>
      <c r="J77" s="97">
        <f t="shared" si="21"/>
        <v>0</v>
      </c>
      <c r="K77" s="98">
        <f t="shared" si="22"/>
        <v>0</v>
      </c>
      <c r="L77" s="97">
        <f t="shared" si="23"/>
        <v>0</v>
      </c>
      <c r="M77" s="95">
        <f t="shared" si="24"/>
        <v>0</v>
      </c>
      <c r="N77" s="99">
        <f t="shared" si="25"/>
        <v>0</v>
      </c>
      <c r="O77" s="99">
        <f>IF(OR($C77=1,$F77=1),Inputs!$E$3*(1/4),0)</f>
        <v>0</v>
      </c>
      <c r="P77" s="100">
        <f>IF(OR($C77=1,$F77=1),Inputs!$E$25,0)</f>
        <v>0</v>
      </c>
      <c r="Q77" s="101">
        <f>IF(OR($C77=1,$F77=1),Inputs!$E$31,0)</f>
        <v>0</v>
      </c>
      <c r="R77" s="100">
        <f>IF(OR($C77=1,$F77=1),Inputs!$E$32,0)</f>
        <v>0</v>
      </c>
      <c r="S77" s="101">
        <f>IF(OR($C77=1,$F77=1),Inputs!$E$33,0)</f>
        <v>0</v>
      </c>
      <c r="T77" s="101">
        <f>IF(OR($C77=1,$F77=1),Inputs!$E$34,0)</f>
        <v>0</v>
      </c>
      <c r="U77" s="102">
        <f t="shared" si="26"/>
        <v>0</v>
      </c>
      <c r="V77" s="182">
        <v>0</v>
      </c>
      <c r="W77" s="182">
        <v>0</v>
      </c>
      <c r="X77" s="191"/>
    </row>
    <row r="78" spans="1:24" ht="11.25">
      <c r="A78" s="271" t="s">
        <v>126</v>
      </c>
      <c r="B78" s="8" t="s">
        <v>102</v>
      </c>
      <c r="C78" s="109">
        <v>0</v>
      </c>
      <c r="D78" s="9" t="s">
        <v>82</v>
      </c>
      <c r="E78" s="15">
        <v>0</v>
      </c>
      <c r="F78" s="104">
        <f t="shared" si="18"/>
        <v>0</v>
      </c>
      <c r="G78" s="13"/>
      <c r="H78" s="91">
        <f t="shared" si="19"/>
        <v>0</v>
      </c>
      <c r="I78" s="92">
        <f t="shared" si="20"/>
        <v>0</v>
      </c>
      <c r="J78" s="93">
        <f t="shared" si="21"/>
        <v>0</v>
      </c>
      <c r="K78" s="94">
        <f t="shared" si="22"/>
        <v>0</v>
      </c>
      <c r="L78" s="85">
        <f t="shared" si="23"/>
        <v>0</v>
      </c>
      <c r="M78" s="91">
        <f t="shared" si="24"/>
        <v>0</v>
      </c>
      <c r="N78" s="87">
        <f t="shared" si="25"/>
        <v>0</v>
      </c>
      <c r="O78" s="87">
        <f>IF(OR($C78=1,$F78=1),Inputs!$E$3*(1/4),0)</f>
        <v>0</v>
      </c>
      <c r="P78" s="89">
        <f>IF(OR($C78=1,$F78=1),Inputs!$E$25,0)</f>
        <v>0</v>
      </c>
      <c r="Q78" s="88">
        <f>IF(OR($C78=1,$F78=1),Inputs!$E$31,0)</f>
        <v>0</v>
      </c>
      <c r="R78" s="89">
        <f>IF(OR($C78=1,$F78=1),Inputs!$E$32,0)</f>
        <v>0</v>
      </c>
      <c r="S78" s="88">
        <f>IF(OR($C78=1,$F78=1),Inputs!$E$33,0)</f>
        <v>0</v>
      </c>
      <c r="T78" s="88">
        <f>IF(OR($C78=1,$F78=1),Inputs!$E$34,0)</f>
        <v>0</v>
      </c>
      <c r="U78" s="90">
        <f t="shared" si="26"/>
        <v>0</v>
      </c>
      <c r="V78" s="181">
        <v>0</v>
      </c>
      <c r="W78" s="181">
        <v>0</v>
      </c>
      <c r="X78" s="190"/>
    </row>
    <row r="79" spans="1:24" ht="11.25">
      <c r="A79" s="272"/>
      <c r="B79" s="8"/>
      <c r="C79" s="107">
        <v>0</v>
      </c>
      <c r="D79" s="9" t="s">
        <v>82</v>
      </c>
      <c r="E79" s="15">
        <v>0</v>
      </c>
      <c r="F79" s="104">
        <f t="shared" si="18"/>
        <v>0</v>
      </c>
      <c r="G79" s="13"/>
      <c r="H79" s="91">
        <f t="shared" si="19"/>
        <v>0</v>
      </c>
      <c r="I79" s="92">
        <f t="shared" si="20"/>
        <v>0</v>
      </c>
      <c r="J79" s="93">
        <f t="shared" si="21"/>
        <v>0</v>
      </c>
      <c r="K79" s="94">
        <f t="shared" si="22"/>
        <v>0</v>
      </c>
      <c r="L79" s="93">
        <f t="shared" si="23"/>
        <v>0</v>
      </c>
      <c r="M79" s="91">
        <f t="shared" si="24"/>
        <v>0</v>
      </c>
      <c r="N79" s="87">
        <f t="shared" si="25"/>
        <v>0</v>
      </c>
      <c r="O79" s="87">
        <f>IF(OR($C79=1,$F79=1),Inputs!$E$3*(1/4),0)</f>
        <v>0</v>
      </c>
      <c r="P79" s="89">
        <f>IF(OR($C79=1,$F79=1),Inputs!$E$25,0)</f>
        <v>0</v>
      </c>
      <c r="Q79" s="88">
        <f>IF(OR($C79=1,$F79=1),Inputs!$E$31,0)</f>
        <v>0</v>
      </c>
      <c r="R79" s="89">
        <f>IF(OR($C79=1,$F79=1),Inputs!$E$32,0)</f>
        <v>0</v>
      </c>
      <c r="S79" s="88">
        <f>IF(OR($C79=1,$F79=1),Inputs!$E$33,0)</f>
        <v>0</v>
      </c>
      <c r="T79" s="88">
        <f>IF(OR($C79=1,$F79=1),Inputs!$E$34,0)</f>
        <v>0</v>
      </c>
      <c r="U79" s="90">
        <f t="shared" si="26"/>
        <v>0</v>
      </c>
      <c r="V79" s="181">
        <v>0</v>
      </c>
      <c r="W79" s="181">
        <v>0</v>
      </c>
      <c r="X79" s="190"/>
    </row>
    <row r="80" spans="1:24" ht="11.25">
      <c r="A80" s="272"/>
      <c r="B80" s="8"/>
      <c r="C80" s="107">
        <v>0</v>
      </c>
      <c r="D80" s="9" t="s">
        <v>82</v>
      </c>
      <c r="E80" s="15">
        <v>0</v>
      </c>
      <c r="F80" s="104">
        <f t="shared" si="18"/>
        <v>0</v>
      </c>
      <c r="G80" s="13"/>
      <c r="H80" s="91">
        <f t="shared" si="19"/>
        <v>0</v>
      </c>
      <c r="I80" s="92">
        <f t="shared" si="20"/>
        <v>0</v>
      </c>
      <c r="J80" s="93">
        <f t="shared" si="21"/>
        <v>0</v>
      </c>
      <c r="K80" s="94">
        <f t="shared" si="22"/>
        <v>0</v>
      </c>
      <c r="L80" s="93">
        <f t="shared" si="23"/>
        <v>0</v>
      </c>
      <c r="M80" s="91">
        <f t="shared" si="24"/>
        <v>0</v>
      </c>
      <c r="N80" s="87">
        <f t="shared" si="25"/>
        <v>0</v>
      </c>
      <c r="O80" s="87">
        <f>IF(OR($C80=1,$F80=1),Inputs!$E$3*(1/4),0)</f>
        <v>0</v>
      </c>
      <c r="P80" s="89">
        <f>IF(OR($C80=1,$F80=1),Inputs!$E$25,0)</f>
        <v>0</v>
      </c>
      <c r="Q80" s="88">
        <f>IF(OR($C80=1,$F80=1),Inputs!$E$31,0)</f>
        <v>0</v>
      </c>
      <c r="R80" s="89">
        <f>IF(OR($C80=1,$F80=1),Inputs!$E$32,0)</f>
        <v>0</v>
      </c>
      <c r="S80" s="88">
        <f>IF(OR($C80=1,$F80=1),Inputs!$E$33,0)</f>
        <v>0</v>
      </c>
      <c r="T80" s="88">
        <f>IF(OR($C80=1,$F80=1),Inputs!$E$34,0)</f>
        <v>0</v>
      </c>
      <c r="U80" s="90">
        <f t="shared" si="26"/>
        <v>0</v>
      </c>
      <c r="V80" s="181">
        <v>0</v>
      </c>
      <c r="W80" s="181">
        <v>0</v>
      </c>
      <c r="X80" s="190"/>
    </row>
    <row r="81" spans="1:24" ht="12" thickBot="1">
      <c r="A81" s="273"/>
      <c r="B81" s="11"/>
      <c r="C81" s="108">
        <v>0</v>
      </c>
      <c r="D81" s="12" t="s">
        <v>82</v>
      </c>
      <c r="E81" s="16">
        <v>0</v>
      </c>
      <c r="F81" s="105">
        <f t="shared" si="18"/>
        <v>0</v>
      </c>
      <c r="G81" s="13"/>
      <c r="H81" s="95">
        <f t="shared" si="19"/>
        <v>0</v>
      </c>
      <c r="I81" s="96">
        <f t="shared" si="20"/>
        <v>0</v>
      </c>
      <c r="J81" s="97">
        <f t="shared" si="21"/>
        <v>0</v>
      </c>
      <c r="K81" s="98">
        <f t="shared" si="22"/>
        <v>0</v>
      </c>
      <c r="L81" s="97">
        <f t="shared" si="23"/>
        <v>0</v>
      </c>
      <c r="M81" s="95">
        <f t="shared" si="24"/>
        <v>0</v>
      </c>
      <c r="N81" s="99">
        <f t="shared" si="25"/>
        <v>0</v>
      </c>
      <c r="O81" s="99">
        <f>IF(OR($C81=1,$F81=1),Inputs!$E$3*(1/4),0)</f>
        <v>0</v>
      </c>
      <c r="P81" s="100">
        <f>IF(OR($C81=1,$F81=1),Inputs!$E$25,0)</f>
        <v>0</v>
      </c>
      <c r="Q81" s="101">
        <f>IF(OR($C81=1,$F81=1),Inputs!$E$31,0)</f>
        <v>0</v>
      </c>
      <c r="R81" s="100">
        <f>IF(OR($C81=1,$F81=1),Inputs!$E$32,0)</f>
        <v>0</v>
      </c>
      <c r="S81" s="101">
        <f>IF(OR($C81=1,$F81=1),Inputs!$E$33,0)</f>
        <v>0</v>
      </c>
      <c r="T81" s="101">
        <f>IF(OR($C81=1,$F81=1),Inputs!$E$34,0)</f>
        <v>0</v>
      </c>
      <c r="U81" s="102">
        <f t="shared" si="26"/>
        <v>0</v>
      </c>
      <c r="V81" s="182">
        <v>0</v>
      </c>
      <c r="W81" s="182">
        <v>0</v>
      </c>
      <c r="X81" s="191"/>
    </row>
    <row r="82" spans="1:24" ht="11.25">
      <c r="A82" s="271" t="s">
        <v>127</v>
      </c>
      <c r="B82" s="8" t="s">
        <v>104</v>
      </c>
      <c r="C82" s="109">
        <v>0</v>
      </c>
      <c r="D82" s="9" t="s">
        <v>82</v>
      </c>
      <c r="E82" s="15">
        <v>0</v>
      </c>
      <c r="F82" s="104">
        <f t="shared" si="18"/>
        <v>0</v>
      </c>
      <c r="G82" s="13"/>
      <c r="H82" s="91">
        <f t="shared" si="19"/>
        <v>0</v>
      </c>
      <c r="I82" s="92">
        <f t="shared" si="20"/>
        <v>0</v>
      </c>
      <c r="J82" s="93">
        <f t="shared" si="21"/>
        <v>0</v>
      </c>
      <c r="K82" s="94">
        <f t="shared" si="22"/>
        <v>0</v>
      </c>
      <c r="L82" s="85">
        <f t="shared" si="23"/>
        <v>0</v>
      </c>
      <c r="M82" s="91">
        <f t="shared" si="24"/>
        <v>0</v>
      </c>
      <c r="N82" s="87">
        <f t="shared" si="25"/>
        <v>0</v>
      </c>
      <c r="O82" s="87">
        <f>IF(OR($C82=1,$F82=1),Inputs!$E$3*(1/4),0)</f>
        <v>0</v>
      </c>
      <c r="P82" s="89">
        <f>IF(OR($C82=1,$F82=1),Inputs!$E$25,0)</f>
        <v>0</v>
      </c>
      <c r="Q82" s="88">
        <f>IF(OR($C82=1,$F82=1),Inputs!$E$31,0)</f>
        <v>0</v>
      </c>
      <c r="R82" s="89">
        <f>IF(OR($C82=1,$F82=1),Inputs!$E$32,0)</f>
        <v>0</v>
      </c>
      <c r="S82" s="88">
        <f>IF(OR($C82=1,$F82=1),Inputs!$E$33,0)</f>
        <v>0</v>
      </c>
      <c r="T82" s="88">
        <f>IF(OR($C82=1,$F82=1),Inputs!$E$34,0)</f>
        <v>0</v>
      </c>
      <c r="U82" s="90">
        <f t="shared" si="26"/>
        <v>0</v>
      </c>
      <c r="V82" s="181">
        <v>0</v>
      </c>
      <c r="W82" s="181">
        <v>0</v>
      </c>
      <c r="X82" s="190"/>
    </row>
    <row r="83" spans="1:24" ht="11.25">
      <c r="A83" s="272"/>
      <c r="B83" s="8"/>
      <c r="C83" s="107">
        <v>0</v>
      </c>
      <c r="D83" s="9" t="s">
        <v>82</v>
      </c>
      <c r="E83" s="15">
        <v>0</v>
      </c>
      <c r="F83" s="104">
        <f t="shared" si="18"/>
        <v>0</v>
      </c>
      <c r="G83" s="13"/>
      <c r="H83" s="91">
        <f t="shared" si="19"/>
        <v>0</v>
      </c>
      <c r="I83" s="92">
        <f t="shared" si="20"/>
        <v>0</v>
      </c>
      <c r="J83" s="93">
        <f t="shared" si="21"/>
        <v>0</v>
      </c>
      <c r="K83" s="94">
        <f t="shared" si="22"/>
        <v>0</v>
      </c>
      <c r="L83" s="93">
        <f t="shared" si="23"/>
        <v>0</v>
      </c>
      <c r="M83" s="91">
        <f t="shared" si="24"/>
        <v>0</v>
      </c>
      <c r="N83" s="87">
        <f t="shared" si="25"/>
        <v>0</v>
      </c>
      <c r="O83" s="87">
        <f>IF(OR($C83=1,$F83=1),Inputs!$E$3*(1/4),0)</f>
        <v>0</v>
      </c>
      <c r="P83" s="89">
        <f>IF(OR($C83=1,$F83=1),Inputs!$E$25,0)</f>
        <v>0</v>
      </c>
      <c r="Q83" s="88">
        <f>IF(OR($C83=1,$F83=1),Inputs!$E$31,0)</f>
        <v>0</v>
      </c>
      <c r="R83" s="89">
        <f>IF(OR($C83=1,$F83=1),Inputs!$E$32,0)</f>
        <v>0</v>
      </c>
      <c r="S83" s="88">
        <f>IF(OR($C83=1,$F83=1),Inputs!$E$33,0)</f>
        <v>0</v>
      </c>
      <c r="T83" s="88">
        <f>IF(OR($C83=1,$F83=1),Inputs!$E$34,0)</f>
        <v>0</v>
      </c>
      <c r="U83" s="90">
        <f t="shared" si="26"/>
        <v>0</v>
      </c>
      <c r="V83" s="181">
        <v>0</v>
      </c>
      <c r="W83" s="181">
        <v>0</v>
      </c>
      <c r="X83" s="190"/>
    </row>
    <row r="84" spans="1:24" ht="11.25">
      <c r="A84" s="272"/>
      <c r="B84" s="8"/>
      <c r="C84" s="107">
        <v>0</v>
      </c>
      <c r="D84" s="9" t="s">
        <v>82</v>
      </c>
      <c r="E84" s="15">
        <v>0</v>
      </c>
      <c r="F84" s="104">
        <f t="shared" si="18"/>
        <v>0</v>
      </c>
      <c r="G84" s="13"/>
      <c r="H84" s="91">
        <f t="shared" si="19"/>
        <v>0</v>
      </c>
      <c r="I84" s="92">
        <f t="shared" si="20"/>
        <v>0</v>
      </c>
      <c r="J84" s="93">
        <f t="shared" si="21"/>
        <v>0</v>
      </c>
      <c r="K84" s="94">
        <f t="shared" si="22"/>
        <v>0</v>
      </c>
      <c r="L84" s="93">
        <f t="shared" si="23"/>
        <v>0</v>
      </c>
      <c r="M84" s="91">
        <f t="shared" si="24"/>
        <v>0</v>
      </c>
      <c r="N84" s="87">
        <f t="shared" si="25"/>
        <v>0</v>
      </c>
      <c r="O84" s="87">
        <f>IF(OR($C84=1,$F84=1),Inputs!$E$3*(1/4),0)</f>
        <v>0</v>
      </c>
      <c r="P84" s="89">
        <f>IF(OR($C84=1,$F84=1),Inputs!$E$25,0)</f>
        <v>0</v>
      </c>
      <c r="Q84" s="88">
        <f>IF(OR($C84=1,$F84=1),Inputs!$E$31,0)</f>
        <v>0</v>
      </c>
      <c r="R84" s="89">
        <f>IF(OR($C84=1,$F84=1),Inputs!$E$32,0)</f>
        <v>0</v>
      </c>
      <c r="S84" s="88">
        <f>IF(OR($C84=1,$F84=1),Inputs!$E$33,0)</f>
        <v>0</v>
      </c>
      <c r="T84" s="88">
        <f>IF(OR($C84=1,$F84=1),Inputs!$E$34,0)</f>
        <v>0</v>
      </c>
      <c r="U84" s="90">
        <f t="shared" si="26"/>
        <v>0</v>
      </c>
      <c r="V84" s="181">
        <v>0</v>
      </c>
      <c r="W84" s="181">
        <v>0</v>
      </c>
      <c r="X84" s="190"/>
    </row>
    <row r="85" spans="1:24" ht="12" thickBot="1">
      <c r="A85" s="273"/>
      <c r="B85" s="11"/>
      <c r="C85" s="108">
        <v>0</v>
      </c>
      <c r="D85" s="12" t="s">
        <v>82</v>
      </c>
      <c r="E85" s="16">
        <v>0</v>
      </c>
      <c r="F85" s="105">
        <f t="shared" si="18"/>
        <v>0</v>
      </c>
      <c r="G85" s="13"/>
      <c r="H85" s="95">
        <f t="shared" si="19"/>
        <v>0</v>
      </c>
      <c r="I85" s="96">
        <f t="shared" si="20"/>
        <v>0</v>
      </c>
      <c r="J85" s="97">
        <f t="shared" si="21"/>
        <v>0</v>
      </c>
      <c r="K85" s="98">
        <f t="shared" si="22"/>
        <v>0</v>
      </c>
      <c r="L85" s="97">
        <f t="shared" si="23"/>
        <v>0</v>
      </c>
      <c r="M85" s="95">
        <f t="shared" si="24"/>
        <v>0</v>
      </c>
      <c r="N85" s="99">
        <f t="shared" si="25"/>
        <v>0</v>
      </c>
      <c r="O85" s="99">
        <f>IF(OR($C85=1,$F85=1),Inputs!$E$3*(1/4),0)</f>
        <v>0</v>
      </c>
      <c r="P85" s="100">
        <f>IF(OR($C85=1,$F85=1),Inputs!$E$25,0)</f>
        <v>0</v>
      </c>
      <c r="Q85" s="101">
        <f>IF(OR($C85=1,$F85=1),Inputs!$E$31,0)</f>
        <v>0</v>
      </c>
      <c r="R85" s="100">
        <f>IF(OR($C85=1,$F85=1),Inputs!$E$32,0)</f>
        <v>0</v>
      </c>
      <c r="S85" s="101">
        <f>IF(OR($C85=1,$F85=1),Inputs!$E$33,0)</f>
        <v>0</v>
      </c>
      <c r="T85" s="101">
        <f>IF(OR($C85=1,$F85=1),Inputs!$E$34,0)</f>
        <v>0</v>
      </c>
      <c r="U85" s="102">
        <f t="shared" si="26"/>
        <v>0</v>
      </c>
      <c r="V85" s="182">
        <v>0</v>
      </c>
      <c r="W85" s="182">
        <v>0</v>
      </c>
      <c r="X85" s="191"/>
    </row>
    <row r="86" spans="1:24" ht="11.25">
      <c r="A86" s="271" t="s">
        <v>128</v>
      </c>
      <c r="B86" s="8" t="s">
        <v>105</v>
      </c>
      <c r="C86" s="109">
        <v>0</v>
      </c>
      <c r="D86" s="9" t="s">
        <v>82</v>
      </c>
      <c r="E86" s="15">
        <v>0</v>
      </c>
      <c r="F86" s="104">
        <f t="shared" si="18"/>
        <v>0</v>
      </c>
      <c r="G86" s="13"/>
      <c r="H86" s="91">
        <f t="shared" si="19"/>
        <v>0</v>
      </c>
      <c r="I86" s="92">
        <f t="shared" si="20"/>
        <v>0</v>
      </c>
      <c r="J86" s="93">
        <f t="shared" si="21"/>
        <v>0</v>
      </c>
      <c r="K86" s="94">
        <f t="shared" si="22"/>
        <v>0</v>
      </c>
      <c r="L86" s="85">
        <f t="shared" si="23"/>
        <v>0</v>
      </c>
      <c r="M86" s="91">
        <f t="shared" si="24"/>
        <v>0</v>
      </c>
      <c r="N86" s="87">
        <f t="shared" si="25"/>
        <v>0</v>
      </c>
      <c r="O86" s="87">
        <f>IF(OR($C86=1,$F86=1),Inputs!$E$3*(1/4),0)</f>
        <v>0</v>
      </c>
      <c r="P86" s="89">
        <f>IF(OR($C86=1,$F86=1),Inputs!$E$25,0)</f>
        <v>0</v>
      </c>
      <c r="Q86" s="88">
        <f>IF(OR($C86=1,$F86=1),Inputs!$E$31,0)</f>
        <v>0</v>
      </c>
      <c r="R86" s="89">
        <f>IF(OR($C86=1,$F86=1),Inputs!$E$32,0)</f>
        <v>0</v>
      </c>
      <c r="S86" s="88">
        <f>IF(OR($C86=1,$F86=1),Inputs!$E$33,0)</f>
        <v>0</v>
      </c>
      <c r="T86" s="88">
        <f>IF(OR($C86=1,$F86=1),Inputs!$E$34,0)</f>
        <v>0</v>
      </c>
      <c r="U86" s="90">
        <f t="shared" si="26"/>
        <v>0</v>
      </c>
      <c r="V86" s="181">
        <v>0</v>
      </c>
      <c r="W86" s="181">
        <v>0</v>
      </c>
      <c r="X86" s="190"/>
    </row>
    <row r="87" spans="1:24" ht="11.25">
      <c r="A87" s="272"/>
      <c r="B87" s="8"/>
      <c r="C87" s="107">
        <v>0</v>
      </c>
      <c r="D87" s="9" t="s">
        <v>82</v>
      </c>
      <c r="E87" s="15">
        <v>0</v>
      </c>
      <c r="F87" s="104">
        <f t="shared" si="18"/>
        <v>0</v>
      </c>
      <c r="G87" s="13"/>
      <c r="H87" s="91">
        <f t="shared" si="19"/>
        <v>0</v>
      </c>
      <c r="I87" s="92">
        <f t="shared" si="20"/>
        <v>0</v>
      </c>
      <c r="J87" s="93">
        <f t="shared" si="21"/>
        <v>0</v>
      </c>
      <c r="K87" s="94">
        <f t="shared" si="22"/>
        <v>0</v>
      </c>
      <c r="L87" s="93">
        <f t="shared" si="23"/>
        <v>0</v>
      </c>
      <c r="M87" s="91">
        <f t="shared" si="24"/>
        <v>0</v>
      </c>
      <c r="N87" s="87">
        <f t="shared" si="25"/>
        <v>0</v>
      </c>
      <c r="O87" s="87">
        <f>IF(OR($C87=1,$F87=1),Inputs!$E$3*(1/4),0)</f>
        <v>0</v>
      </c>
      <c r="P87" s="89">
        <f>IF(OR($C87=1,$F87=1),Inputs!$E$25,0)</f>
        <v>0</v>
      </c>
      <c r="Q87" s="88">
        <f>IF(OR($C87=1,$F87=1),Inputs!$E$31,0)</f>
        <v>0</v>
      </c>
      <c r="R87" s="89">
        <f>IF(OR($C87=1,$F87=1),Inputs!$E$32,0)</f>
        <v>0</v>
      </c>
      <c r="S87" s="88">
        <f>IF(OR($C87=1,$F87=1),Inputs!$E$33,0)</f>
        <v>0</v>
      </c>
      <c r="T87" s="88">
        <f>IF(OR($C87=1,$F87=1),Inputs!$E$34,0)</f>
        <v>0</v>
      </c>
      <c r="U87" s="90">
        <f t="shared" si="26"/>
        <v>0</v>
      </c>
      <c r="V87" s="181">
        <v>0</v>
      </c>
      <c r="W87" s="181">
        <v>0</v>
      </c>
      <c r="X87" s="190"/>
    </row>
    <row r="88" spans="1:24" ht="11.25">
      <c r="A88" s="272"/>
      <c r="B88" s="8"/>
      <c r="C88" s="107">
        <v>0</v>
      </c>
      <c r="D88" s="9" t="s">
        <v>82</v>
      </c>
      <c r="E88" s="15">
        <v>0</v>
      </c>
      <c r="F88" s="104">
        <f t="shared" si="18"/>
        <v>0</v>
      </c>
      <c r="G88" s="13"/>
      <c r="H88" s="91">
        <f t="shared" si="19"/>
        <v>0</v>
      </c>
      <c r="I88" s="92">
        <f t="shared" si="20"/>
        <v>0</v>
      </c>
      <c r="J88" s="93">
        <f t="shared" si="21"/>
        <v>0</v>
      </c>
      <c r="K88" s="94">
        <f t="shared" si="22"/>
        <v>0</v>
      </c>
      <c r="L88" s="93">
        <f t="shared" si="23"/>
        <v>0</v>
      </c>
      <c r="M88" s="91">
        <f t="shared" si="24"/>
        <v>0</v>
      </c>
      <c r="N88" s="87">
        <f t="shared" si="25"/>
        <v>0</v>
      </c>
      <c r="O88" s="87">
        <f>IF(OR($C88=1,$F88=1),Inputs!$E$3*(1/4),0)</f>
        <v>0</v>
      </c>
      <c r="P88" s="89">
        <f>IF(OR($C88=1,$F88=1),Inputs!$E$25,0)</f>
        <v>0</v>
      </c>
      <c r="Q88" s="88">
        <f>IF(OR($C88=1,$F88=1),Inputs!$E$31,0)</f>
        <v>0</v>
      </c>
      <c r="R88" s="89">
        <f>IF(OR($C88=1,$F88=1),Inputs!$E$32,0)</f>
        <v>0</v>
      </c>
      <c r="S88" s="88">
        <f>IF(OR($C88=1,$F88=1),Inputs!$E$33,0)</f>
        <v>0</v>
      </c>
      <c r="T88" s="88">
        <f>IF(OR($C88=1,$F88=1),Inputs!$E$34,0)</f>
        <v>0</v>
      </c>
      <c r="U88" s="90">
        <f t="shared" si="26"/>
        <v>0</v>
      </c>
      <c r="V88" s="181">
        <v>0</v>
      </c>
      <c r="W88" s="181">
        <v>0</v>
      </c>
      <c r="X88" s="190"/>
    </row>
    <row r="89" spans="1:24" ht="12" thickBot="1">
      <c r="A89" s="273"/>
      <c r="B89" s="11"/>
      <c r="C89" s="108">
        <v>0</v>
      </c>
      <c r="D89" s="12" t="s">
        <v>82</v>
      </c>
      <c r="E89" s="16">
        <v>0</v>
      </c>
      <c r="F89" s="105">
        <f t="shared" si="18"/>
        <v>0</v>
      </c>
      <c r="G89" s="13"/>
      <c r="H89" s="95">
        <f t="shared" si="19"/>
        <v>0</v>
      </c>
      <c r="I89" s="96">
        <f t="shared" si="20"/>
        <v>0</v>
      </c>
      <c r="J89" s="97">
        <f t="shared" si="21"/>
        <v>0</v>
      </c>
      <c r="K89" s="98">
        <f t="shared" si="22"/>
        <v>0</v>
      </c>
      <c r="L89" s="97">
        <f t="shared" si="23"/>
        <v>0</v>
      </c>
      <c r="M89" s="95">
        <f t="shared" si="24"/>
        <v>0</v>
      </c>
      <c r="N89" s="99">
        <f t="shared" si="25"/>
        <v>0</v>
      </c>
      <c r="O89" s="99">
        <f>IF(OR($C89=1,$F89=1),Inputs!$E$3*(1/4),0)</f>
        <v>0</v>
      </c>
      <c r="P89" s="100">
        <f>IF(OR($C89=1,$F89=1),Inputs!$E$25,0)</f>
        <v>0</v>
      </c>
      <c r="Q89" s="101">
        <f>IF(OR($C89=1,$F89=1),Inputs!$E$31,0)</f>
        <v>0</v>
      </c>
      <c r="R89" s="100">
        <f>IF(OR($C89=1,$F89=1),Inputs!$E$32,0)</f>
        <v>0</v>
      </c>
      <c r="S89" s="101">
        <f>IF(OR($C89=1,$F89=1),Inputs!$E$33,0)</f>
        <v>0</v>
      </c>
      <c r="T89" s="101">
        <f>IF(OR($C89=1,$F89=1),Inputs!$E$34,0)</f>
        <v>0</v>
      </c>
      <c r="U89" s="102">
        <f t="shared" si="26"/>
        <v>0</v>
      </c>
      <c r="V89" s="182">
        <v>0</v>
      </c>
      <c r="W89" s="182">
        <v>0</v>
      </c>
      <c r="X89" s="191"/>
    </row>
    <row r="90" spans="1:24" ht="11.25">
      <c r="A90" s="271" t="s">
        <v>129</v>
      </c>
      <c r="B90" s="8" t="s">
        <v>103</v>
      </c>
      <c r="C90" s="109">
        <v>0</v>
      </c>
      <c r="D90" s="9" t="s">
        <v>82</v>
      </c>
      <c r="E90" s="15">
        <v>0</v>
      </c>
      <c r="F90" s="104">
        <f t="shared" si="18"/>
        <v>0</v>
      </c>
      <c r="G90" s="13"/>
      <c r="H90" s="91">
        <f t="shared" si="19"/>
        <v>0</v>
      </c>
      <c r="I90" s="92">
        <f t="shared" si="20"/>
        <v>0</v>
      </c>
      <c r="J90" s="93">
        <f t="shared" si="21"/>
        <v>0</v>
      </c>
      <c r="K90" s="94">
        <f t="shared" si="22"/>
        <v>0</v>
      </c>
      <c r="L90" s="85">
        <f t="shared" si="23"/>
        <v>0</v>
      </c>
      <c r="M90" s="91">
        <f t="shared" si="24"/>
        <v>0</v>
      </c>
      <c r="N90" s="87">
        <f t="shared" si="25"/>
        <v>0</v>
      </c>
      <c r="O90" s="87">
        <f>IF(OR($C90=1,$F90=1),Inputs!$E$3*(1/4),0)</f>
        <v>0</v>
      </c>
      <c r="P90" s="89">
        <f>IF(OR($C90=1,$F90=1),Inputs!$E$25,0)</f>
        <v>0</v>
      </c>
      <c r="Q90" s="88">
        <f>IF(OR($C90=1,$F90=1),Inputs!$E$31,0)</f>
        <v>0</v>
      </c>
      <c r="R90" s="89">
        <f>IF(OR($C90=1,$F90=1),Inputs!$E$32,0)</f>
        <v>0</v>
      </c>
      <c r="S90" s="88">
        <f>IF(OR($C90=1,$F90=1),Inputs!$E$33,0)</f>
        <v>0</v>
      </c>
      <c r="T90" s="88">
        <f>IF(OR($C90=1,$F90=1),Inputs!$E$34,0)</f>
        <v>0</v>
      </c>
      <c r="U90" s="90">
        <f t="shared" si="26"/>
        <v>0</v>
      </c>
      <c r="V90" s="181">
        <v>0</v>
      </c>
      <c r="W90" s="181">
        <v>0</v>
      </c>
      <c r="X90" s="190"/>
    </row>
    <row r="91" spans="1:24" ht="11.25">
      <c r="A91" s="272"/>
      <c r="B91" s="8"/>
      <c r="C91" s="107">
        <v>0</v>
      </c>
      <c r="D91" s="9" t="s">
        <v>82</v>
      </c>
      <c r="E91" s="15">
        <v>0</v>
      </c>
      <c r="F91" s="104">
        <f t="shared" si="18"/>
        <v>0</v>
      </c>
      <c r="G91" s="13"/>
      <c r="H91" s="91">
        <f t="shared" si="19"/>
        <v>0</v>
      </c>
      <c r="I91" s="92">
        <f t="shared" si="20"/>
        <v>0</v>
      </c>
      <c r="J91" s="93">
        <f t="shared" si="21"/>
        <v>0</v>
      </c>
      <c r="K91" s="94">
        <f t="shared" si="22"/>
        <v>0</v>
      </c>
      <c r="L91" s="93">
        <f t="shared" si="23"/>
        <v>0</v>
      </c>
      <c r="M91" s="91">
        <f t="shared" si="24"/>
        <v>0</v>
      </c>
      <c r="N91" s="87">
        <f t="shared" si="25"/>
        <v>0</v>
      </c>
      <c r="O91" s="87">
        <f>IF(OR($C91=1,$F91=1),Inputs!$E$3*(1/4),0)</f>
        <v>0</v>
      </c>
      <c r="P91" s="89">
        <f>IF(OR($C91=1,$F91=1),Inputs!$E$25,0)</f>
        <v>0</v>
      </c>
      <c r="Q91" s="88">
        <f>IF(OR($C91=1,$F91=1),Inputs!$E$31,0)</f>
        <v>0</v>
      </c>
      <c r="R91" s="89">
        <f>IF(OR($C91=1,$F91=1),Inputs!$E$32,0)</f>
        <v>0</v>
      </c>
      <c r="S91" s="88">
        <f>IF(OR($C91=1,$F91=1),Inputs!$E$33,0)</f>
        <v>0</v>
      </c>
      <c r="T91" s="88">
        <f>IF(OR($C91=1,$F91=1),Inputs!$E$34,0)</f>
        <v>0</v>
      </c>
      <c r="U91" s="90">
        <f t="shared" si="26"/>
        <v>0</v>
      </c>
      <c r="V91" s="181">
        <v>0</v>
      </c>
      <c r="W91" s="181">
        <v>0</v>
      </c>
      <c r="X91" s="190"/>
    </row>
    <row r="92" spans="1:24" ht="11.25">
      <c r="A92" s="272"/>
      <c r="B92" s="8"/>
      <c r="C92" s="107">
        <v>0</v>
      </c>
      <c r="D92" s="9" t="s">
        <v>82</v>
      </c>
      <c r="E92" s="15">
        <v>0</v>
      </c>
      <c r="F92" s="104">
        <f t="shared" si="18"/>
        <v>0</v>
      </c>
      <c r="G92" s="13"/>
      <c r="H92" s="91">
        <f t="shared" si="19"/>
        <v>0</v>
      </c>
      <c r="I92" s="92">
        <f t="shared" si="20"/>
        <v>0</v>
      </c>
      <c r="J92" s="93">
        <f t="shared" si="21"/>
        <v>0</v>
      </c>
      <c r="K92" s="94">
        <f t="shared" si="22"/>
        <v>0</v>
      </c>
      <c r="L92" s="93">
        <f t="shared" si="23"/>
        <v>0</v>
      </c>
      <c r="M92" s="91">
        <f t="shared" si="24"/>
        <v>0</v>
      </c>
      <c r="N92" s="87">
        <f t="shared" si="25"/>
        <v>0</v>
      </c>
      <c r="O92" s="87">
        <f>IF(OR($C92=1,$F92=1),Inputs!$E$3*(1/4),0)</f>
        <v>0</v>
      </c>
      <c r="P92" s="89">
        <f>IF(OR($C92=1,$F92=1),Inputs!$E$25,0)</f>
        <v>0</v>
      </c>
      <c r="Q92" s="88">
        <f>IF(OR($C92=1,$F92=1),Inputs!$E$31,0)</f>
        <v>0</v>
      </c>
      <c r="R92" s="89">
        <f>IF(OR($C92=1,$F92=1),Inputs!$E$32,0)</f>
        <v>0</v>
      </c>
      <c r="S92" s="88">
        <f>IF(OR($C92=1,$F92=1),Inputs!$E$33,0)</f>
        <v>0</v>
      </c>
      <c r="T92" s="88">
        <f>IF(OR($C92=1,$F92=1),Inputs!$E$34,0)</f>
        <v>0</v>
      </c>
      <c r="U92" s="90">
        <f t="shared" si="26"/>
        <v>0</v>
      </c>
      <c r="V92" s="181">
        <v>0</v>
      </c>
      <c r="W92" s="181">
        <v>0</v>
      </c>
      <c r="X92" s="190"/>
    </row>
    <row r="93" spans="1:24" ht="12" thickBot="1">
      <c r="A93" s="273"/>
      <c r="B93" s="11"/>
      <c r="C93" s="108">
        <v>0</v>
      </c>
      <c r="D93" s="12" t="s">
        <v>82</v>
      </c>
      <c r="E93" s="16">
        <v>0</v>
      </c>
      <c r="F93" s="105">
        <f t="shared" si="18"/>
        <v>0</v>
      </c>
      <c r="G93" s="14"/>
      <c r="H93" s="95">
        <f t="shared" si="19"/>
        <v>0</v>
      </c>
      <c r="I93" s="96">
        <f t="shared" si="20"/>
        <v>0</v>
      </c>
      <c r="J93" s="97">
        <f t="shared" si="21"/>
        <v>0</v>
      </c>
      <c r="K93" s="98">
        <f t="shared" si="22"/>
        <v>0</v>
      </c>
      <c r="L93" s="97">
        <f t="shared" si="23"/>
        <v>0</v>
      </c>
      <c r="M93" s="95">
        <f t="shared" si="24"/>
        <v>0</v>
      </c>
      <c r="N93" s="99">
        <f t="shared" si="25"/>
        <v>0</v>
      </c>
      <c r="O93" s="99">
        <f>IF(OR($C93=1,$F93=1),Inputs!$E$3*(1/4),0)</f>
        <v>0</v>
      </c>
      <c r="P93" s="100">
        <f>IF(OR($C93=1,$F93=1),Inputs!$E$25,0)</f>
        <v>0</v>
      </c>
      <c r="Q93" s="101">
        <f>IF(OR($C93=1,$F93=1),Inputs!$E$31,0)</f>
        <v>0</v>
      </c>
      <c r="R93" s="100">
        <f>IF(OR($C93=1,$F93=1),Inputs!$E$32,0)</f>
        <v>0</v>
      </c>
      <c r="S93" s="101">
        <f>IF(OR($C93=1,$F93=1),Inputs!$E$33,0)</f>
        <v>0</v>
      </c>
      <c r="T93" s="101">
        <f>IF(OR($C93=1,$F93=1),Inputs!$E$34,0)</f>
        <v>0</v>
      </c>
      <c r="U93" s="102">
        <f t="shared" si="26"/>
        <v>0</v>
      </c>
      <c r="V93" s="182">
        <v>0</v>
      </c>
      <c r="W93" s="182">
        <v>0</v>
      </c>
      <c r="X93" s="191"/>
    </row>
    <row r="94" spans="1:24" ht="11.25">
      <c r="A94" s="271" t="s">
        <v>130</v>
      </c>
      <c r="B94" s="8" t="s">
        <v>106</v>
      </c>
      <c r="C94" s="109">
        <v>0</v>
      </c>
      <c r="D94" s="9" t="s">
        <v>82</v>
      </c>
      <c r="E94" s="15">
        <v>0</v>
      </c>
      <c r="F94" s="104">
        <f t="shared" si="18"/>
        <v>0</v>
      </c>
      <c r="G94" s="13"/>
      <c r="H94" s="91">
        <f t="shared" si="19"/>
        <v>0</v>
      </c>
      <c r="I94" s="92">
        <f t="shared" si="20"/>
        <v>0</v>
      </c>
      <c r="J94" s="93">
        <f t="shared" si="21"/>
        <v>0</v>
      </c>
      <c r="K94" s="94">
        <f t="shared" si="22"/>
        <v>0</v>
      </c>
      <c r="L94" s="85">
        <f t="shared" si="23"/>
        <v>0</v>
      </c>
      <c r="M94" s="91">
        <f t="shared" si="24"/>
        <v>0</v>
      </c>
      <c r="N94" s="87">
        <f t="shared" si="25"/>
        <v>0</v>
      </c>
      <c r="O94" s="87">
        <f>IF(OR($C94=1,$F94=1),Inputs!$E$3*(1/4),0)</f>
        <v>0</v>
      </c>
      <c r="P94" s="89">
        <f>IF(OR($C94=1,$F94=1),Inputs!$E$25,0)</f>
        <v>0</v>
      </c>
      <c r="Q94" s="88">
        <f>IF(OR($C94=1,$F94=1),Inputs!$E$31,0)</f>
        <v>0</v>
      </c>
      <c r="R94" s="89">
        <f>IF(OR($C94=1,$F94=1),Inputs!$E$32,0)</f>
        <v>0</v>
      </c>
      <c r="S94" s="88">
        <f>IF(OR($C94=1,$F94=1),Inputs!$E$33,0)</f>
        <v>0</v>
      </c>
      <c r="T94" s="88">
        <f>IF(OR($C94=1,$F94=1),Inputs!$E$34,0)</f>
        <v>0</v>
      </c>
      <c r="U94" s="90">
        <f t="shared" si="26"/>
        <v>0</v>
      </c>
      <c r="V94" s="181">
        <v>0</v>
      </c>
      <c r="W94" s="181">
        <v>0</v>
      </c>
      <c r="X94" s="190"/>
    </row>
    <row r="95" spans="1:24" ht="11.25">
      <c r="A95" s="272"/>
      <c r="B95" s="8"/>
      <c r="C95" s="107">
        <v>0</v>
      </c>
      <c r="D95" s="9" t="s">
        <v>82</v>
      </c>
      <c r="E95" s="15">
        <v>0</v>
      </c>
      <c r="F95" s="104">
        <f t="shared" si="18"/>
        <v>0</v>
      </c>
      <c r="G95" s="13"/>
      <c r="H95" s="91">
        <f t="shared" si="19"/>
        <v>0</v>
      </c>
      <c r="I95" s="92">
        <f t="shared" si="20"/>
        <v>0</v>
      </c>
      <c r="J95" s="93">
        <f t="shared" si="21"/>
        <v>0</v>
      </c>
      <c r="K95" s="94">
        <f t="shared" si="22"/>
        <v>0</v>
      </c>
      <c r="L95" s="93">
        <f t="shared" si="23"/>
        <v>0</v>
      </c>
      <c r="M95" s="91">
        <f t="shared" si="24"/>
        <v>0</v>
      </c>
      <c r="N95" s="87">
        <f t="shared" si="25"/>
        <v>0</v>
      </c>
      <c r="O95" s="87">
        <f>IF(OR($C95=1,$F95=1),Inputs!$E$3*(1/4),0)</f>
        <v>0</v>
      </c>
      <c r="P95" s="89">
        <f>IF(OR($C95=1,$F95=1),Inputs!$E$25,0)</f>
        <v>0</v>
      </c>
      <c r="Q95" s="88">
        <f>IF(OR($C95=1,$F95=1),Inputs!$E$31,0)</f>
        <v>0</v>
      </c>
      <c r="R95" s="89">
        <f>IF(OR($C95=1,$F95=1),Inputs!$E$32,0)</f>
        <v>0</v>
      </c>
      <c r="S95" s="88">
        <f>IF(OR($C95=1,$F95=1),Inputs!$E$33,0)</f>
        <v>0</v>
      </c>
      <c r="T95" s="88">
        <f>IF(OR($C95=1,$F95=1),Inputs!$E$34,0)</f>
        <v>0</v>
      </c>
      <c r="U95" s="90">
        <f t="shared" si="26"/>
        <v>0</v>
      </c>
      <c r="V95" s="181">
        <v>0</v>
      </c>
      <c r="W95" s="181">
        <v>0</v>
      </c>
      <c r="X95" s="190"/>
    </row>
    <row r="96" spans="1:24" ht="11.25">
      <c r="A96" s="272"/>
      <c r="B96" s="8"/>
      <c r="C96" s="107">
        <v>0</v>
      </c>
      <c r="D96" s="9" t="s">
        <v>82</v>
      </c>
      <c r="E96" s="15">
        <v>0</v>
      </c>
      <c r="F96" s="104">
        <f t="shared" si="18"/>
        <v>0</v>
      </c>
      <c r="G96" s="13"/>
      <c r="H96" s="91">
        <f t="shared" si="19"/>
        <v>0</v>
      </c>
      <c r="I96" s="92">
        <f t="shared" si="20"/>
        <v>0</v>
      </c>
      <c r="J96" s="93">
        <f t="shared" si="21"/>
        <v>0</v>
      </c>
      <c r="K96" s="94">
        <f t="shared" si="22"/>
        <v>0</v>
      </c>
      <c r="L96" s="93">
        <f t="shared" si="23"/>
        <v>0</v>
      </c>
      <c r="M96" s="91">
        <f t="shared" si="24"/>
        <v>0</v>
      </c>
      <c r="N96" s="87">
        <f t="shared" si="25"/>
        <v>0</v>
      </c>
      <c r="O96" s="87">
        <f>IF(OR($C96=1,$F96=1),Inputs!$E$3*(1/4),0)</f>
        <v>0</v>
      </c>
      <c r="P96" s="89">
        <f>IF(OR($C96=1,$F96=1),Inputs!$E$25,0)</f>
        <v>0</v>
      </c>
      <c r="Q96" s="88">
        <f>IF(OR($C96=1,$F96=1),Inputs!$E$31,0)</f>
        <v>0</v>
      </c>
      <c r="R96" s="89">
        <f>IF(OR($C96=1,$F96=1),Inputs!$E$32,0)</f>
        <v>0</v>
      </c>
      <c r="S96" s="88">
        <f>IF(OR($C96=1,$F96=1),Inputs!$E$33,0)</f>
        <v>0</v>
      </c>
      <c r="T96" s="88">
        <f>IF(OR($C96=1,$F96=1),Inputs!$E$34,0)</f>
        <v>0</v>
      </c>
      <c r="U96" s="90">
        <f t="shared" si="26"/>
        <v>0</v>
      </c>
      <c r="V96" s="181">
        <v>0</v>
      </c>
      <c r="W96" s="181">
        <v>0</v>
      </c>
      <c r="X96" s="190"/>
    </row>
    <row r="97" spans="1:24" ht="12" thickBot="1">
      <c r="A97" s="273"/>
      <c r="B97" s="11"/>
      <c r="C97" s="108">
        <v>0</v>
      </c>
      <c r="D97" s="12" t="s">
        <v>82</v>
      </c>
      <c r="E97" s="16">
        <v>0</v>
      </c>
      <c r="F97" s="105">
        <f t="shared" si="18"/>
        <v>0</v>
      </c>
      <c r="G97" s="13"/>
      <c r="H97" s="95">
        <f t="shared" si="19"/>
        <v>0</v>
      </c>
      <c r="I97" s="96">
        <f t="shared" si="20"/>
        <v>0</v>
      </c>
      <c r="J97" s="97">
        <f t="shared" si="21"/>
        <v>0</v>
      </c>
      <c r="K97" s="98">
        <f t="shared" si="22"/>
        <v>0</v>
      </c>
      <c r="L97" s="97">
        <f t="shared" si="23"/>
        <v>0</v>
      </c>
      <c r="M97" s="95">
        <f t="shared" si="24"/>
        <v>0</v>
      </c>
      <c r="N97" s="99">
        <f t="shared" si="25"/>
        <v>0</v>
      </c>
      <c r="O97" s="99">
        <f>IF(OR($C97=1,$F97=1),Inputs!$E$3*(1/4),0)</f>
        <v>0</v>
      </c>
      <c r="P97" s="100">
        <f>IF(OR($C97=1,$F97=1),Inputs!$E$25,0)</f>
        <v>0</v>
      </c>
      <c r="Q97" s="101">
        <f>IF(OR($C97=1,$F97=1),Inputs!$E$31,0)</f>
        <v>0</v>
      </c>
      <c r="R97" s="100">
        <f>IF(OR($C97=1,$F97=1),Inputs!$E$32,0)</f>
        <v>0</v>
      </c>
      <c r="S97" s="101">
        <f>IF(OR($C97=1,$F97=1),Inputs!$E$33,0)</f>
        <v>0</v>
      </c>
      <c r="T97" s="101">
        <f>IF(OR($C97=1,$F97=1),Inputs!$E$34,0)</f>
        <v>0</v>
      </c>
      <c r="U97" s="102">
        <f t="shared" si="26"/>
        <v>0</v>
      </c>
      <c r="V97" s="182">
        <v>0</v>
      </c>
      <c r="W97" s="182">
        <v>0</v>
      </c>
      <c r="X97" s="191"/>
    </row>
    <row r="98" spans="1:24" ht="11.25">
      <c r="A98" s="271" t="s">
        <v>131</v>
      </c>
      <c r="B98" s="8" t="s">
        <v>107</v>
      </c>
      <c r="C98" s="109">
        <v>0</v>
      </c>
      <c r="D98" s="9" t="s">
        <v>82</v>
      </c>
      <c r="E98" s="15">
        <v>0</v>
      </c>
      <c r="F98" s="104">
        <f t="shared" si="18"/>
        <v>0</v>
      </c>
      <c r="G98" s="13"/>
      <c r="H98" s="91">
        <f t="shared" si="19"/>
        <v>0</v>
      </c>
      <c r="I98" s="92">
        <f t="shared" si="20"/>
        <v>0</v>
      </c>
      <c r="J98" s="93">
        <f t="shared" si="21"/>
        <v>0</v>
      </c>
      <c r="K98" s="94">
        <f t="shared" si="22"/>
        <v>0</v>
      </c>
      <c r="L98" s="85">
        <f t="shared" si="23"/>
        <v>0</v>
      </c>
      <c r="M98" s="91">
        <f t="shared" si="24"/>
        <v>0</v>
      </c>
      <c r="N98" s="87">
        <f t="shared" si="25"/>
        <v>0</v>
      </c>
      <c r="O98" s="87">
        <f>IF(OR($C98=1,$F98=1),Inputs!$E$3*(1/4),0)</f>
        <v>0</v>
      </c>
      <c r="P98" s="89">
        <f>IF(OR($C98=1,$F98=1),Inputs!$E$25,0)</f>
        <v>0</v>
      </c>
      <c r="Q98" s="88">
        <f>IF(OR($C98=1,$F98=1),Inputs!$E$31,0)</f>
        <v>0</v>
      </c>
      <c r="R98" s="89">
        <f>IF(OR($C98=1,$F98=1),Inputs!$E$32,0)</f>
        <v>0</v>
      </c>
      <c r="S98" s="88">
        <f>IF(OR($C98=1,$F98=1),Inputs!$E$33,0)</f>
        <v>0</v>
      </c>
      <c r="T98" s="88">
        <f>IF(OR($C98=1,$F98=1),Inputs!$E$34,0)</f>
        <v>0</v>
      </c>
      <c r="U98" s="90">
        <f t="shared" si="26"/>
        <v>0</v>
      </c>
      <c r="V98" s="181">
        <v>0</v>
      </c>
      <c r="W98" s="181">
        <v>0</v>
      </c>
      <c r="X98" s="190"/>
    </row>
    <row r="99" spans="1:24" ht="11.25">
      <c r="A99" s="272"/>
      <c r="B99" s="8"/>
      <c r="C99" s="107">
        <v>0</v>
      </c>
      <c r="D99" s="9" t="s">
        <v>82</v>
      </c>
      <c r="E99" s="15">
        <v>0</v>
      </c>
      <c r="F99" s="104">
        <f t="shared" si="18"/>
        <v>0</v>
      </c>
      <c r="G99" s="13"/>
      <c r="H99" s="91">
        <f t="shared" si="19"/>
        <v>0</v>
      </c>
      <c r="I99" s="92">
        <f t="shared" si="20"/>
        <v>0</v>
      </c>
      <c r="J99" s="93">
        <f t="shared" si="21"/>
        <v>0</v>
      </c>
      <c r="K99" s="94">
        <f t="shared" si="22"/>
        <v>0</v>
      </c>
      <c r="L99" s="93">
        <f t="shared" si="23"/>
        <v>0</v>
      </c>
      <c r="M99" s="91">
        <f t="shared" si="24"/>
        <v>0</v>
      </c>
      <c r="N99" s="87">
        <f t="shared" si="25"/>
        <v>0</v>
      </c>
      <c r="O99" s="87">
        <f>IF(OR($C99=1,$F99=1),Inputs!$E$3*(1/4),0)</f>
        <v>0</v>
      </c>
      <c r="P99" s="89">
        <f>IF(OR($C99=1,$F99=1),Inputs!$E$25,0)</f>
        <v>0</v>
      </c>
      <c r="Q99" s="88">
        <f>IF(OR($C99=1,$F99=1),Inputs!$E$31,0)</f>
        <v>0</v>
      </c>
      <c r="R99" s="89">
        <f>IF(OR($C99=1,$F99=1),Inputs!$E$32,0)</f>
        <v>0</v>
      </c>
      <c r="S99" s="88">
        <f>IF(OR($C99=1,$F99=1),Inputs!$E$33,0)</f>
        <v>0</v>
      </c>
      <c r="T99" s="88">
        <f>IF(OR($C99=1,$F99=1),Inputs!$E$34,0)</f>
        <v>0</v>
      </c>
      <c r="U99" s="90">
        <f t="shared" si="26"/>
        <v>0</v>
      </c>
      <c r="V99" s="181">
        <v>0</v>
      </c>
      <c r="W99" s="181">
        <v>0</v>
      </c>
      <c r="X99" s="190"/>
    </row>
    <row r="100" spans="1:24" ht="11.25">
      <c r="A100" s="272"/>
      <c r="B100" s="8"/>
      <c r="C100" s="107">
        <v>0</v>
      </c>
      <c r="D100" s="9" t="s">
        <v>82</v>
      </c>
      <c r="E100" s="15">
        <v>0</v>
      </c>
      <c r="F100" s="104">
        <f t="shared" si="18"/>
        <v>0</v>
      </c>
      <c r="G100" s="13"/>
      <c r="H100" s="91">
        <f t="shared" si="19"/>
        <v>0</v>
      </c>
      <c r="I100" s="92">
        <f t="shared" si="20"/>
        <v>0</v>
      </c>
      <c r="J100" s="93">
        <f t="shared" si="21"/>
        <v>0</v>
      </c>
      <c r="K100" s="94">
        <f t="shared" si="22"/>
        <v>0</v>
      </c>
      <c r="L100" s="93">
        <f t="shared" si="23"/>
        <v>0</v>
      </c>
      <c r="M100" s="91">
        <f t="shared" si="24"/>
        <v>0</v>
      </c>
      <c r="N100" s="87">
        <f t="shared" si="25"/>
        <v>0</v>
      </c>
      <c r="O100" s="87">
        <f>IF(OR($C100=1,$F100=1),Inputs!$E$3*(1/4),0)</f>
        <v>0</v>
      </c>
      <c r="P100" s="89">
        <f>IF(OR($C100=1,$F100=1),Inputs!$E$25,0)</f>
        <v>0</v>
      </c>
      <c r="Q100" s="88">
        <f>IF(OR($C100=1,$F100=1),Inputs!$E$31,0)</f>
        <v>0</v>
      </c>
      <c r="R100" s="89">
        <f>IF(OR($C100=1,$F100=1),Inputs!$E$32,0)</f>
        <v>0</v>
      </c>
      <c r="S100" s="88">
        <f>IF(OR($C100=1,$F100=1),Inputs!$E$33,0)</f>
        <v>0</v>
      </c>
      <c r="T100" s="88">
        <f>IF(OR($C100=1,$F100=1),Inputs!$E$34,0)</f>
        <v>0</v>
      </c>
      <c r="U100" s="90">
        <f t="shared" si="26"/>
        <v>0</v>
      </c>
      <c r="V100" s="181">
        <v>0</v>
      </c>
      <c r="W100" s="181">
        <v>0</v>
      </c>
      <c r="X100" s="190"/>
    </row>
    <row r="101" spans="1:24" ht="12" thickBot="1">
      <c r="A101" s="273"/>
      <c r="B101" s="11"/>
      <c r="C101" s="108">
        <v>0</v>
      </c>
      <c r="D101" s="12" t="s">
        <v>82</v>
      </c>
      <c r="E101" s="16">
        <v>0</v>
      </c>
      <c r="F101" s="105">
        <f t="shared" si="18"/>
        <v>0</v>
      </c>
      <c r="G101" s="13"/>
      <c r="H101" s="95">
        <f t="shared" si="19"/>
        <v>0</v>
      </c>
      <c r="I101" s="96">
        <f t="shared" si="20"/>
        <v>0</v>
      </c>
      <c r="J101" s="97">
        <f t="shared" si="21"/>
        <v>0</v>
      </c>
      <c r="K101" s="98">
        <f t="shared" si="22"/>
        <v>0</v>
      </c>
      <c r="L101" s="97">
        <f t="shared" si="23"/>
        <v>0</v>
      </c>
      <c r="M101" s="95">
        <f t="shared" si="24"/>
        <v>0</v>
      </c>
      <c r="N101" s="99">
        <f t="shared" si="25"/>
        <v>0</v>
      </c>
      <c r="O101" s="99">
        <f>IF(OR($C101=1,$F101=1),Inputs!$E$3*(1/4),0)</f>
        <v>0</v>
      </c>
      <c r="P101" s="100">
        <f>IF(OR($C101=1,$F101=1),Inputs!$E$25,0)</f>
        <v>0</v>
      </c>
      <c r="Q101" s="101">
        <f>IF(OR($C101=1,$F101=1),Inputs!$E$31,0)</f>
        <v>0</v>
      </c>
      <c r="R101" s="100">
        <f>IF(OR($C101=1,$F101=1),Inputs!$E$32,0)</f>
        <v>0</v>
      </c>
      <c r="S101" s="101">
        <f>IF(OR($C101=1,$F101=1),Inputs!$E$33,0)</f>
        <v>0</v>
      </c>
      <c r="T101" s="101">
        <f>IF(OR($C101=1,$F101=1),Inputs!$E$34,0)</f>
        <v>0</v>
      </c>
      <c r="U101" s="102">
        <f t="shared" si="26"/>
        <v>0</v>
      </c>
      <c r="V101" s="182">
        <v>0</v>
      </c>
      <c r="W101" s="182">
        <v>0</v>
      </c>
      <c r="X101" s="191"/>
    </row>
  </sheetData>
  <sheetProtection/>
  <mergeCells count="34">
    <mergeCell ref="N4:T4"/>
    <mergeCell ref="C4:E4"/>
    <mergeCell ref="A90:A93"/>
    <mergeCell ref="A30:A33"/>
    <mergeCell ref="A34:A37"/>
    <mergeCell ref="A38:A41"/>
    <mergeCell ref="A42:A45"/>
    <mergeCell ref="A14:A17"/>
    <mergeCell ref="A18:A21"/>
    <mergeCell ref="A22:A25"/>
    <mergeCell ref="A94:A97"/>
    <mergeCell ref="A98:A101"/>
    <mergeCell ref="A74:A77"/>
    <mergeCell ref="A78:A81"/>
    <mergeCell ref="A82:A85"/>
    <mergeCell ref="A86:A89"/>
    <mergeCell ref="A26:A29"/>
    <mergeCell ref="A70:A73"/>
    <mergeCell ref="A66:A69"/>
    <mergeCell ref="A62:A65"/>
    <mergeCell ref="A58:A61"/>
    <mergeCell ref="A54:A57"/>
    <mergeCell ref="A50:A53"/>
    <mergeCell ref="A46:A49"/>
    <mergeCell ref="A6:A9"/>
    <mergeCell ref="A10:A13"/>
    <mergeCell ref="G2:H2"/>
    <mergeCell ref="J2:K2"/>
    <mergeCell ref="V2:X2"/>
    <mergeCell ref="V3:X3"/>
    <mergeCell ref="L2:M2"/>
    <mergeCell ref="G3:H3"/>
    <mergeCell ref="J3:K3"/>
    <mergeCell ref="L3:M3"/>
  </mergeCells>
  <conditionalFormatting sqref="G6:G101 E6:E101">
    <cfRule type="cellIs" priority="1" dxfId="4" operator="notEqual" stopIfTrue="1">
      <formula>0</formula>
    </cfRule>
  </conditionalFormatting>
  <conditionalFormatting sqref="D6:D9 D46:D49">
    <cfRule type="cellIs" priority="2" dxfId="5" operator="equal" stopIfTrue="1">
      <formula>"Yes"</formula>
    </cfRule>
  </conditionalFormatting>
  <conditionalFormatting sqref="D50:D101 D10:D45">
    <cfRule type="cellIs" priority="3" dxfId="4" operator="equal" stopIfTrue="1">
      <formula>"Closed"</formula>
    </cfRule>
  </conditionalFormatting>
  <conditionalFormatting sqref="F6:F101">
    <cfRule type="cellIs" priority="4" dxfId="3" operator="notEqual" stopIfTrue="1">
      <formula>0</formula>
    </cfRule>
  </conditionalFormatting>
  <conditionalFormatting sqref="C6:C101">
    <cfRule type="cellIs" priority="5" dxfId="2" operator="notEqual" stopIfTrue="1">
      <formula>0</formula>
    </cfRule>
  </conditionalFormatting>
  <conditionalFormatting sqref="H6:X101">
    <cfRule type="cellIs" priority="6" dxfId="1" operator="equal" stopIfTrue="1">
      <formula>0</formula>
    </cfRule>
    <cfRule type="cellIs" priority="7" dxfId="0" operator="lessThan" stopIfTrue="1">
      <formula>0</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tabColor indexed="13"/>
  </sheetPr>
  <dimension ref="A1:X101"/>
  <sheetViews>
    <sheetView zoomScalePageLayoutView="0" workbookViewId="0" topLeftCell="A1">
      <selection activeCell="V10" sqref="V10:V21"/>
    </sheetView>
  </sheetViews>
  <sheetFormatPr defaultColWidth="9.140625" defaultRowHeight="12.75"/>
  <cols>
    <col min="1" max="1" width="5.00390625" style="1" bestFit="1" customWidth="1"/>
    <col min="2" max="2" width="6.7109375" style="1" bestFit="1" customWidth="1"/>
    <col min="3" max="3" width="4.140625" style="1" bestFit="1" customWidth="1"/>
    <col min="4" max="4" width="7.28125" style="1" bestFit="1" customWidth="1"/>
    <col min="5" max="5" width="5.57421875" style="1" bestFit="1" customWidth="1"/>
    <col min="6" max="6" width="6.8515625" style="1" bestFit="1" customWidth="1"/>
    <col min="7" max="7" width="6.7109375" style="1" bestFit="1" customWidth="1"/>
    <col min="8" max="9" width="9.8515625" style="1" bestFit="1" customWidth="1"/>
    <col min="10" max="11" width="9.421875" style="1" bestFit="1" customWidth="1"/>
    <col min="12" max="13" width="9.421875" style="1" customWidth="1"/>
    <col min="14" max="14" width="5.28125" style="1" bestFit="1" customWidth="1"/>
    <col min="15" max="15" width="4.00390625" style="1" bestFit="1" customWidth="1"/>
    <col min="16" max="16" width="6.00390625" style="1" bestFit="1" customWidth="1"/>
    <col min="17" max="17" width="6.57421875" style="1" bestFit="1" customWidth="1"/>
    <col min="18" max="18" width="11.00390625" style="1" bestFit="1" customWidth="1"/>
    <col min="19" max="19" width="8.57421875" style="1" bestFit="1" customWidth="1"/>
    <col min="20" max="20" width="8.7109375" style="1" bestFit="1" customWidth="1"/>
    <col min="21" max="21" width="9.00390625" style="1" bestFit="1" customWidth="1"/>
    <col min="22" max="22" width="8.57421875" style="1" bestFit="1" customWidth="1"/>
    <col min="23" max="23" width="8.421875" style="1" bestFit="1" customWidth="1"/>
    <col min="24" max="24" width="8.8515625" style="1" bestFit="1" customWidth="1"/>
    <col min="25" max="16384" width="9.140625" style="1" customWidth="1"/>
  </cols>
  <sheetData>
    <row r="1" spans="1:2" ht="12" thickBot="1">
      <c r="A1" s="26" t="s">
        <v>24</v>
      </c>
      <c r="B1" s="5">
        <f>'Verifiable Costs'!D3</f>
        <v>75</v>
      </c>
    </row>
    <row r="2" spans="1:24" ht="13.5" customHeight="1" thickBot="1">
      <c r="A2" s="26" t="s">
        <v>31</v>
      </c>
      <c r="B2" s="5">
        <f>'Verifiable Costs'!D13</f>
        <v>5000</v>
      </c>
      <c r="C2" s="7"/>
      <c r="D2" s="7"/>
      <c r="F2" s="7"/>
      <c r="G2" s="265">
        <f>G4+H4</f>
        <v>17000</v>
      </c>
      <c r="H2" s="266"/>
      <c r="I2" s="74">
        <f>I4</f>
        <v>8000</v>
      </c>
      <c r="J2" s="265">
        <f>MAX(0,J4-K4)</f>
        <v>0</v>
      </c>
      <c r="K2" s="266"/>
      <c r="L2" s="265">
        <f>MAX(0,L4-M4)</f>
        <v>0</v>
      </c>
      <c r="M2" s="266"/>
      <c r="U2" s="74">
        <f>U4</f>
        <v>-15750</v>
      </c>
      <c r="V2" s="253">
        <f>SUM(V4:X4)</f>
        <v>33750</v>
      </c>
      <c r="W2" s="254"/>
      <c r="X2" s="255"/>
    </row>
    <row r="3" spans="3:24" ht="12" thickBot="1">
      <c r="C3" s="7"/>
      <c r="D3" s="7"/>
      <c r="E3" s="7"/>
      <c r="F3" s="7"/>
      <c r="G3" s="267" t="s">
        <v>32</v>
      </c>
      <c r="H3" s="268"/>
      <c r="I3" s="70" t="s">
        <v>33</v>
      </c>
      <c r="J3" s="267" t="s">
        <v>38</v>
      </c>
      <c r="K3" s="268"/>
      <c r="L3" s="269" t="s">
        <v>39</v>
      </c>
      <c r="M3" s="270"/>
      <c r="U3" s="180" t="s">
        <v>170</v>
      </c>
      <c r="V3" s="256" t="s">
        <v>176</v>
      </c>
      <c r="W3" s="257"/>
      <c r="X3" s="258"/>
    </row>
    <row r="4" spans="3:24" ht="13.5" customHeight="1" thickBot="1">
      <c r="C4" s="262" t="s">
        <v>140</v>
      </c>
      <c r="D4" s="263"/>
      <c r="E4" s="264"/>
      <c r="F4" s="7"/>
      <c r="G4" s="75">
        <f>B2</f>
        <v>5000</v>
      </c>
      <c r="H4" s="76">
        <f aca="true" t="shared" si="0" ref="H4:M4">SUM(H6:H101)</f>
        <v>12000</v>
      </c>
      <c r="I4" s="74">
        <f t="shared" si="0"/>
        <v>8000</v>
      </c>
      <c r="J4" s="75">
        <f t="shared" si="0"/>
        <v>0</v>
      </c>
      <c r="K4" s="76">
        <f t="shared" si="0"/>
        <v>0</v>
      </c>
      <c r="L4" s="75">
        <f t="shared" si="0"/>
        <v>7750</v>
      </c>
      <c r="M4" s="76">
        <f t="shared" si="0"/>
        <v>11625</v>
      </c>
      <c r="N4" s="259" t="s">
        <v>139</v>
      </c>
      <c r="O4" s="260"/>
      <c r="P4" s="260"/>
      <c r="Q4" s="260"/>
      <c r="R4" s="260"/>
      <c r="S4" s="260"/>
      <c r="T4" s="261"/>
      <c r="U4" s="82">
        <f>SUM(U6:U101)</f>
        <v>-15750</v>
      </c>
      <c r="V4" s="140">
        <f>SUM(V6:V101)</f>
        <v>10750</v>
      </c>
      <c r="W4" s="140">
        <f>SUM(W6:W101)</f>
        <v>18000</v>
      </c>
      <c r="X4" s="140">
        <f>'Verifiable Costs'!A13</f>
        <v>5000</v>
      </c>
    </row>
    <row r="5" spans="2:24" ht="22.5">
      <c r="B5" s="2"/>
      <c r="C5" s="106" t="s">
        <v>26</v>
      </c>
      <c r="D5" s="18" t="s">
        <v>81</v>
      </c>
      <c r="E5" s="19" t="s">
        <v>20</v>
      </c>
      <c r="F5" s="103" t="s">
        <v>42</v>
      </c>
      <c r="G5" s="68" t="s">
        <v>132</v>
      </c>
      <c r="H5" s="71" t="s">
        <v>133</v>
      </c>
      <c r="I5" s="67" t="s">
        <v>134</v>
      </c>
      <c r="J5" s="68" t="s">
        <v>135</v>
      </c>
      <c r="K5" s="71" t="s">
        <v>136</v>
      </c>
      <c r="L5" s="72" t="s">
        <v>137</v>
      </c>
      <c r="M5" s="73" t="s">
        <v>138</v>
      </c>
      <c r="N5" s="77" t="s">
        <v>24</v>
      </c>
      <c r="O5" s="77" t="s">
        <v>0</v>
      </c>
      <c r="P5" s="78" t="s">
        <v>25</v>
      </c>
      <c r="Q5" s="81" t="s">
        <v>37</v>
      </c>
      <c r="R5" s="79" t="s">
        <v>34</v>
      </c>
      <c r="S5" s="80" t="s">
        <v>35</v>
      </c>
      <c r="T5" s="80" t="s">
        <v>36</v>
      </c>
      <c r="U5" s="69" t="s">
        <v>179</v>
      </c>
      <c r="V5" s="187" t="s">
        <v>180</v>
      </c>
      <c r="W5" s="187" t="s">
        <v>181</v>
      </c>
      <c r="X5" s="188" t="s">
        <v>182</v>
      </c>
    </row>
    <row r="6" spans="1:24" ht="11.25">
      <c r="A6" s="271" t="s">
        <v>108</v>
      </c>
      <c r="B6" s="8" t="s">
        <v>84</v>
      </c>
      <c r="C6" s="107">
        <v>0</v>
      </c>
      <c r="D6" s="10" t="s">
        <v>82</v>
      </c>
      <c r="E6" s="15">
        <v>0</v>
      </c>
      <c r="F6" s="104">
        <f aca="true" t="shared" si="1" ref="F6:F37">IF(AND(C6=0,D6="Closed"),1,0)</f>
        <v>0</v>
      </c>
      <c r="G6" s="13"/>
      <c r="H6" s="83">
        <f>IF(AND($C6=1,$F6=0),$B$1*MIN($E6,$O6),0)</f>
        <v>0</v>
      </c>
      <c r="I6" s="84">
        <f>IF(AND($C6=1,$F6=0),$P6*MIN($E6,$O6),0)</f>
        <v>0</v>
      </c>
      <c r="J6" s="85">
        <f>IF(AND($C6=1,$F6=0),($P6*MAX(0,$E6-$O6))+((-1)*($R6+$S6+$T6)),0)</f>
        <v>0</v>
      </c>
      <c r="K6" s="86">
        <f>IF(AND($C6=1,$F6=0),($Q6*MAX(0,$E6-$O6)),0)</f>
        <v>0</v>
      </c>
      <c r="L6" s="85">
        <f>IF(AND($C6=0,$F6=1),($P6*$E6)+((-1)*($R6+$S6+$T6)),0)</f>
        <v>0</v>
      </c>
      <c r="M6" s="83">
        <f>IF(AND($C6=0,$F6=1),($B$1*MIN($E6,$O6))-($Q6*MAX(0,$E6-$O6)),0)</f>
        <v>0</v>
      </c>
      <c r="N6" s="87">
        <f>IF(OR($C6=1,$F6=1),B$1,0)</f>
        <v>0</v>
      </c>
      <c r="O6" s="87">
        <f>IF(OR($C6=1,$F6=1),Inputs!$E$3*(1/4),0)</f>
        <v>0</v>
      </c>
      <c r="P6" s="87">
        <f>IF(OR($C6=1,$F6=1),Inputs!$E$25,0)</f>
        <v>0</v>
      </c>
      <c r="Q6" s="88">
        <f>IF(OR($C6=1,$F6=1),Inputs!$E$31,0)</f>
        <v>0</v>
      </c>
      <c r="R6" s="89">
        <f>IF(OR($C6=1,$F6=1),Inputs!$E$32,0)</f>
        <v>0</v>
      </c>
      <c r="S6" s="88">
        <f>IF(OR($C6=1,$F6=1),Inputs!$E$33,0)</f>
        <v>0</v>
      </c>
      <c r="T6" s="88">
        <f>IF(OR($C6=1,$F6=1),Inputs!$E$34,0)</f>
        <v>0</v>
      </c>
      <c r="U6" s="90">
        <f>(-1)*($P6*$E6)</f>
        <v>0</v>
      </c>
      <c r="V6" s="186">
        <v>0</v>
      </c>
      <c r="W6" s="186">
        <v>0</v>
      </c>
      <c r="X6" s="189"/>
    </row>
    <row r="7" spans="1:24" ht="11.25">
      <c r="A7" s="272"/>
      <c r="B7" s="8"/>
      <c r="C7" s="107">
        <v>0</v>
      </c>
      <c r="D7" s="9" t="s">
        <v>82</v>
      </c>
      <c r="E7" s="15">
        <v>0</v>
      </c>
      <c r="F7" s="104">
        <f t="shared" si="1"/>
        <v>0</v>
      </c>
      <c r="G7" s="13"/>
      <c r="H7" s="91">
        <f aca="true" t="shared" si="2" ref="H7:H70">IF(AND($C7=1,$F7=0),$B$1*MIN($E7,$O7),0)</f>
        <v>0</v>
      </c>
      <c r="I7" s="92">
        <f aca="true" t="shared" si="3" ref="I7:I70">IF(AND($C7=1,$F7=0),$P7*MIN($E7,$O7),0)</f>
        <v>0</v>
      </c>
      <c r="J7" s="93">
        <f aca="true" t="shared" si="4" ref="J7:J70">IF(AND($C7=1,$F7=0),($P7*MAX(0,$E7-$O7))+((-1)*($R7+$S7+$T7)),0)</f>
        <v>0</v>
      </c>
      <c r="K7" s="94">
        <f aca="true" t="shared" si="5" ref="K7:K70">IF(AND($C7=1,$F7=0),($Q7*MAX(0,$E7-$O7)),0)</f>
        <v>0</v>
      </c>
      <c r="L7" s="93">
        <f aca="true" t="shared" si="6" ref="L7:L70">IF(AND($C7=0,$F7=1),($P7*$E7)+((-1)*($R7+$S7+$T7)),0)</f>
        <v>0</v>
      </c>
      <c r="M7" s="91">
        <f aca="true" t="shared" si="7" ref="M7:M70">IF(AND($C7=0,$F7=1),($B$1*MIN($E7,$O7))-($Q7*MAX(0,$E7-$O7)),0)</f>
        <v>0</v>
      </c>
      <c r="N7" s="87">
        <f aca="true" t="shared" si="8" ref="N7:N70">IF(OR($C7=1,$F7=1),B$1,0)</f>
        <v>0</v>
      </c>
      <c r="O7" s="87">
        <f>IF(OR($C7=1,$F7=1),Inputs!$E$3*(1/4),0)</f>
        <v>0</v>
      </c>
      <c r="P7" s="89">
        <f>IF(OR($C7=1,$F7=1),Inputs!$E$25,0)</f>
        <v>0</v>
      </c>
      <c r="Q7" s="88">
        <f>IF(OR($C7=1,$F7=1),Inputs!$E$31,0)</f>
        <v>0</v>
      </c>
      <c r="R7" s="89">
        <f>IF(OR($C7=1,$F7=1),Inputs!$E$32,0)</f>
        <v>0</v>
      </c>
      <c r="S7" s="88">
        <f>IF(OR($C7=1,$F7=1),Inputs!$E$33,0)</f>
        <v>0</v>
      </c>
      <c r="T7" s="88">
        <f>IF(OR($C7=1,$F7=1),Inputs!$E$34,0)</f>
        <v>0</v>
      </c>
      <c r="U7" s="90">
        <f aca="true" t="shared" si="9" ref="U7:U70">(-1)*($P7*$E7)</f>
        <v>0</v>
      </c>
      <c r="V7" s="181">
        <v>0</v>
      </c>
      <c r="W7" s="181">
        <v>0</v>
      </c>
      <c r="X7" s="190"/>
    </row>
    <row r="8" spans="1:24" ht="11.25">
      <c r="A8" s="272"/>
      <c r="B8" s="8"/>
      <c r="C8" s="107">
        <v>0</v>
      </c>
      <c r="D8" s="9" t="s">
        <v>82</v>
      </c>
      <c r="E8" s="15">
        <v>0</v>
      </c>
      <c r="F8" s="104">
        <f t="shared" si="1"/>
        <v>0</v>
      </c>
      <c r="G8" s="13"/>
      <c r="H8" s="91">
        <f t="shared" si="2"/>
        <v>0</v>
      </c>
      <c r="I8" s="92">
        <f t="shared" si="3"/>
        <v>0</v>
      </c>
      <c r="J8" s="93">
        <f t="shared" si="4"/>
        <v>0</v>
      </c>
      <c r="K8" s="94">
        <f t="shared" si="5"/>
        <v>0</v>
      </c>
      <c r="L8" s="93">
        <f t="shared" si="6"/>
        <v>0</v>
      </c>
      <c r="M8" s="91">
        <f t="shared" si="7"/>
        <v>0</v>
      </c>
      <c r="N8" s="87">
        <f t="shared" si="8"/>
        <v>0</v>
      </c>
      <c r="O8" s="87">
        <f>IF(OR($C8=1,$F8=1),Inputs!$E$3*(1/4),0)</f>
        <v>0</v>
      </c>
      <c r="P8" s="89">
        <f>IF(OR($C8=1,$F8=1),Inputs!$E$25,0)</f>
        <v>0</v>
      </c>
      <c r="Q8" s="88">
        <f>IF(OR($C8=1,$F8=1),Inputs!$E$31,0)</f>
        <v>0</v>
      </c>
      <c r="R8" s="89">
        <f>IF(OR($C8=1,$F8=1),Inputs!$E$32,0)</f>
        <v>0</v>
      </c>
      <c r="S8" s="88">
        <f>IF(OR($C8=1,$F8=1),Inputs!$E$33,0)</f>
        <v>0</v>
      </c>
      <c r="T8" s="88">
        <f>IF(OR($C8=1,$F8=1),Inputs!$E$34,0)</f>
        <v>0</v>
      </c>
      <c r="U8" s="90">
        <f t="shared" si="9"/>
        <v>0</v>
      </c>
      <c r="V8" s="181">
        <v>0</v>
      </c>
      <c r="W8" s="181">
        <v>0</v>
      </c>
      <c r="X8" s="190"/>
    </row>
    <row r="9" spans="1:24" ht="12" thickBot="1">
      <c r="A9" s="273"/>
      <c r="B9" s="11"/>
      <c r="C9" s="108">
        <v>0</v>
      </c>
      <c r="D9" s="12" t="s">
        <v>82</v>
      </c>
      <c r="E9" s="16">
        <v>0</v>
      </c>
      <c r="F9" s="105">
        <f t="shared" si="1"/>
        <v>0</v>
      </c>
      <c r="G9" s="13"/>
      <c r="H9" s="95">
        <f t="shared" si="2"/>
        <v>0</v>
      </c>
      <c r="I9" s="96">
        <f t="shared" si="3"/>
        <v>0</v>
      </c>
      <c r="J9" s="97">
        <f t="shared" si="4"/>
        <v>0</v>
      </c>
      <c r="K9" s="98">
        <f t="shared" si="5"/>
        <v>0</v>
      </c>
      <c r="L9" s="97">
        <f t="shared" si="6"/>
        <v>0</v>
      </c>
      <c r="M9" s="95">
        <f t="shared" si="7"/>
        <v>0</v>
      </c>
      <c r="N9" s="99">
        <f t="shared" si="8"/>
        <v>0</v>
      </c>
      <c r="O9" s="99">
        <f>IF(OR($C9=1,$F9=1),Inputs!$E$3*(1/4),0)</f>
        <v>0</v>
      </c>
      <c r="P9" s="100">
        <f>IF(OR($C9=1,$F9=1),Inputs!$E$25,0)</f>
        <v>0</v>
      </c>
      <c r="Q9" s="101">
        <f>IF(OR($C9=1,$F9=1),Inputs!$E$31,0)</f>
        <v>0</v>
      </c>
      <c r="R9" s="100">
        <f>IF(OR($C9=1,$F9=1),Inputs!$E$32,0)</f>
        <v>0</v>
      </c>
      <c r="S9" s="101">
        <f>IF(OR($C9=1,$F9=1),Inputs!$E$33,0)</f>
        <v>0</v>
      </c>
      <c r="T9" s="101">
        <f>IF(OR($C9=1,$F9=1),Inputs!$E$34,0)</f>
        <v>0</v>
      </c>
      <c r="U9" s="102">
        <f t="shared" si="9"/>
        <v>0</v>
      </c>
      <c r="V9" s="182">
        <v>0</v>
      </c>
      <c r="W9" s="182">
        <v>0</v>
      </c>
      <c r="X9" s="191"/>
    </row>
    <row r="10" spans="1:24" ht="11.25">
      <c r="A10" s="271" t="s">
        <v>109</v>
      </c>
      <c r="B10" s="8" t="s">
        <v>85</v>
      </c>
      <c r="C10" s="107">
        <v>0</v>
      </c>
      <c r="D10" s="9" t="s">
        <v>83</v>
      </c>
      <c r="E10" s="15">
        <f>Inputs!$E$4</f>
        <v>5</v>
      </c>
      <c r="F10" s="104">
        <f t="shared" si="1"/>
        <v>1</v>
      </c>
      <c r="G10" s="13"/>
      <c r="H10" s="91">
        <f t="shared" si="2"/>
        <v>0</v>
      </c>
      <c r="I10" s="92">
        <f t="shared" si="3"/>
        <v>0</v>
      </c>
      <c r="J10" s="93">
        <f t="shared" si="4"/>
        <v>0</v>
      </c>
      <c r="K10" s="94">
        <f t="shared" si="5"/>
        <v>0</v>
      </c>
      <c r="L10" s="85">
        <f t="shared" si="6"/>
        <v>250</v>
      </c>
      <c r="M10" s="91">
        <f t="shared" si="7"/>
        <v>375</v>
      </c>
      <c r="N10" s="87">
        <f t="shared" si="8"/>
        <v>75</v>
      </c>
      <c r="O10" s="87">
        <f>IF(OR($C10=1,$F10=1),Inputs!$E$3*(1/4),0)</f>
        <v>10</v>
      </c>
      <c r="P10" s="89">
        <f>IF(OR($C10=1,$F10=1),Inputs!$E$25,0)</f>
        <v>50</v>
      </c>
      <c r="Q10" s="88">
        <f>IF(OR($C10=1,$F10=1),Inputs!$E$31,0)</f>
        <v>0</v>
      </c>
      <c r="R10" s="89">
        <f>IF(OR($C10=1,$F10=1),Inputs!$E$32,0)</f>
        <v>0</v>
      </c>
      <c r="S10" s="88">
        <f>IF(OR($C10=1,$F10=1),Inputs!$E$33,0)</f>
        <v>0</v>
      </c>
      <c r="T10" s="88">
        <f>IF(OR($C10=1,$F10=1),Inputs!$E$34,0)</f>
        <v>0</v>
      </c>
      <c r="U10" s="90">
        <f t="shared" si="9"/>
        <v>-250</v>
      </c>
      <c r="V10" s="186">
        <f>E10*Inputs!E$26*Summary!$B$31</f>
        <v>1000</v>
      </c>
      <c r="W10" s="186">
        <v>0</v>
      </c>
      <c r="X10" s="190"/>
    </row>
    <row r="11" spans="1:24" ht="11.25">
      <c r="A11" s="272"/>
      <c r="B11" s="8"/>
      <c r="C11" s="107">
        <v>0</v>
      </c>
      <c r="D11" s="9" t="s">
        <v>83</v>
      </c>
      <c r="E11" s="15">
        <f>Inputs!$E$4</f>
        <v>5</v>
      </c>
      <c r="F11" s="104">
        <f t="shared" si="1"/>
        <v>1</v>
      </c>
      <c r="G11" s="13"/>
      <c r="H11" s="91">
        <f t="shared" si="2"/>
        <v>0</v>
      </c>
      <c r="I11" s="92">
        <f t="shared" si="3"/>
        <v>0</v>
      </c>
      <c r="J11" s="93">
        <f t="shared" si="4"/>
        <v>0</v>
      </c>
      <c r="K11" s="94">
        <f t="shared" si="5"/>
        <v>0</v>
      </c>
      <c r="L11" s="93">
        <f t="shared" si="6"/>
        <v>250</v>
      </c>
      <c r="M11" s="91">
        <f t="shared" si="7"/>
        <v>375</v>
      </c>
      <c r="N11" s="87">
        <f t="shared" si="8"/>
        <v>75</v>
      </c>
      <c r="O11" s="87">
        <f>IF(OR($C11=1,$F11=1),Inputs!$E$3*(1/4),0)</f>
        <v>10</v>
      </c>
      <c r="P11" s="89">
        <f>IF(OR($C11=1,$F11=1),Inputs!$E$25,0)</f>
        <v>50</v>
      </c>
      <c r="Q11" s="88">
        <f>IF(OR($C11=1,$F11=1),Inputs!$E$31,0)</f>
        <v>0</v>
      </c>
      <c r="R11" s="89">
        <f>IF(OR($C11=1,$F11=1),Inputs!$E$32,0)</f>
        <v>0</v>
      </c>
      <c r="S11" s="88">
        <f>IF(OR($C11=1,$F11=1),Inputs!$E$33,0)</f>
        <v>0</v>
      </c>
      <c r="T11" s="88">
        <f>IF(OR($C11=1,$F11=1),Inputs!$E$34,0)</f>
        <v>0</v>
      </c>
      <c r="U11" s="90">
        <f t="shared" si="9"/>
        <v>-250</v>
      </c>
      <c r="V11" s="186">
        <f>E11*Inputs!E$26*Summary!$B$31</f>
        <v>1000</v>
      </c>
      <c r="W11" s="181">
        <v>0</v>
      </c>
      <c r="X11" s="190"/>
    </row>
    <row r="12" spans="1:24" ht="11.25">
      <c r="A12" s="272"/>
      <c r="B12" s="8"/>
      <c r="C12" s="107">
        <v>0</v>
      </c>
      <c r="D12" s="9" t="s">
        <v>83</v>
      </c>
      <c r="E12" s="15">
        <f>Inputs!$E$4</f>
        <v>5</v>
      </c>
      <c r="F12" s="104">
        <f t="shared" si="1"/>
        <v>1</v>
      </c>
      <c r="G12" s="13"/>
      <c r="H12" s="91">
        <f t="shared" si="2"/>
        <v>0</v>
      </c>
      <c r="I12" s="92">
        <f t="shared" si="3"/>
        <v>0</v>
      </c>
      <c r="J12" s="93">
        <f t="shared" si="4"/>
        <v>0</v>
      </c>
      <c r="K12" s="94">
        <f t="shared" si="5"/>
        <v>0</v>
      </c>
      <c r="L12" s="93">
        <f t="shared" si="6"/>
        <v>250</v>
      </c>
      <c r="M12" s="91">
        <f t="shared" si="7"/>
        <v>375</v>
      </c>
      <c r="N12" s="87">
        <f t="shared" si="8"/>
        <v>75</v>
      </c>
      <c r="O12" s="87">
        <f>IF(OR($C12=1,$F12=1),Inputs!$E$3*(1/4),0)</f>
        <v>10</v>
      </c>
      <c r="P12" s="89">
        <f>IF(OR($C12=1,$F12=1),Inputs!$E$25,0)</f>
        <v>50</v>
      </c>
      <c r="Q12" s="88">
        <f>IF(OR($C12=1,$F12=1),Inputs!$E$31,0)</f>
        <v>0</v>
      </c>
      <c r="R12" s="89">
        <f>IF(OR($C12=1,$F12=1),Inputs!$E$32,0)</f>
        <v>0</v>
      </c>
      <c r="S12" s="88">
        <f>IF(OR($C12=1,$F12=1),Inputs!$E$33,0)</f>
        <v>0</v>
      </c>
      <c r="T12" s="88">
        <f>IF(OR($C12=1,$F12=1),Inputs!$E$34,0)</f>
        <v>0</v>
      </c>
      <c r="U12" s="90">
        <f t="shared" si="9"/>
        <v>-250</v>
      </c>
      <c r="V12" s="186">
        <f>E12*Inputs!E$26*Summary!$B$31</f>
        <v>1000</v>
      </c>
      <c r="W12" s="181">
        <v>0</v>
      </c>
      <c r="X12" s="190"/>
    </row>
    <row r="13" spans="1:24" ht="12" thickBot="1">
      <c r="A13" s="273"/>
      <c r="B13" s="11"/>
      <c r="C13" s="108">
        <v>0</v>
      </c>
      <c r="D13" s="12" t="s">
        <v>83</v>
      </c>
      <c r="E13" s="15">
        <f>Inputs!$E$4</f>
        <v>5</v>
      </c>
      <c r="F13" s="105">
        <f t="shared" si="1"/>
        <v>1</v>
      </c>
      <c r="G13" s="13"/>
      <c r="H13" s="95">
        <f t="shared" si="2"/>
        <v>0</v>
      </c>
      <c r="I13" s="96">
        <f t="shared" si="3"/>
        <v>0</v>
      </c>
      <c r="J13" s="97">
        <f t="shared" si="4"/>
        <v>0</v>
      </c>
      <c r="K13" s="98">
        <f t="shared" si="5"/>
        <v>0</v>
      </c>
      <c r="L13" s="97">
        <f t="shared" si="6"/>
        <v>250</v>
      </c>
      <c r="M13" s="95">
        <f t="shared" si="7"/>
        <v>375</v>
      </c>
      <c r="N13" s="99">
        <f t="shared" si="8"/>
        <v>75</v>
      </c>
      <c r="O13" s="99">
        <f>IF(OR($C13=1,$F13=1),Inputs!$E$3*(1/4),0)</f>
        <v>10</v>
      </c>
      <c r="P13" s="100">
        <f>IF(OR($C13=1,$F13=1),Inputs!$E$25,0)</f>
        <v>50</v>
      </c>
      <c r="Q13" s="101">
        <f>IF(OR($C13=1,$F13=1),Inputs!$E$31,0)</f>
        <v>0</v>
      </c>
      <c r="R13" s="100">
        <f>IF(OR($C13=1,$F13=1),Inputs!$E$32,0)</f>
        <v>0</v>
      </c>
      <c r="S13" s="101">
        <f>IF(OR($C13=1,$F13=1),Inputs!$E$33,0)</f>
        <v>0</v>
      </c>
      <c r="T13" s="101">
        <f>IF(OR($C13=1,$F13=1),Inputs!$E$34,0)</f>
        <v>0</v>
      </c>
      <c r="U13" s="102">
        <f t="shared" si="9"/>
        <v>-250</v>
      </c>
      <c r="V13" s="186">
        <f>E13*Inputs!E$26*Summary!$B$31</f>
        <v>1000</v>
      </c>
      <c r="W13" s="182">
        <v>0</v>
      </c>
      <c r="X13" s="191"/>
    </row>
    <row r="14" spans="1:24" ht="11.25">
      <c r="A14" s="271" t="s">
        <v>110</v>
      </c>
      <c r="B14" s="8" t="s">
        <v>86</v>
      </c>
      <c r="C14" s="107">
        <v>0</v>
      </c>
      <c r="D14" s="9" t="s">
        <v>83</v>
      </c>
      <c r="E14" s="15">
        <f>Inputs!$E$5</f>
        <v>6.25</v>
      </c>
      <c r="F14" s="104">
        <f t="shared" si="1"/>
        <v>1</v>
      </c>
      <c r="G14" s="13"/>
      <c r="H14" s="91">
        <f t="shared" si="2"/>
        <v>0</v>
      </c>
      <c r="I14" s="92">
        <f t="shared" si="3"/>
        <v>0</v>
      </c>
      <c r="J14" s="93">
        <f t="shared" si="4"/>
        <v>0</v>
      </c>
      <c r="K14" s="94">
        <f t="shared" si="5"/>
        <v>0</v>
      </c>
      <c r="L14" s="85">
        <f t="shared" si="6"/>
        <v>312.5</v>
      </c>
      <c r="M14" s="91">
        <f t="shared" si="7"/>
        <v>468.75</v>
      </c>
      <c r="N14" s="87">
        <f t="shared" si="8"/>
        <v>75</v>
      </c>
      <c r="O14" s="87">
        <f>IF(OR($C14=1,$F14=1),Inputs!$E$3*(1/4),0)</f>
        <v>10</v>
      </c>
      <c r="P14" s="89">
        <f>IF(OR($C14=1,$F14=1),Inputs!$E$25,0)</f>
        <v>50</v>
      </c>
      <c r="Q14" s="88">
        <f>IF(OR($C14=1,$F14=1),Inputs!$E$31,0)</f>
        <v>0</v>
      </c>
      <c r="R14" s="89">
        <f>IF(OR($C14=1,$F14=1),Inputs!$E$32,0)</f>
        <v>0</v>
      </c>
      <c r="S14" s="88">
        <f>IF(OR($C14=1,$F14=1),Inputs!$E$33,0)</f>
        <v>0</v>
      </c>
      <c r="T14" s="88">
        <f>IF(OR($C14=1,$F14=1),Inputs!$E$34,0)</f>
        <v>0</v>
      </c>
      <c r="U14" s="90">
        <f t="shared" si="9"/>
        <v>-312.5</v>
      </c>
      <c r="V14" s="186">
        <f>E14*Inputs!E$26*Summary!$B$32</f>
        <v>937.5</v>
      </c>
      <c r="W14" s="186">
        <v>0</v>
      </c>
      <c r="X14" s="190"/>
    </row>
    <row r="15" spans="1:24" ht="11.25">
      <c r="A15" s="272"/>
      <c r="B15" s="8"/>
      <c r="C15" s="107">
        <v>0</v>
      </c>
      <c r="D15" s="9" t="s">
        <v>83</v>
      </c>
      <c r="E15" s="15">
        <f>Inputs!$E$5</f>
        <v>6.25</v>
      </c>
      <c r="F15" s="104">
        <f t="shared" si="1"/>
        <v>1</v>
      </c>
      <c r="G15" s="13"/>
      <c r="H15" s="91">
        <f t="shared" si="2"/>
        <v>0</v>
      </c>
      <c r="I15" s="92">
        <f t="shared" si="3"/>
        <v>0</v>
      </c>
      <c r="J15" s="93">
        <f t="shared" si="4"/>
        <v>0</v>
      </c>
      <c r="K15" s="94">
        <f t="shared" si="5"/>
        <v>0</v>
      </c>
      <c r="L15" s="93">
        <f t="shared" si="6"/>
        <v>312.5</v>
      </c>
      <c r="M15" s="91">
        <f t="shared" si="7"/>
        <v>468.75</v>
      </c>
      <c r="N15" s="87">
        <f t="shared" si="8"/>
        <v>75</v>
      </c>
      <c r="O15" s="87">
        <f>IF(OR($C15=1,$F15=1),Inputs!$E$3*(1/4),0)</f>
        <v>10</v>
      </c>
      <c r="P15" s="89">
        <f>IF(OR($C15=1,$F15=1),Inputs!$E$25,0)</f>
        <v>50</v>
      </c>
      <c r="Q15" s="88">
        <f>IF(OR($C15=1,$F15=1),Inputs!$E$31,0)</f>
        <v>0</v>
      </c>
      <c r="R15" s="89">
        <f>IF(OR($C15=1,$F15=1),Inputs!$E$32,0)</f>
        <v>0</v>
      </c>
      <c r="S15" s="88">
        <f>IF(OR($C15=1,$F15=1),Inputs!$E$33,0)</f>
        <v>0</v>
      </c>
      <c r="T15" s="88">
        <f>IF(OR($C15=1,$F15=1),Inputs!$E$34,0)</f>
        <v>0</v>
      </c>
      <c r="U15" s="90">
        <f t="shared" si="9"/>
        <v>-312.5</v>
      </c>
      <c r="V15" s="186">
        <f>E15*Inputs!E$26*Summary!$B$32</f>
        <v>937.5</v>
      </c>
      <c r="W15" s="181">
        <v>0</v>
      </c>
      <c r="X15" s="190"/>
    </row>
    <row r="16" spans="1:24" ht="11.25">
      <c r="A16" s="272"/>
      <c r="B16" s="8"/>
      <c r="C16" s="107">
        <v>0</v>
      </c>
      <c r="D16" s="9" t="s">
        <v>83</v>
      </c>
      <c r="E16" s="15">
        <f>Inputs!$E$5</f>
        <v>6.25</v>
      </c>
      <c r="F16" s="104">
        <f t="shared" si="1"/>
        <v>1</v>
      </c>
      <c r="G16" s="13"/>
      <c r="H16" s="91">
        <f t="shared" si="2"/>
        <v>0</v>
      </c>
      <c r="I16" s="92">
        <f t="shared" si="3"/>
        <v>0</v>
      </c>
      <c r="J16" s="93">
        <f t="shared" si="4"/>
        <v>0</v>
      </c>
      <c r="K16" s="94">
        <f t="shared" si="5"/>
        <v>0</v>
      </c>
      <c r="L16" s="93">
        <f t="shared" si="6"/>
        <v>312.5</v>
      </c>
      <c r="M16" s="91">
        <f t="shared" si="7"/>
        <v>468.75</v>
      </c>
      <c r="N16" s="87">
        <f t="shared" si="8"/>
        <v>75</v>
      </c>
      <c r="O16" s="87">
        <f>IF(OR($C16=1,$F16=1),Inputs!$E$3*(1/4),0)</f>
        <v>10</v>
      </c>
      <c r="P16" s="89">
        <f>IF(OR($C16=1,$F16=1),Inputs!$E$25,0)</f>
        <v>50</v>
      </c>
      <c r="Q16" s="88">
        <f>IF(OR($C16=1,$F16=1),Inputs!$E$31,0)</f>
        <v>0</v>
      </c>
      <c r="R16" s="89">
        <f>IF(OR($C16=1,$F16=1),Inputs!$E$32,0)</f>
        <v>0</v>
      </c>
      <c r="S16" s="88">
        <f>IF(OR($C16=1,$F16=1),Inputs!$E$33,0)</f>
        <v>0</v>
      </c>
      <c r="T16" s="88">
        <f>IF(OR($C16=1,$F16=1),Inputs!$E$34,0)</f>
        <v>0</v>
      </c>
      <c r="U16" s="90">
        <f t="shared" si="9"/>
        <v>-312.5</v>
      </c>
      <c r="V16" s="186">
        <f>E16*Inputs!E$26*Summary!$B$32</f>
        <v>937.5</v>
      </c>
      <c r="W16" s="181">
        <v>0</v>
      </c>
      <c r="X16" s="190"/>
    </row>
    <row r="17" spans="1:24" ht="12" thickBot="1">
      <c r="A17" s="273"/>
      <c r="B17" s="11"/>
      <c r="C17" s="108">
        <v>0</v>
      </c>
      <c r="D17" s="12" t="s">
        <v>83</v>
      </c>
      <c r="E17" s="15">
        <f>Inputs!$E$5</f>
        <v>6.25</v>
      </c>
      <c r="F17" s="105">
        <f t="shared" si="1"/>
        <v>1</v>
      </c>
      <c r="G17" s="13"/>
      <c r="H17" s="95">
        <f t="shared" si="2"/>
        <v>0</v>
      </c>
      <c r="I17" s="96">
        <f t="shared" si="3"/>
        <v>0</v>
      </c>
      <c r="J17" s="97">
        <f t="shared" si="4"/>
        <v>0</v>
      </c>
      <c r="K17" s="98">
        <f t="shared" si="5"/>
        <v>0</v>
      </c>
      <c r="L17" s="97">
        <f t="shared" si="6"/>
        <v>312.5</v>
      </c>
      <c r="M17" s="95">
        <f t="shared" si="7"/>
        <v>468.75</v>
      </c>
      <c r="N17" s="99">
        <f t="shared" si="8"/>
        <v>75</v>
      </c>
      <c r="O17" s="99">
        <f>IF(OR($C17=1,$F17=1),Inputs!$E$3*(1/4),0)</f>
        <v>10</v>
      </c>
      <c r="P17" s="100">
        <f>IF(OR($C17=1,$F17=1),Inputs!$E$25,0)</f>
        <v>50</v>
      </c>
      <c r="Q17" s="101">
        <f>IF(OR($C17=1,$F17=1),Inputs!$E$31,0)</f>
        <v>0</v>
      </c>
      <c r="R17" s="100">
        <f>IF(OR($C17=1,$F17=1),Inputs!$E$32,0)</f>
        <v>0</v>
      </c>
      <c r="S17" s="101">
        <f>IF(OR($C17=1,$F17=1),Inputs!$E$33,0)</f>
        <v>0</v>
      </c>
      <c r="T17" s="101">
        <f>IF(OR($C17=1,$F17=1),Inputs!$E$34,0)</f>
        <v>0</v>
      </c>
      <c r="U17" s="102">
        <f t="shared" si="9"/>
        <v>-312.5</v>
      </c>
      <c r="V17" s="186">
        <f>E17*Inputs!E$26*Summary!$B$32</f>
        <v>937.5</v>
      </c>
      <c r="W17" s="182">
        <v>0</v>
      </c>
      <c r="X17" s="191"/>
    </row>
    <row r="18" spans="1:24" ht="11.25">
      <c r="A18" s="271" t="s">
        <v>111</v>
      </c>
      <c r="B18" s="8" t="s">
        <v>87</v>
      </c>
      <c r="C18" s="107">
        <v>0</v>
      </c>
      <c r="D18" s="9" t="s">
        <v>83</v>
      </c>
      <c r="E18" s="15">
        <f>Inputs!$E$6</f>
        <v>7.5</v>
      </c>
      <c r="F18" s="104">
        <f t="shared" si="1"/>
        <v>1</v>
      </c>
      <c r="G18" s="13"/>
      <c r="H18" s="91">
        <f t="shared" si="2"/>
        <v>0</v>
      </c>
      <c r="I18" s="92">
        <f t="shared" si="3"/>
        <v>0</v>
      </c>
      <c r="J18" s="93">
        <f t="shared" si="4"/>
        <v>0</v>
      </c>
      <c r="K18" s="94">
        <f t="shared" si="5"/>
        <v>0</v>
      </c>
      <c r="L18" s="85">
        <f t="shared" si="6"/>
        <v>375</v>
      </c>
      <c r="M18" s="91">
        <f t="shared" si="7"/>
        <v>562.5</v>
      </c>
      <c r="N18" s="87">
        <f t="shared" si="8"/>
        <v>75</v>
      </c>
      <c r="O18" s="87">
        <f>IF(OR($C18=1,$F18=1),Inputs!$E$3*(1/4),0)</f>
        <v>10</v>
      </c>
      <c r="P18" s="89">
        <f>IF(OR($C18=1,$F18=1),Inputs!$E$25,0)</f>
        <v>50</v>
      </c>
      <c r="Q18" s="88">
        <f>IF(OR($C18=1,$F18=1),Inputs!$E$31,0)</f>
        <v>0</v>
      </c>
      <c r="R18" s="89">
        <f>IF(OR($C18=1,$F18=1),Inputs!$E$32,0)</f>
        <v>0</v>
      </c>
      <c r="S18" s="88">
        <f>IF(OR($C18=1,$F18=1),Inputs!$E$33,0)</f>
        <v>0</v>
      </c>
      <c r="T18" s="88">
        <f>IF(OR($C18=1,$F18=1),Inputs!$E$34,0)</f>
        <v>0</v>
      </c>
      <c r="U18" s="90">
        <f t="shared" si="9"/>
        <v>-375</v>
      </c>
      <c r="V18" s="186">
        <f>E18*Inputs!E$26*Summary!$B$33</f>
        <v>750</v>
      </c>
      <c r="W18" s="186">
        <v>0</v>
      </c>
      <c r="X18" s="189"/>
    </row>
    <row r="19" spans="1:24" ht="11.25">
      <c r="A19" s="272"/>
      <c r="B19" s="8"/>
      <c r="C19" s="107">
        <v>0</v>
      </c>
      <c r="D19" s="9" t="s">
        <v>83</v>
      </c>
      <c r="E19" s="15">
        <f>Inputs!$E$6</f>
        <v>7.5</v>
      </c>
      <c r="F19" s="104">
        <f t="shared" si="1"/>
        <v>1</v>
      </c>
      <c r="G19" s="13"/>
      <c r="H19" s="91">
        <f t="shared" si="2"/>
        <v>0</v>
      </c>
      <c r="I19" s="92">
        <f t="shared" si="3"/>
        <v>0</v>
      </c>
      <c r="J19" s="93">
        <f t="shared" si="4"/>
        <v>0</v>
      </c>
      <c r="K19" s="94">
        <f t="shared" si="5"/>
        <v>0</v>
      </c>
      <c r="L19" s="93">
        <f t="shared" si="6"/>
        <v>375</v>
      </c>
      <c r="M19" s="91">
        <f t="shared" si="7"/>
        <v>562.5</v>
      </c>
      <c r="N19" s="87">
        <f t="shared" si="8"/>
        <v>75</v>
      </c>
      <c r="O19" s="87">
        <f>IF(OR($C19=1,$F19=1),Inputs!$E$3*(1/4),0)</f>
        <v>10</v>
      </c>
      <c r="P19" s="89">
        <f>IF(OR($C19=1,$F19=1),Inputs!$E$25,0)</f>
        <v>50</v>
      </c>
      <c r="Q19" s="88">
        <f>IF(OR($C19=1,$F19=1),Inputs!$E$31,0)</f>
        <v>0</v>
      </c>
      <c r="R19" s="89">
        <f>IF(OR($C19=1,$F19=1),Inputs!$E$32,0)</f>
        <v>0</v>
      </c>
      <c r="S19" s="88">
        <f>IF(OR($C19=1,$F19=1),Inputs!$E$33,0)</f>
        <v>0</v>
      </c>
      <c r="T19" s="88">
        <f>IF(OR($C19=1,$F19=1),Inputs!$E$34,0)</f>
        <v>0</v>
      </c>
      <c r="U19" s="90">
        <f t="shared" si="9"/>
        <v>-375</v>
      </c>
      <c r="V19" s="186">
        <f>E19*Inputs!E$26*Summary!$B$33</f>
        <v>750</v>
      </c>
      <c r="W19" s="181">
        <v>0</v>
      </c>
      <c r="X19" s="190"/>
    </row>
    <row r="20" spans="1:24" ht="11.25">
      <c r="A20" s="272"/>
      <c r="B20" s="8"/>
      <c r="C20" s="107">
        <v>0</v>
      </c>
      <c r="D20" s="9" t="s">
        <v>83</v>
      </c>
      <c r="E20" s="15">
        <f>Inputs!$E$6</f>
        <v>7.5</v>
      </c>
      <c r="F20" s="104">
        <f t="shared" si="1"/>
        <v>1</v>
      </c>
      <c r="G20" s="13"/>
      <c r="H20" s="91">
        <f t="shared" si="2"/>
        <v>0</v>
      </c>
      <c r="I20" s="92">
        <f t="shared" si="3"/>
        <v>0</v>
      </c>
      <c r="J20" s="93">
        <f t="shared" si="4"/>
        <v>0</v>
      </c>
      <c r="K20" s="94">
        <f t="shared" si="5"/>
        <v>0</v>
      </c>
      <c r="L20" s="93">
        <f t="shared" si="6"/>
        <v>375</v>
      </c>
      <c r="M20" s="91">
        <f t="shared" si="7"/>
        <v>562.5</v>
      </c>
      <c r="N20" s="87">
        <f t="shared" si="8"/>
        <v>75</v>
      </c>
      <c r="O20" s="87">
        <f>IF(OR($C20=1,$F20=1),Inputs!$E$3*(1/4),0)</f>
        <v>10</v>
      </c>
      <c r="P20" s="89">
        <f>IF(OR($C20=1,$F20=1),Inputs!$E$25,0)</f>
        <v>50</v>
      </c>
      <c r="Q20" s="88">
        <f>IF(OR($C20=1,$F20=1),Inputs!$E$31,0)</f>
        <v>0</v>
      </c>
      <c r="R20" s="89">
        <f>IF(OR($C20=1,$F20=1),Inputs!$E$32,0)</f>
        <v>0</v>
      </c>
      <c r="S20" s="88">
        <f>IF(OR($C20=1,$F20=1),Inputs!$E$33,0)</f>
        <v>0</v>
      </c>
      <c r="T20" s="88">
        <f>IF(OR($C20=1,$F20=1),Inputs!$E$34,0)</f>
        <v>0</v>
      </c>
      <c r="U20" s="90">
        <f t="shared" si="9"/>
        <v>-375</v>
      </c>
      <c r="V20" s="186">
        <f>E20*Inputs!E$26*Summary!$B$33</f>
        <v>750</v>
      </c>
      <c r="W20" s="181">
        <v>0</v>
      </c>
      <c r="X20" s="190"/>
    </row>
    <row r="21" spans="1:24" ht="12" thickBot="1">
      <c r="A21" s="273"/>
      <c r="B21" s="11"/>
      <c r="C21" s="108">
        <v>0</v>
      </c>
      <c r="D21" s="12" t="s">
        <v>83</v>
      </c>
      <c r="E21" s="16">
        <f>Inputs!$E$6</f>
        <v>7.5</v>
      </c>
      <c r="F21" s="105">
        <f t="shared" si="1"/>
        <v>1</v>
      </c>
      <c r="G21" s="13"/>
      <c r="H21" s="95">
        <f t="shared" si="2"/>
        <v>0</v>
      </c>
      <c r="I21" s="96">
        <f t="shared" si="3"/>
        <v>0</v>
      </c>
      <c r="J21" s="97">
        <f t="shared" si="4"/>
        <v>0</v>
      </c>
      <c r="K21" s="98">
        <f t="shared" si="5"/>
        <v>0</v>
      </c>
      <c r="L21" s="97">
        <f t="shared" si="6"/>
        <v>375</v>
      </c>
      <c r="M21" s="95">
        <f t="shared" si="7"/>
        <v>562.5</v>
      </c>
      <c r="N21" s="99">
        <f t="shared" si="8"/>
        <v>75</v>
      </c>
      <c r="O21" s="99">
        <f>IF(OR($C21=1,$F21=1),Inputs!$E$3*(1/4),0)</f>
        <v>10</v>
      </c>
      <c r="P21" s="100">
        <f>IF(OR($C21=1,$F21=1),Inputs!$E$25,0)</f>
        <v>50</v>
      </c>
      <c r="Q21" s="101">
        <f>IF(OR($C21=1,$F21=1),Inputs!$E$31,0)</f>
        <v>0</v>
      </c>
      <c r="R21" s="100">
        <f>IF(OR($C21=1,$F21=1),Inputs!$E$32,0)</f>
        <v>0</v>
      </c>
      <c r="S21" s="101">
        <f>IF(OR($C21=1,$F21=1),Inputs!$E$33,0)</f>
        <v>0</v>
      </c>
      <c r="T21" s="101">
        <f>IF(OR($C21=1,$F21=1),Inputs!$E$34,0)</f>
        <v>0</v>
      </c>
      <c r="U21" s="102">
        <f t="shared" si="9"/>
        <v>-375</v>
      </c>
      <c r="V21" s="186">
        <f>E21*Inputs!E$26*Summary!$B$33</f>
        <v>750</v>
      </c>
      <c r="W21" s="182">
        <v>0</v>
      </c>
      <c r="X21" s="191"/>
    </row>
    <row r="22" spans="1:24" ht="11.25">
      <c r="A22" s="271" t="s">
        <v>112</v>
      </c>
      <c r="B22" s="8" t="s">
        <v>88</v>
      </c>
      <c r="C22" s="107">
        <v>0</v>
      </c>
      <c r="D22" s="9" t="s">
        <v>83</v>
      </c>
      <c r="E22" s="15">
        <v>10</v>
      </c>
      <c r="F22" s="104">
        <f t="shared" si="1"/>
        <v>1</v>
      </c>
      <c r="G22" s="13"/>
      <c r="H22" s="91">
        <f t="shared" si="2"/>
        <v>0</v>
      </c>
      <c r="I22" s="92">
        <f t="shared" si="3"/>
        <v>0</v>
      </c>
      <c r="J22" s="93">
        <f t="shared" si="4"/>
        <v>0</v>
      </c>
      <c r="K22" s="94">
        <f t="shared" si="5"/>
        <v>0</v>
      </c>
      <c r="L22" s="85">
        <f t="shared" si="6"/>
        <v>500</v>
      </c>
      <c r="M22" s="91">
        <f t="shared" si="7"/>
        <v>750</v>
      </c>
      <c r="N22" s="87">
        <f t="shared" si="8"/>
        <v>75</v>
      </c>
      <c r="O22" s="87">
        <f>IF(OR($C22=1,$F22=1),Inputs!$E$3*(1/4),0)</f>
        <v>10</v>
      </c>
      <c r="P22" s="89">
        <f>IF(OR($C22=1,$F22=1),Inputs!$E$25,0)</f>
        <v>50</v>
      </c>
      <c r="Q22" s="88">
        <f>IF(OR($C22=1,$F22=1),Inputs!$E$31,0)</f>
        <v>0</v>
      </c>
      <c r="R22" s="89">
        <f>IF(OR($C22=1,$F22=1),Inputs!$E$32,0)</f>
        <v>0</v>
      </c>
      <c r="S22" s="88">
        <f>IF(OR($C22=1,$F22=1),Inputs!$E$33,0)</f>
        <v>0</v>
      </c>
      <c r="T22" s="88">
        <f>IF(OR($C22=1,$F22=1),Inputs!$E$34,0)</f>
        <v>0</v>
      </c>
      <c r="U22" s="90">
        <f t="shared" si="9"/>
        <v>-500</v>
      </c>
      <c r="V22" s="186">
        <v>0</v>
      </c>
      <c r="W22" s="186">
        <f>MIN(O22,E22)*Inputs!E$13*Inputs!E$26</f>
        <v>750</v>
      </c>
      <c r="X22" s="190"/>
    </row>
    <row r="23" spans="1:24" ht="11.25">
      <c r="A23" s="272"/>
      <c r="B23" s="8"/>
      <c r="C23" s="107">
        <v>0</v>
      </c>
      <c r="D23" s="9" t="s">
        <v>83</v>
      </c>
      <c r="E23" s="15">
        <v>10</v>
      </c>
      <c r="F23" s="104">
        <f t="shared" si="1"/>
        <v>1</v>
      </c>
      <c r="G23" s="13"/>
      <c r="H23" s="91">
        <f t="shared" si="2"/>
        <v>0</v>
      </c>
      <c r="I23" s="92">
        <f t="shared" si="3"/>
        <v>0</v>
      </c>
      <c r="J23" s="93">
        <f t="shared" si="4"/>
        <v>0</v>
      </c>
      <c r="K23" s="94">
        <f t="shared" si="5"/>
        <v>0</v>
      </c>
      <c r="L23" s="93">
        <f t="shared" si="6"/>
        <v>500</v>
      </c>
      <c r="M23" s="91">
        <f t="shared" si="7"/>
        <v>750</v>
      </c>
      <c r="N23" s="87">
        <f t="shared" si="8"/>
        <v>75</v>
      </c>
      <c r="O23" s="87">
        <f>IF(OR($C23=1,$F23=1),Inputs!$E$3*(1/4),0)</f>
        <v>10</v>
      </c>
      <c r="P23" s="89">
        <f>IF(OR($C23=1,$F23=1),Inputs!$E$25,0)</f>
        <v>50</v>
      </c>
      <c r="Q23" s="88">
        <f>IF(OR($C23=1,$F23=1),Inputs!$E$31,0)</f>
        <v>0</v>
      </c>
      <c r="R23" s="89">
        <f>IF(OR($C23=1,$F23=1),Inputs!$E$32,0)</f>
        <v>0</v>
      </c>
      <c r="S23" s="88">
        <f>IF(OR($C23=1,$F23=1),Inputs!$E$33,0)</f>
        <v>0</v>
      </c>
      <c r="T23" s="88">
        <f>IF(OR($C23=1,$F23=1),Inputs!$E$34,0)</f>
        <v>0</v>
      </c>
      <c r="U23" s="90">
        <f t="shared" si="9"/>
        <v>-500</v>
      </c>
      <c r="V23" s="181">
        <v>0</v>
      </c>
      <c r="W23" s="181">
        <f>MIN(O23,E23)*Inputs!E$13*Inputs!E$26</f>
        <v>750</v>
      </c>
      <c r="X23" s="190"/>
    </row>
    <row r="24" spans="1:24" ht="11.25">
      <c r="A24" s="272"/>
      <c r="B24" s="8"/>
      <c r="C24" s="107">
        <v>0</v>
      </c>
      <c r="D24" s="9" t="s">
        <v>83</v>
      </c>
      <c r="E24" s="15">
        <v>10</v>
      </c>
      <c r="F24" s="104">
        <f t="shared" si="1"/>
        <v>1</v>
      </c>
      <c r="G24" s="13"/>
      <c r="H24" s="91">
        <f t="shared" si="2"/>
        <v>0</v>
      </c>
      <c r="I24" s="92">
        <f t="shared" si="3"/>
        <v>0</v>
      </c>
      <c r="J24" s="93">
        <f t="shared" si="4"/>
        <v>0</v>
      </c>
      <c r="K24" s="94">
        <f t="shared" si="5"/>
        <v>0</v>
      </c>
      <c r="L24" s="93">
        <f t="shared" si="6"/>
        <v>500</v>
      </c>
      <c r="M24" s="91">
        <f t="shared" si="7"/>
        <v>750</v>
      </c>
      <c r="N24" s="87">
        <f t="shared" si="8"/>
        <v>75</v>
      </c>
      <c r="O24" s="87">
        <f>IF(OR($C24=1,$F24=1),Inputs!$E$3*(1/4),0)</f>
        <v>10</v>
      </c>
      <c r="P24" s="89">
        <f>IF(OR($C24=1,$F24=1),Inputs!$E$25,0)</f>
        <v>50</v>
      </c>
      <c r="Q24" s="88">
        <f>IF(OR($C24=1,$F24=1),Inputs!$E$31,0)</f>
        <v>0</v>
      </c>
      <c r="R24" s="89">
        <f>IF(OR($C24=1,$F24=1),Inputs!$E$32,0)</f>
        <v>0</v>
      </c>
      <c r="S24" s="88">
        <f>IF(OR($C24=1,$F24=1),Inputs!$E$33,0)</f>
        <v>0</v>
      </c>
      <c r="T24" s="88">
        <f>IF(OR($C24=1,$F24=1),Inputs!$E$34,0)</f>
        <v>0</v>
      </c>
      <c r="U24" s="90">
        <f t="shared" si="9"/>
        <v>-500</v>
      </c>
      <c r="V24" s="181">
        <v>0</v>
      </c>
      <c r="W24" s="181">
        <f>MIN(O24,E24)*Inputs!E$13*Inputs!E$26</f>
        <v>750</v>
      </c>
      <c r="X24" s="190"/>
    </row>
    <row r="25" spans="1:24" ht="12" thickBot="1">
      <c r="A25" s="273"/>
      <c r="B25" s="11"/>
      <c r="C25" s="108">
        <v>0</v>
      </c>
      <c r="D25" s="12" t="s">
        <v>83</v>
      </c>
      <c r="E25" s="16">
        <v>10</v>
      </c>
      <c r="F25" s="105">
        <f t="shared" si="1"/>
        <v>1</v>
      </c>
      <c r="G25" s="13"/>
      <c r="H25" s="95">
        <f t="shared" si="2"/>
        <v>0</v>
      </c>
      <c r="I25" s="96">
        <f t="shared" si="3"/>
        <v>0</v>
      </c>
      <c r="J25" s="97">
        <f t="shared" si="4"/>
        <v>0</v>
      </c>
      <c r="K25" s="98">
        <f t="shared" si="5"/>
        <v>0</v>
      </c>
      <c r="L25" s="97">
        <f t="shared" si="6"/>
        <v>500</v>
      </c>
      <c r="M25" s="95">
        <f t="shared" si="7"/>
        <v>750</v>
      </c>
      <c r="N25" s="99">
        <f t="shared" si="8"/>
        <v>75</v>
      </c>
      <c r="O25" s="99">
        <f>IF(OR($C25=1,$F25=1),Inputs!$E$3*(1/4),0)</f>
        <v>10</v>
      </c>
      <c r="P25" s="100">
        <f>IF(OR($C25=1,$F25=1),Inputs!$E$25,0)</f>
        <v>50</v>
      </c>
      <c r="Q25" s="101">
        <f>IF(OR($C25=1,$F25=1),Inputs!$E$31,0)</f>
        <v>0</v>
      </c>
      <c r="R25" s="100">
        <f>IF(OR($C25=1,$F25=1),Inputs!$E$32,0)</f>
        <v>0</v>
      </c>
      <c r="S25" s="101">
        <f>IF(OR($C25=1,$F25=1),Inputs!$E$33,0)</f>
        <v>0</v>
      </c>
      <c r="T25" s="101">
        <f>IF(OR($C25=1,$F25=1),Inputs!$E$34,0)</f>
        <v>0</v>
      </c>
      <c r="U25" s="102">
        <f t="shared" si="9"/>
        <v>-500</v>
      </c>
      <c r="V25" s="182">
        <v>0</v>
      </c>
      <c r="W25" s="182">
        <f>MIN(O25,E25)*Inputs!E$13*Inputs!E$26</f>
        <v>750</v>
      </c>
      <c r="X25" s="191"/>
    </row>
    <row r="26" spans="1:24" ht="11.25">
      <c r="A26" s="271" t="s">
        <v>113</v>
      </c>
      <c r="B26" s="8" t="s">
        <v>89</v>
      </c>
      <c r="C26" s="107">
        <v>0</v>
      </c>
      <c r="D26" s="9" t="s">
        <v>83</v>
      </c>
      <c r="E26" s="15">
        <v>10</v>
      </c>
      <c r="F26" s="104">
        <f t="shared" si="1"/>
        <v>1</v>
      </c>
      <c r="G26" s="13"/>
      <c r="H26" s="91">
        <f t="shared" si="2"/>
        <v>0</v>
      </c>
      <c r="I26" s="92">
        <f t="shared" si="3"/>
        <v>0</v>
      </c>
      <c r="J26" s="93">
        <f t="shared" si="4"/>
        <v>0</v>
      </c>
      <c r="K26" s="94">
        <f t="shared" si="5"/>
        <v>0</v>
      </c>
      <c r="L26" s="85">
        <f t="shared" si="6"/>
        <v>500</v>
      </c>
      <c r="M26" s="91">
        <f t="shared" si="7"/>
        <v>750</v>
      </c>
      <c r="N26" s="87">
        <f t="shared" si="8"/>
        <v>75</v>
      </c>
      <c r="O26" s="87">
        <f>IF(OR($C26=1,$F26=1),Inputs!$E$3*(1/4),0)</f>
        <v>10</v>
      </c>
      <c r="P26" s="89">
        <f>IF(OR($C26=1,$F26=1),Inputs!$E$25,0)</f>
        <v>50</v>
      </c>
      <c r="Q26" s="88">
        <f>IF(OR($C26=1,$F26=1),Inputs!$E$31,0)</f>
        <v>0</v>
      </c>
      <c r="R26" s="89">
        <f>IF(OR($C26=1,$F26=1),Inputs!$E$32,0)</f>
        <v>0</v>
      </c>
      <c r="S26" s="88">
        <f>IF(OR($C26=1,$F26=1),Inputs!$E$33,0)</f>
        <v>0</v>
      </c>
      <c r="T26" s="88">
        <f>IF(OR($C26=1,$F26=1),Inputs!$E$34,0)</f>
        <v>0</v>
      </c>
      <c r="U26" s="90">
        <f t="shared" si="9"/>
        <v>-500</v>
      </c>
      <c r="V26" s="186">
        <v>0</v>
      </c>
      <c r="W26" s="186">
        <f>MIN(O26,E26)*Inputs!E$13*Inputs!E$26</f>
        <v>750</v>
      </c>
      <c r="X26" s="190"/>
    </row>
    <row r="27" spans="1:24" ht="11.25">
      <c r="A27" s="272"/>
      <c r="B27" s="8"/>
      <c r="C27" s="107">
        <v>0</v>
      </c>
      <c r="D27" s="9" t="s">
        <v>83</v>
      </c>
      <c r="E27" s="15">
        <v>10</v>
      </c>
      <c r="F27" s="104">
        <f t="shared" si="1"/>
        <v>1</v>
      </c>
      <c r="G27" s="13"/>
      <c r="H27" s="91">
        <f t="shared" si="2"/>
        <v>0</v>
      </c>
      <c r="I27" s="92">
        <f t="shared" si="3"/>
        <v>0</v>
      </c>
      <c r="J27" s="93">
        <f t="shared" si="4"/>
        <v>0</v>
      </c>
      <c r="K27" s="94">
        <f t="shared" si="5"/>
        <v>0</v>
      </c>
      <c r="L27" s="93">
        <f t="shared" si="6"/>
        <v>500</v>
      </c>
      <c r="M27" s="91">
        <f t="shared" si="7"/>
        <v>750</v>
      </c>
      <c r="N27" s="87">
        <f t="shared" si="8"/>
        <v>75</v>
      </c>
      <c r="O27" s="87">
        <f>IF(OR($C27=1,$F27=1),Inputs!$E$3*(1/4),0)</f>
        <v>10</v>
      </c>
      <c r="P27" s="89">
        <f>IF(OR($C27=1,$F27=1),Inputs!$E$25,0)</f>
        <v>50</v>
      </c>
      <c r="Q27" s="88">
        <f>IF(OR($C27=1,$F27=1),Inputs!$E$31,0)</f>
        <v>0</v>
      </c>
      <c r="R27" s="89">
        <f>IF(OR($C27=1,$F27=1),Inputs!$E$32,0)</f>
        <v>0</v>
      </c>
      <c r="S27" s="88">
        <f>IF(OR($C27=1,$F27=1),Inputs!$E$33,0)</f>
        <v>0</v>
      </c>
      <c r="T27" s="88">
        <f>IF(OR($C27=1,$F27=1),Inputs!$E$34,0)</f>
        <v>0</v>
      </c>
      <c r="U27" s="90">
        <f t="shared" si="9"/>
        <v>-500</v>
      </c>
      <c r="V27" s="181">
        <v>0</v>
      </c>
      <c r="W27" s="181">
        <f>MIN(O27,E27)*Inputs!E$13*Inputs!E$26</f>
        <v>750</v>
      </c>
      <c r="X27" s="190"/>
    </row>
    <row r="28" spans="1:24" ht="11.25">
      <c r="A28" s="272"/>
      <c r="B28" s="8"/>
      <c r="C28" s="107">
        <v>0</v>
      </c>
      <c r="D28" s="9" t="s">
        <v>83</v>
      </c>
      <c r="E28" s="15">
        <v>10</v>
      </c>
      <c r="F28" s="104">
        <f t="shared" si="1"/>
        <v>1</v>
      </c>
      <c r="G28" s="13"/>
      <c r="H28" s="91">
        <f t="shared" si="2"/>
        <v>0</v>
      </c>
      <c r="I28" s="92">
        <f t="shared" si="3"/>
        <v>0</v>
      </c>
      <c r="J28" s="93">
        <f t="shared" si="4"/>
        <v>0</v>
      </c>
      <c r="K28" s="94">
        <f t="shared" si="5"/>
        <v>0</v>
      </c>
      <c r="L28" s="93">
        <f t="shared" si="6"/>
        <v>500</v>
      </c>
      <c r="M28" s="91">
        <f t="shared" si="7"/>
        <v>750</v>
      </c>
      <c r="N28" s="87">
        <f t="shared" si="8"/>
        <v>75</v>
      </c>
      <c r="O28" s="87">
        <f>IF(OR($C28=1,$F28=1),Inputs!$E$3*(1/4),0)</f>
        <v>10</v>
      </c>
      <c r="P28" s="89">
        <f>IF(OR($C28=1,$F28=1),Inputs!$E$25,0)</f>
        <v>50</v>
      </c>
      <c r="Q28" s="88">
        <f>IF(OR($C28=1,$F28=1),Inputs!$E$31,0)</f>
        <v>0</v>
      </c>
      <c r="R28" s="89">
        <f>IF(OR($C28=1,$F28=1),Inputs!$E$32,0)</f>
        <v>0</v>
      </c>
      <c r="S28" s="88">
        <f>IF(OR($C28=1,$F28=1),Inputs!$E$33,0)</f>
        <v>0</v>
      </c>
      <c r="T28" s="88">
        <f>IF(OR($C28=1,$F28=1),Inputs!$E$34,0)</f>
        <v>0</v>
      </c>
      <c r="U28" s="90">
        <f t="shared" si="9"/>
        <v>-500</v>
      </c>
      <c r="V28" s="181">
        <v>0</v>
      </c>
      <c r="W28" s="181">
        <f>MIN(O28,E28)*Inputs!E$13*Inputs!E$26</f>
        <v>750</v>
      </c>
      <c r="X28" s="190"/>
    </row>
    <row r="29" spans="1:24" ht="12" thickBot="1">
      <c r="A29" s="273"/>
      <c r="B29" s="11"/>
      <c r="C29" s="108">
        <v>0</v>
      </c>
      <c r="D29" s="12" t="s">
        <v>83</v>
      </c>
      <c r="E29" s="16">
        <v>10</v>
      </c>
      <c r="F29" s="105">
        <f t="shared" si="1"/>
        <v>1</v>
      </c>
      <c r="G29" s="13"/>
      <c r="H29" s="95">
        <f t="shared" si="2"/>
        <v>0</v>
      </c>
      <c r="I29" s="96">
        <f t="shared" si="3"/>
        <v>0</v>
      </c>
      <c r="J29" s="97">
        <f t="shared" si="4"/>
        <v>0</v>
      </c>
      <c r="K29" s="98">
        <f t="shared" si="5"/>
        <v>0</v>
      </c>
      <c r="L29" s="97">
        <f t="shared" si="6"/>
        <v>500</v>
      </c>
      <c r="M29" s="95">
        <f t="shared" si="7"/>
        <v>750</v>
      </c>
      <c r="N29" s="99">
        <f t="shared" si="8"/>
        <v>75</v>
      </c>
      <c r="O29" s="99">
        <f>IF(OR($C29=1,$F29=1),Inputs!$E$3*(1/4),0)</f>
        <v>10</v>
      </c>
      <c r="P29" s="100">
        <f>IF(OR($C29=1,$F29=1),Inputs!$E$25,0)</f>
        <v>50</v>
      </c>
      <c r="Q29" s="101">
        <f>IF(OR($C29=1,$F29=1),Inputs!$E$31,0)</f>
        <v>0</v>
      </c>
      <c r="R29" s="100">
        <f>IF(OR($C29=1,$F29=1),Inputs!$E$32,0)</f>
        <v>0</v>
      </c>
      <c r="S29" s="101">
        <f>IF(OR($C29=1,$F29=1),Inputs!$E$33,0)</f>
        <v>0</v>
      </c>
      <c r="T29" s="101">
        <f>IF(OR($C29=1,$F29=1),Inputs!$E$34,0)</f>
        <v>0</v>
      </c>
      <c r="U29" s="102">
        <f t="shared" si="9"/>
        <v>-500</v>
      </c>
      <c r="V29" s="182">
        <v>0</v>
      </c>
      <c r="W29" s="182">
        <f>MIN(O29,E29)*Inputs!E$13*Inputs!E$26</f>
        <v>750</v>
      </c>
      <c r="X29" s="191"/>
    </row>
    <row r="30" spans="1:24" ht="11.25">
      <c r="A30" s="271" t="s">
        <v>114</v>
      </c>
      <c r="B30" s="8" t="s">
        <v>90</v>
      </c>
      <c r="C30" s="107">
        <v>1</v>
      </c>
      <c r="D30" s="9" t="s">
        <v>83</v>
      </c>
      <c r="E30" s="15">
        <f>Inputs!$E$3/4</f>
        <v>10</v>
      </c>
      <c r="F30" s="104">
        <f t="shared" si="1"/>
        <v>0</v>
      </c>
      <c r="G30" s="13"/>
      <c r="H30" s="91">
        <f t="shared" si="2"/>
        <v>750</v>
      </c>
      <c r="I30" s="92">
        <f t="shared" si="3"/>
        <v>500</v>
      </c>
      <c r="J30" s="93">
        <f t="shared" si="4"/>
        <v>0</v>
      </c>
      <c r="K30" s="94">
        <f t="shared" si="5"/>
        <v>0</v>
      </c>
      <c r="L30" s="85">
        <f t="shared" si="6"/>
        <v>0</v>
      </c>
      <c r="M30" s="91">
        <f t="shared" si="7"/>
        <v>0</v>
      </c>
      <c r="N30" s="87">
        <f t="shared" si="8"/>
        <v>75</v>
      </c>
      <c r="O30" s="87">
        <f>IF(OR($C30=1,$F30=1),Inputs!$E$3*(1/4),0)</f>
        <v>10</v>
      </c>
      <c r="P30" s="89">
        <f>IF(OR($C30=1,$F30=1),Inputs!$E$25,0)</f>
        <v>50</v>
      </c>
      <c r="Q30" s="88">
        <f>IF(OR($C30=1,$F30=1),Inputs!$E$31,0)</f>
        <v>0</v>
      </c>
      <c r="R30" s="89">
        <f>IF(OR($C30=1,$F30=1),Inputs!$E$32,0)</f>
        <v>0</v>
      </c>
      <c r="S30" s="88">
        <f>IF(OR($C30=1,$F30=1),Inputs!$E$33,0)</f>
        <v>0</v>
      </c>
      <c r="T30" s="88">
        <f>IF(OR($C30=1,$F30=1),Inputs!$E$34,0)</f>
        <v>0</v>
      </c>
      <c r="U30" s="90">
        <f t="shared" si="9"/>
        <v>-500</v>
      </c>
      <c r="V30" s="186">
        <v>0</v>
      </c>
      <c r="W30" s="186">
        <f>MIN(O30,E30)*Inputs!E$13*Inputs!E$26</f>
        <v>750</v>
      </c>
      <c r="X30" s="190"/>
    </row>
    <row r="31" spans="1:24" ht="11.25">
      <c r="A31" s="272"/>
      <c r="B31" s="8"/>
      <c r="C31" s="107">
        <v>1</v>
      </c>
      <c r="D31" s="9" t="s">
        <v>83</v>
      </c>
      <c r="E31" s="15">
        <f>Inputs!$E$3/4</f>
        <v>10</v>
      </c>
      <c r="F31" s="104">
        <f t="shared" si="1"/>
        <v>0</v>
      </c>
      <c r="G31" s="13"/>
      <c r="H31" s="91">
        <f t="shared" si="2"/>
        <v>750</v>
      </c>
      <c r="I31" s="92">
        <f t="shared" si="3"/>
        <v>500</v>
      </c>
      <c r="J31" s="93">
        <f t="shared" si="4"/>
        <v>0</v>
      </c>
      <c r="K31" s="94">
        <f t="shared" si="5"/>
        <v>0</v>
      </c>
      <c r="L31" s="93">
        <f t="shared" si="6"/>
        <v>0</v>
      </c>
      <c r="M31" s="91">
        <f t="shared" si="7"/>
        <v>0</v>
      </c>
      <c r="N31" s="87">
        <f t="shared" si="8"/>
        <v>75</v>
      </c>
      <c r="O31" s="87">
        <f>IF(OR($C31=1,$F31=1),Inputs!$E$3*(1/4),0)</f>
        <v>10</v>
      </c>
      <c r="P31" s="89">
        <f>IF(OR($C31=1,$F31=1),Inputs!$E$25,0)</f>
        <v>50</v>
      </c>
      <c r="Q31" s="88">
        <f>IF(OR($C31=1,$F31=1),Inputs!$E$31,0)</f>
        <v>0</v>
      </c>
      <c r="R31" s="89">
        <f>IF(OR($C31=1,$F31=1),Inputs!$E$32,0)</f>
        <v>0</v>
      </c>
      <c r="S31" s="88">
        <f>IF(OR($C31=1,$F31=1),Inputs!$E$33,0)</f>
        <v>0</v>
      </c>
      <c r="T31" s="88">
        <f>IF(OR($C31=1,$F31=1),Inputs!$E$34,0)</f>
        <v>0</v>
      </c>
      <c r="U31" s="90">
        <f t="shared" si="9"/>
        <v>-500</v>
      </c>
      <c r="V31" s="181">
        <v>0</v>
      </c>
      <c r="W31" s="181">
        <f>MIN(O31,E31)*Inputs!E$13*Inputs!E$26</f>
        <v>750</v>
      </c>
      <c r="X31" s="190"/>
    </row>
    <row r="32" spans="1:24" ht="11.25">
      <c r="A32" s="272"/>
      <c r="B32" s="8"/>
      <c r="C32" s="107">
        <v>1</v>
      </c>
      <c r="D32" s="9" t="s">
        <v>83</v>
      </c>
      <c r="E32" s="15">
        <f>Inputs!$E$3/4</f>
        <v>10</v>
      </c>
      <c r="F32" s="104">
        <f t="shared" si="1"/>
        <v>0</v>
      </c>
      <c r="G32" s="13"/>
      <c r="H32" s="91">
        <f t="shared" si="2"/>
        <v>750</v>
      </c>
      <c r="I32" s="92">
        <f t="shared" si="3"/>
        <v>500</v>
      </c>
      <c r="J32" s="93">
        <f t="shared" si="4"/>
        <v>0</v>
      </c>
      <c r="K32" s="94">
        <f t="shared" si="5"/>
        <v>0</v>
      </c>
      <c r="L32" s="93">
        <f t="shared" si="6"/>
        <v>0</v>
      </c>
      <c r="M32" s="91">
        <f t="shared" si="7"/>
        <v>0</v>
      </c>
      <c r="N32" s="87">
        <f t="shared" si="8"/>
        <v>75</v>
      </c>
      <c r="O32" s="87">
        <f>IF(OR($C32=1,$F32=1),Inputs!$E$3*(1/4),0)</f>
        <v>10</v>
      </c>
      <c r="P32" s="89">
        <f>IF(OR($C32=1,$F32=1),Inputs!$E$25,0)</f>
        <v>50</v>
      </c>
      <c r="Q32" s="88">
        <f>IF(OR($C32=1,$F32=1),Inputs!$E$31,0)</f>
        <v>0</v>
      </c>
      <c r="R32" s="89">
        <f>IF(OR($C32=1,$F32=1),Inputs!$E$32,0)</f>
        <v>0</v>
      </c>
      <c r="S32" s="88">
        <f>IF(OR($C32=1,$F32=1),Inputs!$E$33,0)</f>
        <v>0</v>
      </c>
      <c r="T32" s="88">
        <f>IF(OR($C32=1,$F32=1),Inputs!$E$34,0)</f>
        <v>0</v>
      </c>
      <c r="U32" s="90">
        <f t="shared" si="9"/>
        <v>-500</v>
      </c>
      <c r="V32" s="181">
        <v>0</v>
      </c>
      <c r="W32" s="181">
        <f>MIN(O32,E32)*Inputs!E$13*Inputs!E$26</f>
        <v>750</v>
      </c>
      <c r="X32" s="190"/>
    </row>
    <row r="33" spans="1:24" ht="12" thickBot="1">
      <c r="A33" s="273"/>
      <c r="B33" s="11"/>
      <c r="C33" s="108">
        <v>1</v>
      </c>
      <c r="D33" s="12" t="s">
        <v>83</v>
      </c>
      <c r="E33" s="15">
        <f>Inputs!$E$3/4</f>
        <v>10</v>
      </c>
      <c r="F33" s="105">
        <f t="shared" si="1"/>
        <v>0</v>
      </c>
      <c r="G33" s="14"/>
      <c r="H33" s="95">
        <f t="shared" si="2"/>
        <v>750</v>
      </c>
      <c r="I33" s="96">
        <f t="shared" si="3"/>
        <v>500</v>
      </c>
      <c r="J33" s="97">
        <f t="shared" si="4"/>
        <v>0</v>
      </c>
      <c r="K33" s="98">
        <f t="shared" si="5"/>
        <v>0</v>
      </c>
      <c r="L33" s="97">
        <f t="shared" si="6"/>
        <v>0</v>
      </c>
      <c r="M33" s="95">
        <f t="shared" si="7"/>
        <v>0</v>
      </c>
      <c r="N33" s="99">
        <f t="shared" si="8"/>
        <v>75</v>
      </c>
      <c r="O33" s="99">
        <f>IF(OR($C33=1,$F33=1),Inputs!$E$3*(1/4),0)</f>
        <v>10</v>
      </c>
      <c r="P33" s="100">
        <f>IF(OR($C33=1,$F33=1),Inputs!$E$25,0)</f>
        <v>50</v>
      </c>
      <c r="Q33" s="101">
        <f>IF(OR($C33=1,$F33=1),Inputs!$E$31,0)</f>
        <v>0</v>
      </c>
      <c r="R33" s="100">
        <f>IF(OR($C33=1,$F33=1),Inputs!$E$32,0)</f>
        <v>0</v>
      </c>
      <c r="S33" s="101">
        <f>IF(OR($C33=1,$F33=1),Inputs!$E$33,0)</f>
        <v>0</v>
      </c>
      <c r="T33" s="101">
        <f>IF(OR($C33=1,$F33=1),Inputs!$E$34,0)</f>
        <v>0</v>
      </c>
      <c r="U33" s="102">
        <f t="shared" si="9"/>
        <v>-500</v>
      </c>
      <c r="V33" s="182">
        <v>0</v>
      </c>
      <c r="W33" s="182">
        <f>MIN(O33,E33)*Inputs!E$13*Inputs!E$26</f>
        <v>750</v>
      </c>
      <c r="X33" s="191"/>
    </row>
    <row r="34" spans="1:24" ht="11.25">
      <c r="A34" s="271" t="s">
        <v>115</v>
      </c>
      <c r="B34" s="8" t="s">
        <v>91</v>
      </c>
      <c r="C34" s="107">
        <v>1</v>
      </c>
      <c r="D34" s="9" t="s">
        <v>83</v>
      </c>
      <c r="E34" s="15">
        <f>Inputs!$E$3/4</f>
        <v>10</v>
      </c>
      <c r="F34" s="104">
        <f t="shared" si="1"/>
        <v>0</v>
      </c>
      <c r="G34" s="13"/>
      <c r="H34" s="91">
        <f t="shared" si="2"/>
        <v>750</v>
      </c>
      <c r="I34" s="92">
        <f t="shared" si="3"/>
        <v>500</v>
      </c>
      <c r="J34" s="93">
        <f t="shared" si="4"/>
        <v>0</v>
      </c>
      <c r="K34" s="94">
        <f t="shared" si="5"/>
        <v>0</v>
      </c>
      <c r="L34" s="85">
        <f t="shared" si="6"/>
        <v>0</v>
      </c>
      <c r="M34" s="91">
        <f t="shared" si="7"/>
        <v>0</v>
      </c>
      <c r="N34" s="87">
        <f t="shared" si="8"/>
        <v>75</v>
      </c>
      <c r="O34" s="87">
        <f>IF(OR($C34=1,$F34=1),Inputs!$E$3*(1/4),0)</f>
        <v>10</v>
      </c>
      <c r="P34" s="89">
        <f>IF(OR($C34=1,$F34=1),Inputs!$E$25,0)</f>
        <v>50</v>
      </c>
      <c r="Q34" s="88">
        <f>IF(OR($C34=1,$F34=1),Inputs!$E$31,0)</f>
        <v>0</v>
      </c>
      <c r="R34" s="89">
        <f>IF(OR($C34=1,$F34=1),Inputs!$E$32,0)</f>
        <v>0</v>
      </c>
      <c r="S34" s="88">
        <f>IF(OR($C34=1,$F34=1),Inputs!$E$33,0)</f>
        <v>0</v>
      </c>
      <c r="T34" s="88">
        <f>IF(OR($C34=1,$F34=1),Inputs!$E$34,0)</f>
        <v>0</v>
      </c>
      <c r="U34" s="90">
        <f t="shared" si="9"/>
        <v>-500</v>
      </c>
      <c r="V34" s="186">
        <v>0</v>
      </c>
      <c r="W34" s="186">
        <f>MIN(O34,E34)*Inputs!E$13*Inputs!E$26</f>
        <v>750</v>
      </c>
      <c r="X34" s="190"/>
    </row>
    <row r="35" spans="1:24" ht="11.25">
      <c r="A35" s="272"/>
      <c r="B35" s="8"/>
      <c r="C35" s="107">
        <v>1</v>
      </c>
      <c r="D35" s="9" t="s">
        <v>83</v>
      </c>
      <c r="E35" s="15">
        <f>Inputs!$E$3/4</f>
        <v>10</v>
      </c>
      <c r="F35" s="104">
        <f t="shared" si="1"/>
        <v>0</v>
      </c>
      <c r="G35" s="13"/>
      <c r="H35" s="91">
        <f t="shared" si="2"/>
        <v>750</v>
      </c>
      <c r="I35" s="92">
        <f t="shared" si="3"/>
        <v>500</v>
      </c>
      <c r="J35" s="93">
        <f t="shared" si="4"/>
        <v>0</v>
      </c>
      <c r="K35" s="94">
        <f t="shared" si="5"/>
        <v>0</v>
      </c>
      <c r="L35" s="93">
        <f t="shared" si="6"/>
        <v>0</v>
      </c>
      <c r="M35" s="91">
        <f t="shared" si="7"/>
        <v>0</v>
      </c>
      <c r="N35" s="87">
        <f t="shared" si="8"/>
        <v>75</v>
      </c>
      <c r="O35" s="87">
        <f>IF(OR($C35=1,$F35=1),Inputs!$E$3*(1/4),0)</f>
        <v>10</v>
      </c>
      <c r="P35" s="89">
        <f>IF(OR($C35=1,$F35=1),Inputs!$E$25,0)</f>
        <v>50</v>
      </c>
      <c r="Q35" s="88">
        <f>IF(OR($C35=1,$F35=1),Inputs!$E$31,0)</f>
        <v>0</v>
      </c>
      <c r="R35" s="89">
        <f>IF(OR($C35=1,$F35=1),Inputs!$E$32,0)</f>
        <v>0</v>
      </c>
      <c r="S35" s="88">
        <f>IF(OR($C35=1,$F35=1),Inputs!$E$33,0)</f>
        <v>0</v>
      </c>
      <c r="T35" s="88">
        <f>IF(OR($C35=1,$F35=1),Inputs!$E$34,0)</f>
        <v>0</v>
      </c>
      <c r="U35" s="90">
        <f t="shared" si="9"/>
        <v>-500</v>
      </c>
      <c r="V35" s="181">
        <v>0</v>
      </c>
      <c r="W35" s="181">
        <f>MIN(O35,E35)*Inputs!E$13*Inputs!E$26</f>
        <v>750</v>
      </c>
      <c r="X35" s="190"/>
    </row>
    <row r="36" spans="1:24" ht="11.25">
      <c r="A36" s="272"/>
      <c r="B36" s="8"/>
      <c r="C36" s="107">
        <v>1</v>
      </c>
      <c r="D36" s="9" t="s">
        <v>83</v>
      </c>
      <c r="E36" s="15">
        <f>Inputs!$E$3/4</f>
        <v>10</v>
      </c>
      <c r="F36" s="104">
        <f t="shared" si="1"/>
        <v>0</v>
      </c>
      <c r="G36" s="13"/>
      <c r="H36" s="91">
        <f t="shared" si="2"/>
        <v>750</v>
      </c>
      <c r="I36" s="92">
        <f t="shared" si="3"/>
        <v>500</v>
      </c>
      <c r="J36" s="93">
        <f t="shared" si="4"/>
        <v>0</v>
      </c>
      <c r="K36" s="94">
        <f t="shared" si="5"/>
        <v>0</v>
      </c>
      <c r="L36" s="93">
        <f t="shared" si="6"/>
        <v>0</v>
      </c>
      <c r="M36" s="91">
        <f t="shared" si="7"/>
        <v>0</v>
      </c>
      <c r="N36" s="87">
        <f t="shared" si="8"/>
        <v>75</v>
      </c>
      <c r="O36" s="87">
        <f>IF(OR($C36=1,$F36=1),Inputs!$E$3*(1/4),0)</f>
        <v>10</v>
      </c>
      <c r="P36" s="89">
        <f>IF(OR($C36=1,$F36=1),Inputs!$E$25,0)</f>
        <v>50</v>
      </c>
      <c r="Q36" s="88">
        <f>IF(OR($C36=1,$F36=1),Inputs!$E$31,0)</f>
        <v>0</v>
      </c>
      <c r="R36" s="89">
        <f>IF(OR($C36=1,$F36=1),Inputs!$E$32,0)</f>
        <v>0</v>
      </c>
      <c r="S36" s="88">
        <f>IF(OR($C36=1,$F36=1),Inputs!$E$33,0)</f>
        <v>0</v>
      </c>
      <c r="T36" s="88">
        <f>IF(OR($C36=1,$F36=1),Inputs!$E$34,0)</f>
        <v>0</v>
      </c>
      <c r="U36" s="90">
        <f t="shared" si="9"/>
        <v>-500</v>
      </c>
      <c r="V36" s="181">
        <v>0</v>
      </c>
      <c r="W36" s="181">
        <f>MIN(O36,E36)*Inputs!E$13*Inputs!E$26</f>
        <v>750</v>
      </c>
      <c r="X36" s="190"/>
    </row>
    <row r="37" spans="1:24" ht="12" thickBot="1">
      <c r="A37" s="273"/>
      <c r="B37" s="11"/>
      <c r="C37" s="108">
        <v>1</v>
      </c>
      <c r="D37" s="12" t="s">
        <v>83</v>
      </c>
      <c r="E37" s="15">
        <f>Inputs!$E$3/4</f>
        <v>10</v>
      </c>
      <c r="F37" s="105">
        <f t="shared" si="1"/>
        <v>0</v>
      </c>
      <c r="G37" s="13"/>
      <c r="H37" s="95">
        <f t="shared" si="2"/>
        <v>750</v>
      </c>
      <c r="I37" s="96">
        <f t="shared" si="3"/>
        <v>500</v>
      </c>
      <c r="J37" s="97">
        <f t="shared" si="4"/>
        <v>0</v>
      </c>
      <c r="K37" s="98">
        <f t="shared" si="5"/>
        <v>0</v>
      </c>
      <c r="L37" s="97">
        <f t="shared" si="6"/>
        <v>0</v>
      </c>
      <c r="M37" s="95">
        <f t="shared" si="7"/>
        <v>0</v>
      </c>
      <c r="N37" s="99">
        <f t="shared" si="8"/>
        <v>75</v>
      </c>
      <c r="O37" s="99">
        <f>IF(OR($C37=1,$F37=1),Inputs!$E$3*(1/4),0)</f>
        <v>10</v>
      </c>
      <c r="P37" s="100">
        <f>IF(OR($C37=1,$F37=1),Inputs!$E$25,0)</f>
        <v>50</v>
      </c>
      <c r="Q37" s="101">
        <f>IF(OR($C37=1,$F37=1),Inputs!$E$31,0)</f>
        <v>0</v>
      </c>
      <c r="R37" s="100">
        <f>IF(OR($C37=1,$F37=1),Inputs!$E$32,0)</f>
        <v>0</v>
      </c>
      <c r="S37" s="101">
        <f>IF(OR($C37=1,$F37=1),Inputs!$E$33,0)</f>
        <v>0</v>
      </c>
      <c r="T37" s="101">
        <f>IF(OR($C37=1,$F37=1),Inputs!$E$34,0)</f>
        <v>0</v>
      </c>
      <c r="U37" s="102">
        <f t="shared" si="9"/>
        <v>-500</v>
      </c>
      <c r="V37" s="182">
        <v>0</v>
      </c>
      <c r="W37" s="182">
        <f>MIN(O37,E37)*Inputs!E$13*Inputs!E$26</f>
        <v>750</v>
      </c>
      <c r="X37" s="191"/>
    </row>
    <row r="38" spans="1:24" ht="11.25">
      <c r="A38" s="271" t="s">
        <v>116</v>
      </c>
      <c r="B38" s="8" t="s">
        <v>92</v>
      </c>
      <c r="C38" s="107">
        <v>1</v>
      </c>
      <c r="D38" s="9" t="s">
        <v>83</v>
      </c>
      <c r="E38" s="15">
        <f>Inputs!$E$3/4</f>
        <v>10</v>
      </c>
      <c r="F38" s="104">
        <f aca="true" t="shared" si="10" ref="F38:F69">IF(AND(C38=0,D38="Closed"),1,0)</f>
        <v>0</v>
      </c>
      <c r="G38" s="13"/>
      <c r="H38" s="91">
        <f t="shared" si="2"/>
        <v>750</v>
      </c>
      <c r="I38" s="92">
        <f t="shared" si="3"/>
        <v>500</v>
      </c>
      <c r="J38" s="93">
        <f t="shared" si="4"/>
        <v>0</v>
      </c>
      <c r="K38" s="94">
        <f t="shared" si="5"/>
        <v>0</v>
      </c>
      <c r="L38" s="85">
        <f t="shared" si="6"/>
        <v>0</v>
      </c>
      <c r="M38" s="91">
        <f t="shared" si="7"/>
        <v>0</v>
      </c>
      <c r="N38" s="87">
        <f t="shared" si="8"/>
        <v>75</v>
      </c>
      <c r="O38" s="87">
        <f>IF(OR($C38=1,$F38=1),Inputs!$E$3*(1/4),0)</f>
        <v>10</v>
      </c>
      <c r="P38" s="89">
        <f>IF(OR($C38=1,$F38=1),Inputs!$E$25,0)</f>
        <v>50</v>
      </c>
      <c r="Q38" s="88">
        <f>IF(OR($C38=1,$F38=1),Inputs!$E$31,0)</f>
        <v>0</v>
      </c>
      <c r="R38" s="89">
        <f>IF(OR($C38=1,$F38=1),Inputs!$E$32,0)</f>
        <v>0</v>
      </c>
      <c r="S38" s="88">
        <f>IF(OR($C38=1,$F38=1),Inputs!$E$33,0)</f>
        <v>0</v>
      </c>
      <c r="T38" s="88">
        <f>IF(OR($C38=1,$F38=1),Inputs!$E$34,0)</f>
        <v>0</v>
      </c>
      <c r="U38" s="90">
        <f t="shared" si="9"/>
        <v>-500</v>
      </c>
      <c r="V38" s="186">
        <v>0</v>
      </c>
      <c r="W38" s="186">
        <f>MIN(O38,E38)*Inputs!E$13*Inputs!E$26</f>
        <v>750</v>
      </c>
      <c r="X38" s="190"/>
    </row>
    <row r="39" spans="1:24" ht="11.25">
      <c r="A39" s="272"/>
      <c r="B39" s="8"/>
      <c r="C39" s="107">
        <v>1</v>
      </c>
      <c r="D39" s="9" t="s">
        <v>83</v>
      </c>
      <c r="E39" s="15">
        <f>Inputs!$E$3/4</f>
        <v>10</v>
      </c>
      <c r="F39" s="104">
        <f t="shared" si="10"/>
        <v>0</v>
      </c>
      <c r="G39" s="13"/>
      <c r="H39" s="91">
        <f t="shared" si="2"/>
        <v>750</v>
      </c>
      <c r="I39" s="92">
        <f t="shared" si="3"/>
        <v>500</v>
      </c>
      <c r="J39" s="93">
        <f t="shared" si="4"/>
        <v>0</v>
      </c>
      <c r="K39" s="94">
        <f t="shared" si="5"/>
        <v>0</v>
      </c>
      <c r="L39" s="93">
        <f t="shared" si="6"/>
        <v>0</v>
      </c>
      <c r="M39" s="91">
        <f t="shared" si="7"/>
        <v>0</v>
      </c>
      <c r="N39" s="87">
        <f t="shared" si="8"/>
        <v>75</v>
      </c>
      <c r="O39" s="87">
        <f>IF(OR($C39=1,$F39=1),Inputs!$E$3*(1/4),0)</f>
        <v>10</v>
      </c>
      <c r="P39" s="89">
        <f>IF(OR($C39=1,$F39=1),Inputs!$E$25,0)</f>
        <v>50</v>
      </c>
      <c r="Q39" s="88">
        <f>IF(OR($C39=1,$F39=1),Inputs!$E$31,0)</f>
        <v>0</v>
      </c>
      <c r="R39" s="89">
        <f>IF(OR($C39=1,$F39=1),Inputs!$E$32,0)</f>
        <v>0</v>
      </c>
      <c r="S39" s="88">
        <f>IF(OR($C39=1,$F39=1),Inputs!$E$33,0)</f>
        <v>0</v>
      </c>
      <c r="T39" s="88">
        <f>IF(OR($C39=1,$F39=1),Inputs!$E$34,0)</f>
        <v>0</v>
      </c>
      <c r="U39" s="90">
        <f t="shared" si="9"/>
        <v>-500</v>
      </c>
      <c r="V39" s="181">
        <v>0</v>
      </c>
      <c r="W39" s="181">
        <f>MIN(O39,E39)*Inputs!E$13*Inputs!E$26</f>
        <v>750</v>
      </c>
      <c r="X39" s="190"/>
    </row>
    <row r="40" spans="1:24" ht="11.25">
      <c r="A40" s="272"/>
      <c r="B40" s="8"/>
      <c r="C40" s="107">
        <v>1</v>
      </c>
      <c r="D40" s="9" t="s">
        <v>83</v>
      </c>
      <c r="E40" s="15">
        <f>Inputs!$E$3/4</f>
        <v>10</v>
      </c>
      <c r="F40" s="104">
        <f t="shared" si="10"/>
        <v>0</v>
      </c>
      <c r="G40" s="13"/>
      <c r="H40" s="91">
        <f t="shared" si="2"/>
        <v>750</v>
      </c>
      <c r="I40" s="92">
        <f t="shared" si="3"/>
        <v>500</v>
      </c>
      <c r="J40" s="93">
        <f t="shared" si="4"/>
        <v>0</v>
      </c>
      <c r="K40" s="94">
        <f t="shared" si="5"/>
        <v>0</v>
      </c>
      <c r="L40" s="93">
        <f t="shared" si="6"/>
        <v>0</v>
      </c>
      <c r="M40" s="91">
        <f t="shared" si="7"/>
        <v>0</v>
      </c>
      <c r="N40" s="87">
        <f t="shared" si="8"/>
        <v>75</v>
      </c>
      <c r="O40" s="87">
        <f>IF(OR($C40=1,$F40=1),Inputs!$E$3*(1/4),0)</f>
        <v>10</v>
      </c>
      <c r="P40" s="89">
        <f>IF(OR($C40=1,$F40=1),Inputs!$E$25,0)</f>
        <v>50</v>
      </c>
      <c r="Q40" s="88">
        <f>IF(OR($C40=1,$F40=1),Inputs!$E$31,0)</f>
        <v>0</v>
      </c>
      <c r="R40" s="89">
        <f>IF(OR($C40=1,$F40=1),Inputs!$E$32,0)</f>
        <v>0</v>
      </c>
      <c r="S40" s="88">
        <f>IF(OR($C40=1,$F40=1),Inputs!$E$33,0)</f>
        <v>0</v>
      </c>
      <c r="T40" s="88">
        <f>IF(OR($C40=1,$F40=1),Inputs!$E$34,0)</f>
        <v>0</v>
      </c>
      <c r="U40" s="90">
        <f t="shared" si="9"/>
        <v>-500</v>
      </c>
      <c r="V40" s="181">
        <v>0</v>
      </c>
      <c r="W40" s="181">
        <f>MIN(O40,E40)*Inputs!E$13*Inputs!E$26</f>
        <v>750</v>
      </c>
      <c r="X40" s="190"/>
    </row>
    <row r="41" spans="1:24" ht="12" thickBot="1">
      <c r="A41" s="273"/>
      <c r="B41" s="11"/>
      <c r="C41" s="108">
        <v>1</v>
      </c>
      <c r="D41" s="12" t="s">
        <v>83</v>
      </c>
      <c r="E41" s="15">
        <f>Inputs!$E$3/4</f>
        <v>10</v>
      </c>
      <c r="F41" s="105">
        <f t="shared" si="10"/>
        <v>0</v>
      </c>
      <c r="G41" s="13"/>
      <c r="H41" s="95">
        <f t="shared" si="2"/>
        <v>750</v>
      </c>
      <c r="I41" s="96">
        <f t="shared" si="3"/>
        <v>500</v>
      </c>
      <c r="J41" s="97">
        <f t="shared" si="4"/>
        <v>0</v>
      </c>
      <c r="K41" s="98">
        <f t="shared" si="5"/>
        <v>0</v>
      </c>
      <c r="L41" s="97">
        <f t="shared" si="6"/>
        <v>0</v>
      </c>
      <c r="M41" s="95">
        <f t="shared" si="7"/>
        <v>0</v>
      </c>
      <c r="N41" s="99">
        <f t="shared" si="8"/>
        <v>75</v>
      </c>
      <c r="O41" s="99">
        <f>IF(OR($C41=1,$F41=1),Inputs!$E$3*(1/4),0)</f>
        <v>10</v>
      </c>
      <c r="P41" s="100">
        <f>IF(OR($C41=1,$F41=1),Inputs!$E$25,0)</f>
        <v>50</v>
      </c>
      <c r="Q41" s="101">
        <f>IF(OR($C41=1,$F41=1),Inputs!$E$31,0)</f>
        <v>0</v>
      </c>
      <c r="R41" s="100">
        <f>IF(OR($C41=1,$F41=1),Inputs!$E$32,0)</f>
        <v>0</v>
      </c>
      <c r="S41" s="101">
        <f>IF(OR($C41=1,$F41=1),Inputs!$E$33,0)</f>
        <v>0</v>
      </c>
      <c r="T41" s="101">
        <f>IF(OR($C41=1,$F41=1),Inputs!$E$34,0)</f>
        <v>0</v>
      </c>
      <c r="U41" s="102">
        <f t="shared" si="9"/>
        <v>-500</v>
      </c>
      <c r="V41" s="182">
        <v>0</v>
      </c>
      <c r="W41" s="182">
        <f>MIN(O41,E41)*Inputs!E$13*Inputs!E$26</f>
        <v>750</v>
      </c>
      <c r="X41" s="191"/>
    </row>
    <row r="42" spans="1:24" ht="11.25">
      <c r="A42" s="271" t="s">
        <v>117</v>
      </c>
      <c r="B42" s="8" t="s">
        <v>93</v>
      </c>
      <c r="C42" s="107">
        <v>1</v>
      </c>
      <c r="D42" s="9" t="s">
        <v>83</v>
      </c>
      <c r="E42" s="15">
        <f>Inputs!$E$3/4</f>
        <v>10</v>
      </c>
      <c r="F42" s="104">
        <f t="shared" si="10"/>
        <v>0</v>
      </c>
      <c r="G42" s="13"/>
      <c r="H42" s="91">
        <f t="shared" si="2"/>
        <v>750</v>
      </c>
      <c r="I42" s="92">
        <f t="shared" si="3"/>
        <v>500</v>
      </c>
      <c r="J42" s="93">
        <f t="shared" si="4"/>
        <v>0</v>
      </c>
      <c r="K42" s="94">
        <f t="shared" si="5"/>
        <v>0</v>
      </c>
      <c r="L42" s="85">
        <f t="shared" si="6"/>
        <v>0</v>
      </c>
      <c r="M42" s="91">
        <f t="shared" si="7"/>
        <v>0</v>
      </c>
      <c r="N42" s="87">
        <f t="shared" si="8"/>
        <v>75</v>
      </c>
      <c r="O42" s="87">
        <f>IF(OR($C42=1,$F42=1),Inputs!$E$3*(1/4),0)</f>
        <v>10</v>
      </c>
      <c r="P42" s="89">
        <f>IF(OR($C42=1,$F42=1),Inputs!$E$25,0)</f>
        <v>50</v>
      </c>
      <c r="Q42" s="88">
        <f>IF(OR($C42=1,$F42=1),Inputs!$E$31,0)</f>
        <v>0</v>
      </c>
      <c r="R42" s="89">
        <f>IF(OR($C42=1,$F42=1),Inputs!$E$32,0)</f>
        <v>0</v>
      </c>
      <c r="S42" s="88">
        <f>IF(OR($C42=1,$F42=1),Inputs!$E$33,0)</f>
        <v>0</v>
      </c>
      <c r="T42" s="88">
        <f>IF(OR($C42=1,$F42=1),Inputs!$E$34,0)</f>
        <v>0</v>
      </c>
      <c r="U42" s="90">
        <f t="shared" si="9"/>
        <v>-500</v>
      </c>
      <c r="V42" s="186">
        <v>0</v>
      </c>
      <c r="W42" s="186">
        <f>MIN(O42,E42)*Inputs!E$13*Inputs!E$26</f>
        <v>750</v>
      </c>
      <c r="X42" s="190"/>
    </row>
    <row r="43" spans="1:24" ht="11.25">
      <c r="A43" s="272"/>
      <c r="B43" s="8"/>
      <c r="C43" s="107">
        <v>1</v>
      </c>
      <c r="D43" s="9" t="s">
        <v>83</v>
      </c>
      <c r="E43" s="15">
        <f>Inputs!$E$3/4</f>
        <v>10</v>
      </c>
      <c r="F43" s="104">
        <f t="shared" si="10"/>
        <v>0</v>
      </c>
      <c r="G43" s="13"/>
      <c r="H43" s="91">
        <f t="shared" si="2"/>
        <v>750</v>
      </c>
      <c r="I43" s="92">
        <f t="shared" si="3"/>
        <v>500</v>
      </c>
      <c r="J43" s="93">
        <f t="shared" si="4"/>
        <v>0</v>
      </c>
      <c r="K43" s="94">
        <f t="shared" si="5"/>
        <v>0</v>
      </c>
      <c r="L43" s="93">
        <f t="shared" si="6"/>
        <v>0</v>
      </c>
      <c r="M43" s="91">
        <f t="shared" si="7"/>
        <v>0</v>
      </c>
      <c r="N43" s="87">
        <f t="shared" si="8"/>
        <v>75</v>
      </c>
      <c r="O43" s="87">
        <f>IF(OR($C43=1,$F43=1),Inputs!$E$3*(1/4),0)</f>
        <v>10</v>
      </c>
      <c r="P43" s="89">
        <f>IF(OR($C43=1,$F43=1),Inputs!$E$25,0)</f>
        <v>50</v>
      </c>
      <c r="Q43" s="88">
        <f>IF(OR($C43=1,$F43=1),Inputs!$E$31,0)</f>
        <v>0</v>
      </c>
      <c r="R43" s="89">
        <f>IF(OR($C43=1,$F43=1),Inputs!$E$32,0)</f>
        <v>0</v>
      </c>
      <c r="S43" s="88">
        <f>IF(OR($C43=1,$F43=1),Inputs!$E$33,0)</f>
        <v>0</v>
      </c>
      <c r="T43" s="88">
        <f>IF(OR($C43=1,$F43=1),Inputs!$E$34,0)</f>
        <v>0</v>
      </c>
      <c r="U43" s="90">
        <f t="shared" si="9"/>
        <v>-500</v>
      </c>
      <c r="V43" s="181">
        <v>0</v>
      </c>
      <c r="W43" s="181">
        <f>MIN(O43,E43)*Inputs!E$13*Inputs!E$26</f>
        <v>750</v>
      </c>
      <c r="X43" s="190"/>
    </row>
    <row r="44" spans="1:24" ht="11.25">
      <c r="A44" s="272"/>
      <c r="B44" s="8"/>
      <c r="C44" s="107">
        <v>1</v>
      </c>
      <c r="D44" s="9" t="s">
        <v>83</v>
      </c>
      <c r="E44" s="15">
        <f>Inputs!$E$3/4</f>
        <v>10</v>
      </c>
      <c r="F44" s="104">
        <f t="shared" si="10"/>
        <v>0</v>
      </c>
      <c r="G44" s="13"/>
      <c r="H44" s="91">
        <f t="shared" si="2"/>
        <v>750</v>
      </c>
      <c r="I44" s="92">
        <f t="shared" si="3"/>
        <v>500</v>
      </c>
      <c r="J44" s="93">
        <f t="shared" si="4"/>
        <v>0</v>
      </c>
      <c r="K44" s="94">
        <f t="shared" si="5"/>
        <v>0</v>
      </c>
      <c r="L44" s="93">
        <f t="shared" si="6"/>
        <v>0</v>
      </c>
      <c r="M44" s="91">
        <f t="shared" si="7"/>
        <v>0</v>
      </c>
      <c r="N44" s="87">
        <f t="shared" si="8"/>
        <v>75</v>
      </c>
      <c r="O44" s="87">
        <f>IF(OR($C44=1,$F44=1),Inputs!$E$3*(1/4),0)</f>
        <v>10</v>
      </c>
      <c r="P44" s="89">
        <f>IF(OR($C44=1,$F44=1),Inputs!$E$25,0)</f>
        <v>50</v>
      </c>
      <c r="Q44" s="88">
        <f>IF(OR($C44=1,$F44=1),Inputs!$E$31,0)</f>
        <v>0</v>
      </c>
      <c r="R44" s="89">
        <f>IF(OR($C44=1,$F44=1),Inputs!$E$32,0)</f>
        <v>0</v>
      </c>
      <c r="S44" s="88">
        <f>IF(OR($C44=1,$F44=1),Inputs!$E$33,0)</f>
        <v>0</v>
      </c>
      <c r="T44" s="88">
        <f>IF(OR($C44=1,$F44=1),Inputs!$E$34,0)</f>
        <v>0</v>
      </c>
      <c r="U44" s="90">
        <f t="shared" si="9"/>
        <v>-500</v>
      </c>
      <c r="V44" s="181">
        <v>0</v>
      </c>
      <c r="W44" s="181">
        <f>MIN(O44,E44)*Inputs!E$13*Inputs!E$26</f>
        <v>750</v>
      </c>
      <c r="X44" s="190"/>
    </row>
    <row r="45" spans="1:24" ht="12" thickBot="1">
      <c r="A45" s="273"/>
      <c r="B45" s="11"/>
      <c r="C45" s="108">
        <v>1</v>
      </c>
      <c r="D45" s="12" t="s">
        <v>83</v>
      </c>
      <c r="E45" s="15">
        <f>Inputs!$E$3/4</f>
        <v>10</v>
      </c>
      <c r="F45" s="105">
        <f t="shared" si="10"/>
        <v>0</v>
      </c>
      <c r="G45" s="14"/>
      <c r="H45" s="95">
        <f t="shared" si="2"/>
        <v>750</v>
      </c>
      <c r="I45" s="96">
        <f t="shared" si="3"/>
        <v>500</v>
      </c>
      <c r="J45" s="97">
        <f t="shared" si="4"/>
        <v>0</v>
      </c>
      <c r="K45" s="98">
        <f t="shared" si="5"/>
        <v>0</v>
      </c>
      <c r="L45" s="97">
        <f t="shared" si="6"/>
        <v>0</v>
      </c>
      <c r="M45" s="95">
        <f t="shared" si="7"/>
        <v>0</v>
      </c>
      <c r="N45" s="99">
        <f t="shared" si="8"/>
        <v>75</v>
      </c>
      <c r="O45" s="99">
        <f>IF(OR($C45=1,$F45=1),Inputs!$E$3*(1/4),0)</f>
        <v>10</v>
      </c>
      <c r="P45" s="100">
        <f>IF(OR($C45=1,$F45=1),Inputs!$E$25,0)</f>
        <v>50</v>
      </c>
      <c r="Q45" s="101">
        <f>IF(OR($C45=1,$F45=1),Inputs!$E$31,0)</f>
        <v>0</v>
      </c>
      <c r="R45" s="100">
        <f>IF(OR($C45=1,$F45=1),Inputs!$E$32,0)</f>
        <v>0</v>
      </c>
      <c r="S45" s="101">
        <f>IF(OR($C45=1,$F45=1),Inputs!$E$33,0)</f>
        <v>0</v>
      </c>
      <c r="T45" s="101">
        <f>IF(OR($C45=1,$F45=1),Inputs!$E$34,0)</f>
        <v>0</v>
      </c>
      <c r="U45" s="102">
        <f t="shared" si="9"/>
        <v>-500</v>
      </c>
      <c r="V45" s="182">
        <v>0</v>
      </c>
      <c r="W45" s="182">
        <f>MIN(O45,E45)*Inputs!E$13*Inputs!E$26</f>
        <v>750</v>
      </c>
      <c r="X45" s="191"/>
    </row>
    <row r="46" spans="1:24" ht="11.25">
      <c r="A46" s="271" t="s">
        <v>118</v>
      </c>
      <c r="B46" s="8" t="s">
        <v>94</v>
      </c>
      <c r="C46" s="107">
        <v>0</v>
      </c>
      <c r="D46" s="10" t="s">
        <v>82</v>
      </c>
      <c r="E46" s="15">
        <v>0</v>
      </c>
      <c r="F46" s="104">
        <f t="shared" si="10"/>
        <v>0</v>
      </c>
      <c r="G46" s="13"/>
      <c r="H46" s="83">
        <f t="shared" si="2"/>
        <v>0</v>
      </c>
      <c r="I46" s="92">
        <f t="shared" si="3"/>
        <v>0</v>
      </c>
      <c r="J46" s="93">
        <f t="shared" si="4"/>
        <v>0</v>
      </c>
      <c r="K46" s="94">
        <f t="shared" si="5"/>
        <v>0</v>
      </c>
      <c r="L46" s="93">
        <f t="shared" si="6"/>
        <v>0</v>
      </c>
      <c r="M46" s="91">
        <f t="shared" si="7"/>
        <v>0</v>
      </c>
      <c r="N46" s="87">
        <f t="shared" si="8"/>
        <v>0</v>
      </c>
      <c r="O46" s="87">
        <f>IF(OR($C46=1,$F46=1),Inputs!$E$3*(1/4),0)</f>
        <v>0</v>
      </c>
      <c r="P46" s="89">
        <f>IF(OR($C46=1,$F46=1),Inputs!$E$25,0)</f>
        <v>0</v>
      </c>
      <c r="Q46" s="88">
        <f>IF(OR($C46=1,$F46=1),Inputs!$E$31,0)</f>
        <v>0</v>
      </c>
      <c r="R46" s="89">
        <f>IF(OR($C46=1,$F46=1),Inputs!$E$32,0)</f>
        <v>0</v>
      </c>
      <c r="S46" s="88">
        <f>IF(OR($C46=1,$F46=1),Inputs!$E$33,0)</f>
        <v>0</v>
      </c>
      <c r="T46" s="88">
        <f>IF(OR($C46=1,$F46=1),Inputs!$E$34,0)</f>
        <v>0</v>
      </c>
      <c r="U46" s="90">
        <f t="shared" si="9"/>
        <v>0</v>
      </c>
      <c r="V46" s="186">
        <v>0</v>
      </c>
      <c r="W46" s="186">
        <v>0</v>
      </c>
      <c r="X46" s="190"/>
    </row>
    <row r="47" spans="1:24" ht="11.25">
      <c r="A47" s="272"/>
      <c r="B47" s="8"/>
      <c r="C47" s="107">
        <v>0</v>
      </c>
      <c r="D47" s="9" t="s">
        <v>82</v>
      </c>
      <c r="E47" s="15">
        <v>0</v>
      </c>
      <c r="F47" s="104">
        <f t="shared" si="10"/>
        <v>0</v>
      </c>
      <c r="G47" s="13"/>
      <c r="H47" s="91">
        <f t="shared" si="2"/>
        <v>0</v>
      </c>
      <c r="I47" s="92">
        <f t="shared" si="3"/>
        <v>0</v>
      </c>
      <c r="J47" s="93">
        <f t="shared" si="4"/>
        <v>0</v>
      </c>
      <c r="K47" s="94">
        <f t="shared" si="5"/>
        <v>0</v>
      </c>
      <c r="L47" s="93">
        <f t="shared" si="6"/>
        <v>0</v>
      </c>
      <c r="M47" s="91">
        <f t="shared" si="7"/>
        <v>0</v>
      </c>
      <c r="N47" s="87">
        <f t="shared" si="8"/>
        <v>0</v>
      </c>
      <c r="O47" s="87">
        <f>IF(OR($C47=1,$F47=1),Inputs!$E$3*(1/4),0)</f>
        <v>0</v>
      </c>
      <c r="P47" s="89">
        <f>IF(OR($C47=1,$F47=1),Inputs!$E$25,0)</f>
        <v>0</v>
      </c>
      <c r="Q47" s="88">
        <f>IF(OR($C47=1,$F47=1),Inputs!$E$31,0)</f>
        <v>0</v>
      </c>
      <c r="R47" s="89">
        <f>IF(OR($C47=1,$F47=1),Inputs!$E$32,0)</f>
        <v>0</v>
      </c>
      <c r="S47" s="88">
        <f>IF(OR($C47=1,$F47=1),Inputs!$E$33,0)</f>
        <v>0</v>
      </c>
      <c r="T47" s="88">
        <f>IF(OR($C47=1,$F47=1),Inputs!$E$34,0)</f>
        <v>0</v>
      </c>
      <c r="U47" s="90">
        <f t="shared" si="9"/>
        <v>0</v>
      </c>
      <c r="V47" s="181">
        <v>0</v>
      </c>
      <c r="W47" s="181">
        <v>0</v>
      </c>
      <c r="X47" s="190"/>
    </row>
    <row r="48" spans="1:24" ht="11.25">
      <c r="A48" s="272"/>
      <c r="B48" s="8"/>
      <c r="C48" s="107">
        <v>0</v>
      </c>
      <c r="D48" s="9" t="s">
        <v>82</v>
      </c>
      <c r="E48" s="15">
        <v>0</v>
      </c>
      <c r="F48" s="104">
        <f t="shared" si="10"/>
        <v>0</v>
      </c>
      <c r="G48" s="13"/>
      <c r="H48" s="91">
        <f t="shared" si="2"/>
        <v>0</v>
      </c>
      <c r="I48" s="92">
        <f t="shared" si="3"/>
        <v>0</v>
      </c>
      <c r="J48" s="93">
        <f t="shared" si="4"/>
        <v>0</v>
      </c>
      <c r="K48" s="94">
        <f t="shared" si="5"/>
        <v>0</v>
      </c>
      <c r="L48" s="93">
        <f t="shared" si="6"/>
        <v>0</v>
      </c>
      <c r="M48" s="91">
        <f t="shared" si="7"/>
        <v>0</v>
      </c>
      <c r="N48" s="87">
        <f t="shared" si="8"/>
        <v>0</v>
      </c>
      <c r="O48" s="87">
        <f>IF(OR($C48=1,$F48=1),Inputs!$E$3*(1/4),0)</f>
        <v>0</v>
      </c>
      <c r="P48" s="89">
        <f>IF(OR($C48=1,$F48=1),Inputs!$E$25,0)</f>
        <v>0</v>
      </c>
      <c r="Q48" s="88">
        <f>IF(OR($C48=1,$F48=1),Inputs!$E$31,0)</f>
        <v>0</v>
      </c>
      <c r="R48" s="89">
        <f>IF(OR($C48=1,$F48=1),Inputs!$E$32,0)</f>
        <v>0</v>
      </c>
      <c r="S48" s="88">
        <f>IF(OR($C48=1,$F48=1),Inputs!$E$33,0)</f>
        <v>0</v>
      </c>
      <c r="T48" s="88">
        <f>IF(OR($C48=1,$F48=1),Inputs!$E$34,0)</f>
        <v>0</v>
      </c>
      <c r="U48" s="90">
        <f t="shared" si="9"/>
        <v>0</v>
      </c>
      <c r="V48" s="181">
        <v>0</v>
      </c>
      <c r="W48" s="181">
        <v>0</v>
      </c>
      <c r="X48" s="190"/>
    </row>
    <row r="49" spans="1:24" ht="12" thickBot="1">
      <c r="A49" s="273"/>
      <c r="B49" s="11"/>
      <c r="C49" s="108">
        <v>0</v>
      </c>
      <c r="D49" s="12" t="s">
        <v>82</v>
      </c>
      <c r="E49" s="16">
        <v>0</v>
      </c>
      <c r="F49" s="105">
        <f t="shared" si="10"/>
        <v>0</v>
      </c>
      <c r="G49" s="13"/>
      <c r="H49" s="95">
        <f t="shared" si="2"/>
        <v>0</v>
      </c>
      <c r="I49" s="96">
        <f t="shared" si="3"/>
        <v>0</v>
      </c>
      <c r="J49" s="97">
        <f t="shared" si="4"/>
        <v>0</v>
      </c>
      <c r="K49" s="98">
        <f t="shared" si="5"/>
        <v>0</v>
      </c>
      <c r="L49" s="97">
        <f t="shared" si="6"/>
        <v>0</v>
      </c>
      <c r="M49" s="95">
        <f t="shared" si="7"/>
        <v>0</v>
      </c>
      <c r="N49" s="99">
        <f t="shared" si="8"/>
        <v>0</v>
      </c>
      <c r="O49" s="99">
        <f>IF(OR($C49=1,$F49=1),Inputs!$E$3*(1/4),0)</f>
        <v>0</v>
      </c>
      <c r="P49" s="100">
        <f>IF(OR($C49=1,$F49=1),Inputs!$E$25,0)</f>
        <v>0</v>
      </c>
      <c r="Q49" s="101">
        <f>IF(OR($C49=1,$F49=1),Inputs!$E$31,0)</f>
        <v>0</v>
      </c>
      <c r="R49" s="100">
        <f>IF(OR($C49=1,$F49=1),Inputs!$E$32,0)</f>
        <v>0</v>
      </c>
      <c r="S49" s="101">
        <f>IF(OR($C49=1,$F49=1),Inputs!$E$33,0)</f>
        <v>0</v>
      </c>
      <c r="T49" s="101">
        <f>IF(OR($C49=1,$F49=1),Inputs!$E$34,0)</f>
        <v>0</v>
      </c>
      <c r="U49" s="102">
        <f t="shared" si="9"/>
        <v>0</v>
      </c>
      <c r="V49" s="182">
        <v>0</v>
      </c>
      <c r="W49" s="182">
        <v>0</v>
      </c>
      <c r="X49" s="191"/>
    </row>
    <row r="50" spans="1:24" ht="11.25">
      <c r="A50" s="271" t="s">
        <v>119</v>
      </c>
      <c r="B50" s="8" t="s">
        <v>95</v>
      </c>
      <c r="C50" s="107">
        <v>0</v>
      </c>
      <c r="D50" s="9" t="s">
        <v>82</v>
      </c>
      <c r="E50" s="15">
        <v>0</v>
      </c>
      <c r="F50" s="104">
        <f t="shared" si="10"/>
        <v>0</v>
      </c>
      <c r="G50" s="13"/>
      <c r="H50" s="91">
        <f t="shared" si="2"/>
        <v>0</v>
      </c>
      <c r="I50" s="92">
        <f t="shared" si="3"/>
        <v>0</v>
      </c>
      <c r="J50" s="93">
        <f t="shared" si="4"/>
        <v>0</v>
      </c>
      <c r="K50" s="94">
        <f t="shared" si="5"/>
        <v>0</v>
      </c>
      <c r="L50" s="85">
        <f t="shared" si="6"/>
        <v>0</v>
      </c>
      <c r="M50" s="91">
        <f t="shared" si="7"/>
        <v>0</v>
      </c>
      <c r="N50" s="87">
        <f t="shared" si="8"/>
        <v>0</v>
      </c>
      <c r="O50" s="87">
        <f>IF(OR($C50=1,$F50=1),Inputs!$E$3*(1/4),0)</f>
        <v>0</v>
      </c>
      <c r="P50" s="89">
        <f>IF(OR($C50=1,$F50=1),Inputs!$E$25,0)</f>
        <v>0</v>
      </c>
      <c r="Q50" s="88">
        <f>IF(OR($C50=1,$F50=1),Inputs!$E$31,0)</f>
        <v>0</v>
      </c>
      <c r="R50" s="89">
        <f>IF(OR($C50=1,$F50=1),Inputs!$E$32,0)</f>
        <v>0</v>
      </c>
      <c r="S50" s="88">
        <f>IF(OR($C50=1,$F50=1),Inputs!$E$33,0)</f>
        <v>0</v>
      </c>
      <c r="T50" s="88">
        <f>IF(OR($C50=1,$F50=1),Inputs!$E$34,0)</f>
        <v>0</v>
      </c>
      <c r="U50" s="90">
        <f t="shared" si="9"/>
        <v>0</v>
      </c>
      <c r="V50" s="186">
        <v>0</v>
      </c>
      <c r="W50" s="186">
        <v>0</v>
      </c>
      <c r="X50" s="190"/>
    </row>
    <row r="51" spans="1:24" ht="11.25">
      <c r="A51" s="272"/>
      <c r="B51" s="8"/>
      <c r="C51" s="107">
        <v>0</v>
      </c>
      <c r="D51" s="9" t="s">
        <v>82</v>
      </c>
      <c r="E51" s="15">
        <v>0</v>
      </c>
      <c r="F51" s="104">
        <f t="shared" si="10"/>
        <v>0</v>
      </c>
      <c r="G51" s="13"/>
      <c r="H51" s="91">
        <f t="shared" si="2"/>
        <v>0</v>
      </c>
      <c r="I51" s="92">
        <f t="shared" si="3"/>
        <v>0</v>
      </c>
      <c r="J51" s="93">
        <f t="shared" si="4"/>
        <v>0</v>
      </c>
      <c r="K51" s="94">
        <f t="shared" si="5"/>
        <v>0</v>
      </c>
      <c r="L51" s="93">
        <f t="shared" si="6"/>
        <v>0</v>
      </c>
      <c r="M51" s="91">
        <f t="shared" si="7"/>
        <v>0</v>
      </c>
      <c r="N51" s="87">
        <f t="shared" si="8"/>
        <v>0</v>
      </c>
      <c r="O51" s="87">
        <f>IF(OR($C51=1,$F51=1),Inputs!$E$3*(1/4),0)</f>
        <v>0</v>
      </c>
      <c r="P51" s="89">
        <f>IF(OR($C51=1,$F51=1),Inputs!$E$25,0)</f>
        <v>0</v>
      </c>
      <c r="Q51" s="88">
        <f>IF(OR($C51=1,$F51=1),Inputs!$E$31,0)</f>
        <v>0</v>
      </c>
      <c r="R51" s="89">
        <f>IF(OR($C51=1,$F51=1),Inputs!$E$32,0)</f>
        <v>0</v>
      </c>
      <c r="S51" s="88">
        <f>IF(OR($C51=1,$F51=1),Inputs!$E$33,0)</f>
        <v>0</v>
      </c>
      <c r="T51" s="88">
        <f>IF(OR($C51=1,$F51=1),Inputs!$E$34,0)</f>
        <v>0</v>
      </c>
      <c r="U51" s="90">
        <f t="shared" si="9"/>
        <v>0</v>
      </c>
      <c r="V51" s="181">
        <v>0</v>
      </c>
      <c r="W51" s="181">
        <v>0</v>
      </c>
      <c r="X51" s="190"/>
    </row>
    <row r="52" spans="1:24" ht="11.25">
      <c r="A52" s="272"/>
      <c r="B52" s="8"/>
      <c r="C52" s="107">
        <v>0</v>
      </c>
      <c r="D52" s="9" t="s">
        <v>82</v>
      </c>
      <c r="E52" s="15">
        <v>0</v>
      </c>
      <c r="F52" s="104">
        <f t="shared" si="10"/>
        <v>0</v>
      </c>
      <c r="G52" s="13"/>
      <c r="H52" s="91">
        <f t="shared" si="2"/>
        <v>0</v>
      </c>
      <c r="I52" s="92">
        <f t="shared" si="3"/>
        <v>0</v>
      </c>
      <c r="J52" s="93">
        <f t="shared" si="4"/>
        <v>0</v>
      </c>
      <c r="K52" s="94">
        <f t="shared" si="5"/>
        <v>0</v>
      </c>
      <c r="L52" s="93">
        <f t="shared" si="6"/>
        <v>0</v>
      </c>
      <c r="M52" s="91">
        <f t="shared" si="7"/>
        <v>0</v>
      </c>
      <c r="N52" s="87">
        <f t="shared" si="8"/>
        <v>0</v>
      </c>
      <c r="O52" s="87">
        <f>IF(OR($C52=1,$F52=1),Inputs!$E$3*(1/4),0)</f>
        <v>0</v>
      </c>
      <c r="P52" s="89">
        <f>IF(OR($C52=1,$F52=1),Inputs!$E$25,0)</f>
        <v>0</v>
      </c>
      <c r="Q52" s="88">
        <f>IF(OR($C52=1,$F52=1),Inputs!$E$31,0)</f>
        <v>0</v>
      </c>
      <c r="R52" s="89">
        <f>IF(OR($C52=1,$F52=1),Inputs!$E$32,0)</f>
        <v>0</v>
      </c>
      <c r="S52" s="88">
        <f>IF(OR($C52=1,$F52=1),Inputs!$E$33,0)</f>
        <v>0</v>
      </c>
      <c r="T52" s="88">
        <f>IF(OR($C52=1,$F52=1),Inputs!$E$34,0)</f>
        <v>0</v>
      </c>
      <c r="U52" s="90">
        <f t="shared" si="9"/>
        <v>0</v>
      </c>
      <c r="V52" s="181">
        <v>0</v>
      </c>
      <c r="W52" s="181">
        <v>0</v>
      </c>
      <c r="X52" s="190"/>
    </row>
    <row r="53" spans="1:24" ht="12" thickBot="1">
      <c r="A53" s="273"/>
      <c r="B53" s="11"/>
      <c r="C53" s="108">
        <v>0</v>
      </c>
      <c r="D53" s="12" t="s">
        <v>82</v>
      </c>
      <c r="E53" s="16">
        <v>0</v>
      </c>
      <c r="F53" s="105">
        <f t="shared" si="10"/>
        <v>0</v>
      </c>
      <c r="G53" s="13"/>
      <c r="H53" s="95">
        <f t="shared" si="2"/>
        <v>0</v>
      </c>
      <c r="I53" s="96">
        <f t="shared" si="3"/>
        <v>0</v>
      </c>
      <c r="J53" s="97">
        <f t="shared" si="4"/>
        <v>0</v>
      </c>
      <c r="K53" s="98">
        <f t="shared" si="5"/>
        <v>0</v>
      </c>
      <c r="L53" s="97">
        <f t="shared" si="6"/>
        <v>0</v>
      </c>
      <c r="M53" s="95">
        <f t="shared" si="7"/>
        <v>0</v>
      </c>
      <c r="N53" s="99">
        <f t="shared" si="8"/>
        <v>0</v>
      </c>
      <c r="O53" s="99">
        <f>IF(OR($C53=1,$F53=1),Inputs!$E$3*(1/4),0)</f>
        <v>0</v>
      </c>
      <c r="P53" s="100">
        <f>IF(OR($C53=1,$F53=1),Inputs!$E$25,0)</f>
        <v>0</v>
      </c>
      <c r="Q53" s="101">
        <f>IF(OR($C53=1,$F53=1),Inputs!$E$31,0)</f>
        <v>0</v>
      </c>
      <c r="R53" s="100">
        <f>IF(OR($C53=1,$F53=1),Inputs!$E$32,0)</f>
        <v>0</v>
      </c>
      <c r="S53" s="101">
        <f>IF(OR($C53=1,$F53=1),Inputs!$E$33,0)</f>
        <v>0</v>
      </c>
      <c r="T53" s="101">
        <f>IF(OR($C53=1,$F53=1),Inputs!$E$34,0)</f>
        <v>0</v>
      </c>
      <c r="U53" s="102">
        <f t="shared" si="9"/>
        <v>0</v>
      </c>
      <c r="V53" s="182">
        <v>0</v>
      </c>
      <c r="W53" s="182">
        <v>0</v>
      </c>
      <c r="X53" s="191"/>
    </row>
    <row r="54" spans="1:24" ht="11.25">
      <c r="A54" s="271" t="s">
        <v>120</v>
      </c>
      <c r="B54" s="8" t="s">
        <v>96</v>
      </c>
      <c r="C54" s="107">
        <v>0</v>
      </c>
      <c r="D54" s="9" t="s">
        <v>82</v>
      </c>
      <c r="E54" s="15">
        <v>0</v>
      </c>
      <c r="F54" s="104">
        <f t="shared" si="10"/>
        <v>0</v>
      </c>
      <c r="G54" s="13"/>
      <c r="H54" s="91">
        <f t="shared" si="2"/>
        <v>0</v>
      </c>
      <c r="I54" s="92">
        <f t="shared" si="3"/>
        <v>0</v>
      </c>
      <c r="J54" s="93">
        <f t="shared" si="4"/>
        <v>0</v>
      </c>
      <c r="K54" s="94">
        <f t="shared" si="5"/>
        <v>0</v>
      </c>
      <c r="L54" s="85">
        <f t="shared" si="6"/>
        <v>0</v>
      </c>
      <c r="M54" s="91">
        <f t="shared" si="7"/>
        <v>0</v>
      </c>
      <c r="N54" s="87">
        <f t="shared" si="8"/>
        <v>0</v>
      </c>
      <c r="O54" s="87">
        <f>IF(OR($C54=1,$F54=1),Inputs!$E$3*(1/4),0)</f>
        <v>0</v>
      </c>
      <c r="P54" s="89">
        <f>IF(OR($C54=1,$F54=1),Inputs!$E$25,0)</f>
        <v>0</v>
      </c>
      <c r="Q54" s="88">
        <f>IF(OR($C54=1,$F54=1),Inputs!$E$31,0)</f>
        <v>0</v>
      </c>
      <c r="R54" s="89">
        <f>IF(OR($C54=1,$F54=1),Inputs!$E$32,0)</f>
        <v>0</v>
      </c>
      <c r="S54" s="88">
        <f>IF(OR($C54=1,$F54=1),Inputs!$E$33,0)</f>
        <v>0</v>
      </c>
      <c r="T54" s="88">
        <f>IF(OR($C54=1,$F54=1),Inputs!$E$34,0)</f>
        <v>0</v>
      </c>
      <c r="U54" s="90">
        <f t="shared" si="9"/>
        <v>0</v>
      </c>
      <c r="V54" s="186">
        <v>0</v>
      </c>
      <c r="W54" s="186">
        <v>0</v>
      </c>
      <c r="X54" s="190"/>
    </row>
    <row r="55" spans="1:24" ht="11.25">
      <c r="A55" s="272"/>
      <c r="B55" s="8"/>
      <c r="C55" s="107">
        <v>0</v>
      </c>
      <c r="D55" s="9" t="s">
        <v>82</v>
      </c>
      <c r="E55" s="15">
        <v>0</v>
      </c>
      <c r="F55" s="104">
        <f t="shared" si="10"/>
        <v>0</v>
      </c>
      <c r="G55" s="13"/>
      <c r="H55" s="91">
        <f t="shared" si="2"/>
        <v>0</v>
      </c>
      <c r="I55" s="92">
        <f t="shared" si="3"/>
        <v>0</v>
      </c>
      <c r="J55" s="93">
        <f t="shared" si="4"/>
        <v>0</v>
      </c>
      <c r="K55" s="94">
        <f t="shared" si="5"/>
        <v>0</v>
      </c>
      <c r="L55" s="93">
        <f t="shared" si="6"/>
        <v>0</v>
      </c>
      <c r="M55" s="91">
        <f t="shared" si="7"/>
        <v>0</v>
      </c>
      <c r="N55" s="87">
        <f t="shared" si="8"/>
        <v>0</v>
      </c>
      <c r="O55" s="87">
        <f>IF(OR($C55=1,$F55=1),Inputs!$E$3*(1/4),0)</f>
        <v>0</v>
      </c>
      <c r="P55" s="89">
        <f>IF(OR($C55=1,$F55=1),Inputs!$E$25,0)</f>
        <v>0</v>
      </c>
      <c r="Q55" s="88">
        <f>IF(OR($C55=1,$F55=1),Inputs!$E$31,0)</f>
        <v>0</v>
      </c>
      <c r="R55" s="89">
        <f>IF(OR($C55=1,$F55=1),Inputs!$E$32,0)</f>
        <v>0</v>
      </c>
      <c r="S55" s="88">
        <f>IF(OR($C55=1,$F55=1),Inputs!$E$33,0)</f>
        <v>0</v>
      </c>
      <c r="T55" s="88">
        <f>IF(OR($C55=1,$F55=1),Inputs!$E$34,0)</f>
        <v>0</v>
      </c>
      <c r="U55" s="90">
        <f t="shared" si="9"/>
        <v>0</v>
      </c>
      <c r="V55" s="181">
        <v>0</v>
      </c>
      <c r="W55" s="181">
        <v>0</v>
      </c>
      <c r="X55" s="190"/>
    </row>
    <row r="56" spans="1:24" ht="11.25">
      <c r="A56" s="272"/>
      <c r="B56" s="8"/>
      <c r="C56" s="107">
        <v>0</v>
      </c>
      <c r="D56" s="9" t="s">
        <v>82</v>
      </c>
      <c r="E56" s="15">
        <v>0</v>
      </c>
      <c r="F56" s="104">
        <f t="shared" si="10"/>
        <v>0</v>
      </c>
      <c r="G56" s="13"/>
      <c r="H56" s="91">
        <f t="shared" si="2"/>
        <v>0</v>
      </c>
      <c r="I56" s="92">
        <f t="shared" si="3"/>
        <v>0</v>
      </c>
      <c r="J56" s="93">
        <f t="shared" si="4"/>
        <v>0</v>
      </c>
      <c r="K56" s="94">
        <f t="shared" si="5"/>
        <v>0</v>
      </c>
      <c r="L56" s="93">
        <f t="shared" si="6"/>
        <v>0</v>
      </c>
      <c r="M56" s="91">
        <f t="shared" si="7"/>
        <v>0</v>
      </c>
      <c r="N56" s="87">
        <f t="shared" si="8"/>
        <v>0</v>
      </c>
      <c r="O56" s="87">
        <f>IF(OR($C56=1,$F56=1),Inputs!$E$3*(1/4),0)</f>
        <v>0</v>
      </c>
      <c r="P56" s="89">
        <f>IF(OR($C56=1,$F56=1),Inputs!$E$25,0)</f>
        <v>0</v>
      </c>
      <c r="Q56" s="88">
        <f>IF(OR($C56=1,$F56=1),Inputs!$E$31,0)</f>
        <v>0</v>
      </c>
      <c r="R56" s="89">
        <f>IF(OR($C56=1,$F56=1),Inputs!$E$32,0)</f>
        <v>0</v>
      </c>
      <c r="S56" s="88">
        <f>IF(OR($C56=1,$F56=1),Inputs!$E$33,0)</f>
        <v>0</v>
      </c>
      <c r="T56" s="88">
        <f>IF(OR($C56=1,$F56=1),Inputs!$E$34,0)</f>
        <v>0</v>
      </c>
      <c r="U56" s="90">
        <f t="shared" si="9"/>
        <v>0</v>
      </c>
      <c r="V56" s="181">
        <v>0</v>
      </c>
      <c r="W56" s="181">
        <v>0</v>
      </c>
      <c r="X56" s="190"/>
    </row>
    <row r="57" spans="1:24" ht="12" thickBot="1">
      <c r="A57" s="273"/>
      <c r="B57" s="11"/>
      <c r="C57" s="108">
        <v>0</v>
      </c>
      <c r="D57" s="12" t="s">
        <v>82</v>
      </c>
      <c r="E57" s="16">
        <v>0</v>
      </c>
      <c r="F57" s="105">
        <f t="shared" si="10"/>
        <v>0</v>
      </c>
      <c r="G57" s="13"/>
      <c r="H57" s="95">
        <f t="shared" si="2"/>
        <v>0</v>
      </c>
      <c r="I57" s="96">
        <f t="shared" si="3"/>
        <v>0</v>
      </c>
      <c r="J57" s="97">
        <f t="shared" si="4"/>
        <v>0</v>
      </c>
      <c r="K57" s="98">
        <f t="shared" si="5"/>
        <v>0</v>
      </c>
      <c r="L57" s="97">
        <f t="shared" si="6"/>
        <v>0</v>
      </c>
      <c r="M57" s="95">
        <f t="shared" si="7"/>
        <v>0</v>
      </c>
      <c r="N57" s="99">
        <f t="shared" si="8"/>
        <v>0</v>
      </c>
      <c r="O57" s="99">
        <f>IF(OR($C57=1,$F57=1),Inputs!$E$3*(1/4),0)</f>
        <v>0</v>
      </c>
      <c r="P57" s="100">
        <f>IF(OR($C57=1,$F57=1),Inputs!$E$25,0)</f>
        <v>0</v>
      </c>
      <c r="Q57" s="101">
        <f>IF(OR($C57=1,$F57=1),Inputs!$E$31,0)</f>
        <v>0</v>
      </c>
      <c r="R57" s="100">
        <f>IF(OR($C57=1,$F57=1),Inputs!$E$32,0)</f>
        <v>0</v>
      </c>
      <c r="S57" s="101">
        <f>IF(OR($C57=1,$F57=1),Inputs!$E$33,0)</f>
        <v>0</v>
      </c>
      <c r="T57" s="101">
        <f>IF(OR($C57=1,$F57=1),Inputs!$E$34,0)</f>
        <v>0</v>
      </c>
      <c r="U57" s="102">
        <f t="shared" si="9"/>
        <v>0</v>
      </c>
      <c r="V57" s="182">
        <v>0</v>
      </c>
      <c r="W57" s="182">
        <v>0</v>
      </c>
      <c r="X57" s="191"/>
    </row>
    <row r="58" spans="1:24" ht="11.25">
      <c r="A58" s="271" t="s">
        <v>121</v>
      </c>
      <c r="B58" s="8" t="s">
        <v>97</v>
      </c>
      <c r="C58" s="107">
        <v>0</v>
      </c>
      <c r="D58" s="9" t="s">
        <v>82</v>
      </c>
      <c r="E58" s="15">
        <v>0</v>
      </c>
      <c r="F58" s="104">
        <f t="shared" si="10"/>
        <v>0</v>
      </c>
      <c r="G58" s="13"/>
      <c r="H58" s="91">
        <f t="shared" si="2"/>
        <v>0</v>
      </c>
      <c r="I58" s="92">
        <f t="shared" si="3"/>
        <v>0</v>
      </c>
      <c r="J58" s="93">
        <f t="shared" si="4"/>
        <v>0</v>
      </c>
      <c r="K58" s="94">
        <f t="shared" si="5"/>
        <v>0</v>
      </c>
      <c r="L58" s="85">
        <f t="shared" si="6"/>
        <v>0</v>
      </c>
      <c r="M58" s="91">
        <f t="shared" si="7"/>
        <v>0</v>
      </c>
      <c r="N58" s="87">
        <f t="shared" si="8"/>
        <v>0</v>
      </c>
      <c r="O58" s="87">
        <f>IF(OR($C58=1,$F58=1),Inputs!$E$3*(1/4),0)</f>
        <v>0</v>
      </c>
      <c r="P58" s="89">
        <f>IF(OR($C58=1,$F58=1),Inputs!$E$25,0)</f>
        <v>0</v>
      </c>
      <c r="Q58" s="88">
        <f>IF(OR($C58=1,$F58=1),Inputs!$E$31,0)</f>
        <v>0</v>
      </c>
      <c r="R58" s="89">
        <f>IF(OR($C58=1,$F58=1),Inputs!$E$32,0)</f>
        <v>0</v>
      </c>
      <c r="S58" s="88">
        <f>IF(OR($C58=1,$F58=1),Inputs!$E$33,0)</f>
        <v>0</v>
      </c>
      <c r="T58" s="88">
        <f>IF(OR($C58=1,$F58=1),Inputs!$E$34,0)</f>
        <v>0</v>
      </c>
      <c r="U58" s="90">
        <f t="shared" si="9"/>
        <v>0</v>
      </c>
      <c r="V58" s="186">
        <v>0</v>
      </c>
      <c r="W58" s="186">
        <v>0</v>
      </c>
      <c r="X58" s="190"/>
    </row>
    <row r="59" spans="1:24" ht="11.25">
      <c r="A59" s="272"/>
      <c r="B59" s="8"/>
      <c r="C59" s="107">
        <v>0</v>
      </c>
      <c r="D59" s="9" t="s">
        <v>82</v>
      </c>
      <c r="E59" s="15">
        <v>0</v>
      </c>
      <c r="F59" s="104">
        <f t="shared" si="10"/>
        <v>0</v>
      </c>
      <c r="G59" s="13"/>
      <c r="H59" s="91">
        <f t="shared" si="2"/>
        <v>0</v>
      </c>
      <c r="I59" s="92">
        <f t="shared" si="3"/>
        <v>0</v>
      </c>
      <c r="J59" s="93">
        <f t="shared" si="4"/>
        <v>0</v>
      </c>
      <c r="K59" s="94">
        <f t="shared" si="5"/>
        <v>0</v>
      </c>
      <c r="L59" s="93">
        <f t="shared" si="6"/>
        <v>0</v>
      </c>
      <c r="M59" s="91">
        <f t="shared" si="7"/>
        <v>0</v>
      </c>
      <c r="N59" s="87">
        <f t="shared" si="8"/>
        <v>0</v>
      </c>
      <c r="O59" s="87">
        <f>IF(OR($C59=1,$F59=1),Inputs!$E$3*(1/4),0)</f>
        <v>0</v>
      </c>
      <c r="P59" s="89">
        <f>IF(OR($C59=1,$F59=1),Inputs!$E$25,0)</f>
        <v>0</v>
      </c>
      <c r="Q59" s="88">
        <f>IF(OR($C59=1,$F59=1),Inputs!$E$31,0)</f>
        <v>0</v>
      </c>
      <c r="R59" s="89">
        <f>IF(OR($C59=1,$F59=1),Inputs!$E$32,0)</f>
        <v>0</v>
      </c>
      <c r="S59" s="88">
        <f>IF(OR($C59=1,$F59=1),Inputs!$E$33,0)</f>
        <v>0</v>
      </c>
      <c r="T59" s="88">
        <f>IF(OR($C59=1,$F59=1),Inputs!$E$34,0)</f>
        <v>0</v>
      </c>
      <c r="U59" s="90">
        <f t="shared" si="9"/>
        <v>0</v>
      </c>
      <c r="V59" s="181">
        <v>0</v>
      </c>
      <c r="W59" s="181">
        <v>0</v>
      </c>
      <c r="X59" s="190"/>
    </row>
    <row r="60" spans="1:24" ht="11.25">
      <c r="A60" s="272"/>
      <c r="B60" s="8"/>
      <c r="C60" s="107">
        <v>0</v>
      </c>
      <c r="D60" s="9" t="s">
        <v>82</v>
      </c>
      <c r="E60" s="15">
        <v>0</v>
      </c>
      <c r="F60" s="104">
        <f t="shared" si="10"/>
        <v>0</v>
      </c>
      <c r="G60" s="13"/>
      <c r="H60" s="91">
        <f t="shared" si="2"/>
        <v>0</v>
      </c>
      <c r="I60" s="92">
        <f t="shared" si="3"/>
        <v>0</v>
      </c>
      <c r="J60" s="93">
        <f t="shared" si="4"/>
        <v>0</v>
      </c>
      <c r="K60" s="94">
        <f t="shared" si="5"/>
        <v>0</v>
      </c>
      <c r="L60" s="93">
        <f t="shared" si="6"/>
        <v>0</v>
      </c>
      <c r="M60" s="91">
        <f t="shared" si="7"/>
        <v>0</v>
      </c>
      <c r="N60" s="87">
        <f t="shared" si="8"/>
        <v>0</v>
      </c>
      <c r="O60" s="87">
        <f>IF(OR($C60=1,$F60=1),Inputs!$E$3*(1/4),0)</f>
        <v>0</v>
      </c>
      <c r="P60" s="89">
        <f>IF(OR($C60=1,$F60=1),Inputs!$E$25,0)</f>
        <v>0</v>
      </c>
      <c r="Q60" s="88">
        <f>IF(OR($C60=1,$F60=1),Inputs!$E$31,0)</f>
        <v>0</v>
      </c>
      <c r="R60" s="89">
        <f>IF(OR($C60=1,$F60=1),Inputs!$E$32,0)</f>
        <v>0</v>
      </c>
      <c r="S60" s="88">
        <f>IF(OR($C60=1,$F60=1),Inputs!$E$33,0)</f>
        <v>0</v>
      </c>
      <c r="T60" s="88">
        <f>IF(OR($C60=1,$F60=1),Inputs!$E$34,0)</f>
        <v>0</v>
      </c>
      <c r="U60" s="90">
        <f t="shared" si="9"/>
        <v>0</v>
      </c>
      <c r="V60" s="181">
        <v>0</v>
      </c>
      <c r="W60" s="181">
        <v>0</v>
      </c>
      <c r="X60" s="190"/>
    </row>
    <row r="61" spans="1:24" ht="12" thickBot="1">
      <c r="A61" s="273"/>
      <c r="B61" s="11"/>
      <c r="C61" s="108">
        <v>0</v>
      </c>
      <c r="D61" s="12" t="s">
        <v>82</v>
      </c>
      <c r="E61" s="16">
        <v>0</v>
      </c>
      <c r="F61" s="105">
        <f t="shared" si="10"/>
        <v>0</v>
      </c>
      <c r="G61" s="13"/>
      <c r="H61" s="95">
        <f t="shared" si="2"/>
        <v>0</v>
      </c>
      <c r="I61" s="96">
        <f t="shared" si="3"/>
        <v>0</v>
      </c>
      <c r="J61" s="97">
        <f t="shared" si="4"/>
        <v>0</v>
      </c>
      <c r="K61" s="98">
        <f t="shared" si="5"/>
        <v>0</v>
      </c>
      <c r="L61" s="97">
        <f t="shared" si="6"/>
        <v>0</v>
      </c>
      <c r="M61" s="95">
        <f t="shared" si="7"/>
        <v>0</v>
      </c>
      <c r="N61" s="99">
        <f t="shared" si="8"/>
        <v>0</v>
      </c>
      <c r="O61" s="99">
        <f>IF(OR($C61=1,$F61=1),Inputs!$E$3*(1/4),0)</f>
        <v>0</v>
      </c>
      <c r="P61" s="100">
        <f>IF(OR($C61=1,$F61=1),Inputs!$E$25,0)</f>
        <v>0</v>
      </c>
      <c r="Q61" s="101">
        <f>IF(OR($C61=1,$F61=1),Inputs!$E$31,0)</f>
        <v>0</v>
      </c>
      <c r="R61" s="100">
        <f>IF(OR($C61=1,$F61=1),Inputs!$E$32,0)</f>
        <v>0</v>
      </c>
      <c r="S61" s="101">
        <f>IF(OR($C61=1,$F61=1),Inputs!$E$33,0)</f>
        <v>0</v>
      </c>
      <c r="T61" s="101">
        <f>IF(OR($C61=1,$F61=1),Inputs!$E$34,0)</f>
        <v>0</v>
      </c>
      <c r="U61" s="102">
        <f t="shared" si="9"/>
        <v>0</v>
      </c>
      <c r="V61" s="182">
        <v>0</v>
      </c>
      <c r="W61" s="182">
        <v>0</v>
      </c>
      <c r="X61" s="191"/>
    </row>
    <row r="62" spans="1:24" ht="11.25">
      <c r="A62" s="271" t="s">
        <v>122</v>
      </c>
      <c r="B62" s="8" t="s">
        <v>98</v>
      </c>
      <c r="C62" s="107">
        <v>0</v>
      </c>
      <c r="D62" s="9" t="s">
        <v>82</v>
      </c>
      <c r="E62" s="15">
        <v>0</v>
      </c>
      <c r="F62" s="104">
        <f t="shared" si="10"/>
        <v>0</v>
      </c>
      <c r="G62" s="13"/>
      <c r="H62" s="91">
        <f t="shared" si="2"/>
        <v>0</v>
      </c>
      <c r="I62" s="92">
        <f t="shared" si="3"/>
        <v>0</v>
      </c>
      <c r="J62" s="93">
        <f t="shared" si="4"/>
        <v>0</v>
      </c>
      <c r="K62" s="94">
        <f t="shared" si="5"/>
        <v>0</v>
      </c>
      <c r="L62" s="85">
        <f t="shared" si="6"/>
        <v>0</v>
      </c>
      <c r="M62" s="91">
        <f t="shared" si="7"/>
        <v>0</v>
      </c>
      <c r="N62" s="87">
        <f t="shared" si="8"/>
        <v>0</v>
      </c>
      <c r="O62" s="87">
        <f>IF(OR($C62=1,$F62=1),Inputs!$E$3*(1/4),0)</f>
        <v>0</v>
      </c>
      <c r="P62" s="89">
        <f>IF(OR($C62=1,$F62=1),Inputs!$E$25,0)</f>
        <v>0</v>
      </c>
      <c r="Q62" s="88">
        <f>IF(OR($C62=1,$F62=1),Inputs!$E$31,0)</f>
        <v>0</v>
      </c>
      <c r="R62" s="89">
        <f>IF(OR($C62=1,$F62=1),Inputs!$E$32,0)</f>
        <v>0</v>
      </c>
      <c r="S62" s="88">
        <f>IF(OR($C62=1,$F62=1),Inputs!$E$33,0)</f>
        <v>0</v>
      </c>
      <c r="T62" s="88">
        <f>IF(OR($C62=1,$F62=1),Inputs!$E$34,0)</f>
        <v>0</v>
      </c>
      <c r="U62" s="90">
        <f t="shared" si="9"/>
        <v>0</v>
      </c>
      <c r="V62" s="186">
        <v>0</v>
      </c>
      <c r="W62" s="186">
        <v>0</v>
      </c>
      <c r="X62" s="190"/>
    </row>
    <row r="63" spans="1:24" ht="11.25">
      <c r="A63" s="272"/>
      <c r="B63" s="8"/>
      <c r="C63" s="107">
        <v>0</v>
      </c>
      <c r="D63" s="9" t="s">
        <v>82</v>
      </c>
      <c r="E63" s="15">
        <v>0</v>
      </c>
      <c r="F63" s="104">
        <f t="shared" si="10"/>
        <v>0</v>
      </c>
      <c r="G63" s="13"/>
      <c r="H63" s="91">
        <f t="shared" si="2"/>
        <v>0</v>
      </c>
      <c r="I63" s="92">
        <f t="shared" si="3"/>
        <v>0</v>
      </c>
      <c r="J63" s="93">
        <f t="shared" si="4"/>
        <v>0</v>
      </c>
      <c r="K63" s="94">
        <f t="shared" si="5"/>
        <v>0</v>
      </c>
      <c r="L63" s="93">
        <f t="shared" si="6"/>
        <v>0</v>
      </c>
      <c r="M63" s="91">
        <f t="shared" si="7"/>
        <v>0</v>
      </c>
      <c r="N63" s="87">
        <f t="shared" si="8"/>
        <v>0</v>
      </c>
      <c r="O63" s="87">
        <f>IF(OR($C63=1,$F63=1),Inputs!$E$3*(1/4),0)</f>
        <v>0</v>
      </c>
      <c r="P63" s="89">
        <f>IF(OR($C63=1,$F63=1),Inputs!$E$25,0)</f>
        <v>0</v>
      </c>
      <c r="Q63" s="88">
        <f>IF(OR($C63=1,$F63=1),Inputs!$E$31,0)</f>
        <v>0</v>
      </c>
      <c r="R63" s="89">
        <f>IF(OR($C63=1,$F63=1),Inputs!$E$32,0)</f>
        <v>0</v>
      </c>
      <c r="S63" s="88">
        <f>IF(OR($C63=1,$F63=1),Inputs!$E$33,0)</f>
        <v>0</v>
      </c>
      <c r="T63" s="88">
        <f>IF(OR($C63=1,$F63=1),Inputs!$E$34,0)</f>
        <v>0</v>
      </c>
      <c r="U63" s="90">
        <f t="shared" si="9"/>
        <v>0</v>
      </c>
      <c r="V63" s="181">
        <v>0</v>
      </c>
      <c r="W63" s="181">
        <v>0</v>
      </c>
      <c r="X63" s="190"/>
    </row>
    <row r="64" spans="1:24" ht="11.25">
      <c r="A64" s="272"/>
      <c r="B64" s="8"/>
      <c r="C64" s="107">
        <v>0</v>
      </c>
      <c r="D64" s="9" t="s">
        <v>82</v>
      </c>
      <c r="E64" s="15">
        <v>0</v>
      </c>
      <c r="F64" s="104">
        <f t="shared" si="10"/>
        <v>0</v>
      </c>
      <c r="G64" s="13"/>
      <c r="H64" s="91">
        <f t="shared" si="2"/>
        <v>0</v>
      </c>
      <c r="I64" s="92">
        <f t="shared" si="3"/>
        <v>0</v>
      </c>
      <c r="J64" s="93">
        <f t="shared" si="4"/>
        <v>0</v>
      </c>
      <c r="K64" s="94">
        <f t="shared" si="5"/>
        <v>0</v>
      </c>
      <c r="L64" s="93">
        <f t="shared" si="6"/>
        <v>0</v>
      </c>
      <c r="M64" s="91">
        <f t="shared" si="7"/>
        <v>0</v>
      </c>
      <c r="N64" s="87">
        <f t="shared" si="8"/>
        <v>0</v>
      </c>
      <c r="O64" s="87">
        <f>IF(OR($C64=1,$F64=1),Inputs!$E$3*(1/4),0)</f>
        <v>0</v>
      </c>
      <c r="P64" s="89">
        <f>IF(OR($C64=1,$F64=1),Inputs!$E$25,0)</f>
        <v>0</v>
      </c>
      <c r="Q64" s="88">
        <f>IF(OR($C64=1,$F64=1),Inputs!$E$31,0)</f>
        <v>0</v>
      </c>
      <c r="R64" s="89">
        <f>IF(OR($C64=1,$F64=1),Inputs!$E$32,0)</f>
        <v>0</v>
      </c>
      <c r="S64" s="88">
        <f>IF(OR($C64=1,$F64=1),Inputs!$E$33,0)</f>
        <v>0</v>
      </c>
      <c r="T64" s="88">
        <f>IF(OR($C64=1,$F64=1),Inputs!$E$34,0)</f>
        <v>0</v>
      </c>
      <c r="U64" s="90">
        <f t="shared" si="9"/>
        <v>0</v>
      </c>
      <c r="V64" s="181">
        <v>0</v>
      </c>
      <c r="W64" s="181">
        <v>0</v>
      </c>
      <c r="X64" s="190"/>
    </row>
    <row r="65" spans="1:24" ht="12" thickBot="1">
      <c r="A65" s="273"/>
      <c r="B65" s="11"/>
      <c r="C65" s="108">
        <v>0</v>
      </c>
      <c r="D65" s="12" t="s">
        <v>82</v>
      </c>
      <c r="E65" s="16">
        <v>0</v>
      </c>
      <c r="F65" s="105">
        <f t="shared" si="10"/>
        <v>0</v>
      </c>
      <c r="G65" s="13"/>
      <c r="H65" s="95">
        <f t="shared" si="2"/>
        <v>0</v>
      </c>
      <c r="I65" s="96">
        <f t="shared" si="3"/>
        <v>0</v>
      </c>
      <c r="J65" s="97">
        <f t="shared" si="4"/>
        <v>0</v>
      </c>
      <c r="K65" s="98">
        <f t="shared" si="5"/>
        <v>0</v>
      </c>
      <c r="L65" s="97">
        <f t="shared" si="6"/>
        <v>0</v>
      </c>
      <c r="M65" s="95">
        <f t="shared" si="7"/>
        <v>0</v>
      </c>
      <c r="N65" s="99">
        <f t="shared" si="8"/>
        <v>0</v>
      </c>
      <c r="O65" s="99">
        <f>IF(OR($C65=1,$F65=1),Inputs!$E$3*(1/4),0)</f>
        <v>0</v>
      </c>
      <c r="P65" s="100">
        <f>IF(OR($C65=1,$F65=1),Inputs!$E$25,0)</f>
        <v>0</v>
      </c>
      <c r="Q65" s="101">
        <f>IF(OR($C65=1,$F65=1),Inputs!$E$31,0)</f>
        <v>0</v>
      </c>
      <c r="R65" s="100">
        <f>IF(OR($C65=1,$F65=1),Inputs!$E$32,0)</f>
        <v>0</v>
      </c>
      <c r="S65" s="101">
        <f>IF(OR($C65=1,$F65=1),Inputs!$E$33,0)</f>
        <v>0</v>
      </c>
      <c r="T65" s="101">
        <f>IF(OR($C65=1,$F65=1),Inputs!$E$34,0)</f>
        <v>0</v>
      </c>
      <c r="U65" s="102">
        <f t="shared" si="9"/>
        <v>0</v>
      </c>
      <c r="V65" s="182">
        <v>0</v>
      </c>
      <c r="W65" s="182">
        <v>0</v>
      </c>
      <c r="X65" s="191"/>
    </row>
    <row r="66" spans="1:24" ht="11.25">
      <c r="A66" s="271" t="s">
        <v>123</v>
      </c>
      <c r="B66" s="8" t="s">
        <v>99</v>
      </c>
      <c r="C66" s="107">
        <v>0</v>
      </c>
      <c r="D66" s="9" t="s">
        <v>82</v>
      </c>
      <c r="E66" s="15">
        <v>0</v>
      </c>
      <c r="F66" s="104">
        <f t="shared" si="10"/>
        <v>0</v>
      </c>
      <c r="G66" s="13"/>
      <c r="H66" s="91">
        <f t="shared" si="2"/>
        <v>0</v>
      </c>
      <c r="I66" s="92">
        <f t="shared" si="3"/>
        <v>0</v>
      </c>
      <c r="J66" s="93">
        <f t="shared" si="4"/>
        <v>0</v>
      </c>
      <c r="K66" s="94">
        <f t="shared" si="5"/>
        <v>0</v>
      </c>
      <c r="L66" s="85">
        <f t="shared" si="6"/>
        <v>0</v>
      </c>
      <c r="M66" s="91">
        <f t="shared" si="7"/>
        <v>0</v>
      </c>
      <c r="N66" s="87">
        <f t="shared" si="8"/>
        <v>0</v>
      </c>
      <c r="O66" s="87">
        <f>IF(OR($C66=1,$F66=1),Inputs!$E$3*(1/4),0)</f>
        <v>0</v>
      </c>
      <c r="P66" s="89">
        <f>IF(OR($C66=1,$F66=1),Inputs!$E$25,0)</f>
        <v>0</v>
      </c>
      <c r="Q66" s="88">
        <f>IF(OR($C66=1,$F66=1),Inputs!$E$31,0)</f>
        <v>0</v>
      </c>
      <c r="R66" s="89">
        <f>IF(OR($C66=1,$F66=1),Inputs!$E$32,0)</f>
        <v>0</v>
      </c>
      <c r="S66" s="88">
        <f>IF(OR($C66=1,$F66=1),Inputs!$E$33,0)</f>
        <v>0</v>
      </c>
      <c r="T66" s="88">
        <f>IF(OR($C66=1,$F66=1),Inputs!$E$34,0)</f>
        <v>0</v>
      </c>
      <c r="U66" s="90">
        <f t="shared" si="9"/>
        <v>0</v>
      </c>
      <c r="V66" s="186">
        <v>0</v>
      </c>
      <c r="W66" s="186">
        <v>0</v>
      </c>
      <c r="X66" s="190"/>
    </row>
    <row r="67" spans="1:24" ht="11.25">
      <c r="A67" s="272"/>
      <c r="B67" s="8"/>
      <c r="C67" s="107">
        <v>0</v>
      </c>
      <c r="D67" s="9" t="s">
        <v>82</v>
      </c>
      <c r="E67" s="15">
        <v>0</v>
      </c>
      <c r="F67" s="104">
        <f t="shared" si="10"/>
        <v>0</v>
      </c>
      <c r="G67" s="13"/>
      <c r="H67" s="91">
        <f t="shared" si="2"/>
        <v>0</v>
      </c>
      <c r="I67" s="92">
        <f t="shared" si="3"/>
        <v>0</v>
      </c>
      <c r="J67" s="93">
        <f t="shared" si="4"/>
        <v>0</v>
      </c>
      <c r="K67" s="94">
        <f t="shared" si="5"/>
        <v>0</v>
      </c>
      <c r="L67" s="93">
        <f t="shared" si="6"/>
        <v>0</v>
      </c>
      <c r="M67" s="91">
        <f t="shared" si="7"/>
        <v>0</v>
      </c>
      <c r="N67" s="87">
        <f t="shared" si="8"/>
        <v>0</v>
      </c>
      <c r="O67" s="87">
        <f>IF(OR($C67=1,$F67=1),Inputs!$E$3*(1/4),0)</f>
        <v>0</v>
      </c>
      <c r="P67" s="89">
        <f>IF(OR($C67=1,$F67=1),Inputs!$E$25,0)</f>
        <v>0</v>
      </c>
      <c r="Q67" s="88">
        <f>IF(OR($C67=1,$F67=1),Inputs!$E$31,0)</f>
        <v>0</v>
      </c>
      <c r="R67" s="89">
        <f>IF(OR($C67=1,$F67=1),Inputs!$E$32,0)</f>
        <v>0</v>
      </c>
      <c r="S67" s="88">
        <f>IF(OR($C67=1,$F67=1),Inputs!$E$33,0)</f>
        <v>0</v>
      </c>
      <c r="T67" s="88">
        <f>IF(OR($C67=1,$F67=1),Inputs!$E$34,0)</f>
        <v>0</v>
      </c>
      <c r="U67" s="90">
        <f t="shared" si="9"/>
        <v>0</v>
      </c>
      <c r="V67" s="181">
        <v>0</v>
      </c>
      <c r="W67" s="181">
        <v>0</v>
      </c>
      <c r="X67" s="190"/>
    </row>
    <row r="68" spans="1:24" ht="11.25">
      <c r="A68" s="272"/>
      <c r="B68" s="8"/>
      <c r="C68" s="107">
        <v>0</v>
      </c>
      <c r="D68" s="9" t="s">
        <v>82</v>
      </c>
      <c r="E68" s="15">
        <v>0</v>
      </c>
      <c r="F68" s="104">
        <f t="shared" si="10"/>
        <v>0</v>
      </c>
      <c r="G68" s="13"/>
      <c r="H68" s="91">
        <f t="shared" si="2"/>
        <v>0</v>
      </c>
      <c r="I68" s="92">
        <f t="shared" si="3"/>
        <v>0</v>
      </c>
      <c r="J68" s="93">
        <f t="shared" si="4"/>
        <v>0</v>
      </c>
      <c r="K68" s="94">
        <f t="shared" si="5"/>
        <v>0</v>
      </c>
      <c r="L68" s="93">
        <f t="shared" si="6"/>
        <v>0</v>
      </c>
      <c r="M68" s="91">
        <f t="shared" si="7"/>
        <v>0</v>
      </c>
      <c r="N68" s="87">
        <f t="shared" si="8"/>
        <v>0</v>
      </c>
      <c r="O68" s="87">
        <f>IF(OR($C68=1,$F68=1),Inputs!$E$3*(1/4),0)</f>
        <v>0</v>
      </c>
      <c r="P68" s="89">
        <f>IF(OR($C68=1,$F68=1),Inputs!$E$25,0)</f>
        <v>0</v>
      </c>
      <c r="Q68" s="88">
        <f>IF(OR($C68=1,$F68=1),Inputs!$E$31,0)</f>
        <v>0</v>
      </c>
      <c r="R68" s="89">
        <f>IF(OR($C68=1,$F68=1),Inputs!$E$32,0)</f>
        <v>0</v>
      </c>
      <c r="S68" s="88">
        <f>IF(OR($C68=1,$F68=1),Inputs!$E$33,0)</f>
        <v>0</v>
      </c>
      <c r="T68" s="88">
        <f>IF(OR($C68=1,$F68=1),Inputs!$E$34,0)</f>
        <v>0</v>
      </c>
      <c r="U68" s="90">
        <f t="shared" si="9"/>
        <v>0</v>
      </c>
      <c r="V68" s="181">
        <v>0</v>
      </c>
      <c r="W68" s="181">
        <v>0</v>
      </c>
      <c r="X68" s="190"/>
    </row>
    <row r="69" spans="1:24" ht="12" thickBot="1">
      <c r="A69" s="273"/>
      <c r="B69" s="11"/>
      <c r="C69" s="108">
        <v>0</v>
      </c>
      <c r="D69" s="12" t="s">
        <v>82</v>
      </c>
      <c r="E69" s="16">
        <v>0</v>
      </c>
      <c r="F69" s="105">
        <f t="shared" si="10"/>
        <v>0</v>
      </c>
      <c r="G69" s="13"/>
      <c r="H69" s="95">
        <f t="shared" si="2"/>
        <v>0</v>
      </c>
      <c r="I69" s="96">
        <f t="shared" si="3"/>
        <v>0</v>
      </c>
      <c r="J69" s="97">
        <f t="shared" si="4"/>
        <v>0</v>
      </c>
      <c r="K69" s="98">
        <f t="shared" si="5"/>
        <v>0</v>
      </c>
      <c r="L69" s="97">
        <f t="shared" si="6"/>
        <v>0</v>
      </c>
      <c r="M69" s="95">
        <f t="shared" si="7"/>
        <v>0</v>
      </c>
      <c r="N69" s="99">
        <f t="shared" si="8"/>
        <v>0</v>
      </c>
      <c r="O69" s="99">
        <f>IF(OR($C69=1,$F69=1),Inputs!$E$3*(1/4),0)</f>
        <v>0</v>
      </c>
      <c r="P69" s="100">
        <f>IF(OR($C69=1,$F69=1),Inputs!$E$25,0)</f>
        <v>0</v>
      </c>
      <c r="Q69" s="101">
        <f>IF(OR($C69=1,$F69=1),Inputs!$E$31,0)</f>
        <v>0</v>
      </c>
      <c r="R69" s="100">
        <f>IF(OR($C69=1,$F69=1),Inputs!$E$32,0)</f>
        <v>0</v>
      </c>
      <c r="S69" s="101">
        <f>IF(OR($C69=1,$F69=1),Inputs!$E$33,0)</f>
        <v>0</v>
      </c>
      <c r="T69" s="101">
        <f>IF(OR($C69=1,$F69=1),Inputs!$E$34,0)</f>
        <v>0</v>
      </c>
      <c r="U69" s="102">
        <f t="shared" si="9"/>
        <v>0</v>
      </c>
      <c r="V69" s="182">
        <v>0</v>
      </c>
      <c r="W69" s="182">
        <v>0</v>
      </c>
      <c r="X69" s="191"/>
    </row>
    <row r="70" spans="1:24" ht="11.25">
      <c r="A70" s="271" t="s">
        <v>124</v>
      </c>
      <c r="B70" s="8" t="s">
        <v>100</v>
      </c>
      <c r="C70" s="107">
        <v>0</v>
      </c>
      <c r="D70" s="9" t="s">
        <v>82</v>
      </c>
      <c r="E70" s="15">
        <v>0</v>
      </c>
      <c r="F70" s="104">
        <f aca="true" t="shared" si="11" ref="F70:F101">IF(AND(C70=0,D70="Closed"),1,0)</f>
        <v>0</v>
      </c>
      <c r="G70" s="13"/>
      <c r="H70" s="91">
        <f t="shared" si="2"/>
        <v>0</v>
      </c>
      <c r="I70" s="92">
        <f t="shared" si="3"/>
        <v>0</v>
      </c>
      <c r="J70" s="93">
        <f t="shared" si="4"/>
        <v>0</v>
      </c>
      <c r="K70" s="94">
        <f t="shared" si="5"/>
        <v>0</v>
      </c>
      <c r="L70" s="85">
        <f t="shared" si="6"/>
        <v>0</v>
      </c>
      <c r="M70" s="91">
        <f t="shared" si="7"/>
        <v>0</v>
      </c>
      <c r="N70" s="87">
        <f t="shared" si="8"/>
        <v>0</v>
      </c>
      <c r="O70" s="87">
        <f>IF(OR($C70=1,$F70=1),Inputs!$E$3*(1/4),0)</f>
        <v>0</v>
      </c>
      <c r="P70" s="89">
        <f>IF(OR($C70=1,$F70=1),Inputs!$E$25,0)</f>
        <v>0</v>
      </c>
      <c r="Q70" s="88">
        <f>IF(OR($C70=1,$F70=1),Inputs!$E$31,0)</f>
        <v>0</v>
      </c>
      <c r="R70" s="89">
        <f>IF(OR($C70=1,$F70=1),Inputs!$E$32,0)</f>
        <v>0</v>
      </c>
      <c r="S70" s="88">
        <f>IF(OR($C70=1,$F70=1),Inputs!$E$33,0)</f>
        <v>0</v>
      </c>
      <c r="T70" s="88">
        <f>IF(OR($C70=1,$F70=1),Inputs!$E$34,0)</f>
        <v>0</v>
      </c>
      <c r="U70" s="90">
        <f t="shared" si="9"/>
        <v>0</v>
      </c>
      <c r="V70" s="186">
        <v>0</v>
      </c>
      <c r="W70" s="186">
        <v>0</v>
      </c>
      <c r="X70" s="190"/>
    </row>
    <row r="71" spans="1:24" ht="11.25">
      <c r="A71" s="272"/>
      <c r="B71" s="8"/>
      <c r="C71" s="107">
        <v>0</v>
      </c>
      <c r="D71" s="9" t="s">
        <v>82</v>
      </c>
      <c r="E71" s="15">
        <v>0</v>
      </c>
      <c r="F71" s="104">
        <f t="shared" si="11"/>
        <v>0</v>
      </c>
      <c r="G71" s="13"/>
      <c r="H71" s="91">
        <f aca="true" t="shared" si="12" ref="H71:H101">IF(AND($C71=1,$F71=0),$B$1*MIN($E71,$O71),0)</f>
        <v>0</v>
      </c>
      <c r="I71" s="92">
        <f aca="true" t="shared" si="13" ref="I71:I101">IF(AND($C71=1,$F71=0),$P71*MIN($E71,$O71),0)</f>
        <v>0</v>
      </c>
      <c r="J71" s="93">
        <f aca="true" t="shared" si="14" ref="J71:J101">IF(AND($C71=1,$F71=0),($P71*MAX(0,$E71-$O71))+((-1)*($R71+$S71+$T71)),0)</f>
        <v>0</v>
      </c>
      <c r="K71" s="94">
        <f aca="true" t="shared" si="15" ref="K71:K101">IF(AND($C71=1,$F71=0),($Q71*MAX(0,$E71-$O71)),0)</f>
        <v>0</v>
      </c>
      <c r="L71" s="93">
        <f aca="true" t="shared" si="16" ref="L71:L101">IF(AND($C71=0,$F71=1),($P71*$E71)+((-1)*($R71+$S71+$T71)),0)</f>
        <v>0</v>
      </c>
      <c r="M71" s="91">
        <f aca="true" t="shared" si="17" ref="M71:M101">IF(AND($C71=0,$F71=1),($B$1*MIN($E71,$O71))-($Q71*MAX(0,$E71-$O71)),0)</f>
        <v>0</v>
      </c>
      <c r="N71" s="87">
        <f aca="true" t="shared" si="18" ref="N71:N101">IF(OR($C71=1,$F71=1),B$1,0)</f>
        <v>0</v>
      </c>
      <c r="O71" s="87">
        <f>IF(OR($C71=1,$F71=1),Inputs!$E$3*(1/4),0)</f>
        <v>0</v>
      </c>
      <c r="P71" s="89">
        <f>IF(OR($C71=1,$F71=1),Inputs!$E$25,0)</f>
        <v>0</v>
      </c>
      <c r="Q71" s="88">
        <f>IF(OR($C71=1,$F71=1),Inputs!$E$31,0)</f>
        <v>0</v>
      </c>
      <c r="R71" s="89">
        <f>IF(OR($C71=1,$F71=1),Inputs!$E$32,0)</f>
        <v>0</v>
      </c>
      <c r="S71" s="88">
        <f>IF(OR($C71=1,$F71=1),Inputs!$E$33,0)</f>
        <v>0</v>
      </c>
      <c r="T71" s="88">
        <f>IF(OR($C71=1,$F71=1),Inputs!$E$34,0)</f>
        <v>0</v>
      </c>
      <c r="U71" s="90">
        <f aca="true" t="shared" si="19" ref="U71:U101">(-1)*($P71*$E71)</f>
        <v>0</v>
      </c>
      <c r="V71" s="181">
        <v>0</v>
      </c>
      <c r="W71" s="181">
        <v>0</v>
      </c>
      <c r="X71" s="190"/>
    </row>
    <row r="72" spans="1:24" ht="11.25">
      <c r="A72" s="272"/>
      <c r="B72" s="8"/>
      <c r="C72" s="107">
        <v>0</v>
      </c>
      <c r="D72" s="9" t="s">
        <v>82</v>
      </c>
      <c r="E72" s="15">
        <v>0</v>
      </c>
      <c r="F72" s="104">
        <f t="shared" si="11"/>
        <v>0</v>
      </c>
      <c r="G72" s="13"/>
      <c r="H72" s="91">
        <f t="shared" si="12"/>
        <v>0</v>
      </c>
      <c r="I72" s="92">
        <f t="shared" si="13"/>
        <v>0</v>
      </c>
      <c r="J72" s="93">
        <f t="shared" si="14"/>
        <v>0</v>
      </c>
      <c r="K72" s="94">
        <f t="shared" si="15"/>
        <v>0</v>
      </c>
      <c r="L72" s="93">
        <f t="shared" si="16"/>
        <v>0</v>
      </c>
      <c r="M72" s="91">
        <f t="shared" si="17"/>
        <v>0</v>
      </c>
      <c r="N72" s="87">
        <f t="shared" si="18"/>
        <v>0</v>
      </c>
      <c r="O72" s="87">
        <f>IF(OR($C72=1,$F72=1),Inputs!$E$3*(1/4),0)</f>
        <v>0</v>
      </c>
      <c r="P72" s="89">
        <f>IF(OR($C72=1,$F72=1),Inputs!$E$25,0)</f>
        <v>0</v>
      </c>
      <c r="Q72" s="88">
        <f>IF(OR($C72=1,$F72=1),Inputs!$E$31,0)</f>
        <v>0</v>
      </c>
      <c r="R72" s="89">
        <f>IF(OR($C72=1,$F72=1),Inputs!$E$32,0)</f>
        <v>0</v>
      </c>
      <c r="S72" s="88">
        <f>IF(OR($C72=1,$F72=1),Inputs!$E$33,0)</f>
        <v>0</v>
      </c>
      <c r="T72" s="88">
        <f>IF(OR($C72=1,$F72=1),Inputs!$E$34,0)</f>
        <v>0</v>
      </c>
      <c r="U72" s="90">
        <f t="shared" si="19"/>
        <v>0</v>
      </c>
      <c r="V72" s="181">
        <v>0</v>
      </c>
      <c r="W72" s="181">
        <v>0</v>
      </c>
      <c r="X72" s="190"/>
    </row>
    <row r="73" spans="1:24" ht="12" thickBot="1">
      <c r="A73" s="273"/>
      <c r="B73" s="11"/>
      <c r="C73" s="108">
        <v>0</v>
      </c>
      <c r="D73" s="12" t="s">
        <v>82</v>
      </c>
      <c r="E73" s="16">
        <v>0</v>
      </c>
      <c r="F73" s="105">
        <f t="shared" si="11"/>
        <v>0</v>
      </c>
      <c r="G73" s="14"/>
      <c r="H73" s="95">
        <f t="shared" si="12"/>
        <v>0</v>
      </c>
      <c r="I73" s="96">
        <f t="shared" si="13"/>
        <v>0</v>
      </c>
      <c r="J73" s="97">
        <f t="shared" si="14"/>
        <v>0</v>
      </c>
      <c r="K73" s="98">
        <f t="shared" si="15"/>
        <v>0</v>
      </c>
      <c r="L73" s="97">
        <f t="shared" si="16"/>
        <v>0</v>
      </c>
      <c r="M73" s="95">
        <f t="shared" si="17"/>
        <v>0</v>
      </c>
      <c r="N73" s="99">
        <f t="shared" si="18"/>
        <v>0</v>
      </c>
      <c r="O73" s="99">
        <f>IF(OR($C73=1,$F73=1),Inputs!$E$3*(1/4),0)</f>
        <v>0</v>
      </c>
      <c r="P73" s="100">
        <f>IF(OR($C73=1,$F73=1),Inputs!$E$25,0)</f>
        <v>0</v>
      </c>
      <c r="Q73" s="101">
        <f>IF(OR($C73=1,$F73=1),Inputs!$E$31,0)</f>
        <v>0</v>
      </c>
      <c r="R73" s="100">
        <f>IF(OR($C73=1,$F73=1),Inputs!$E$32,0)</f>
        <v>0</v>
      </c>
      <c r="S73" s="101">
        <f>IF(OR($C73=1,$F73=1),Inputs!$E$33,0)</f>
        <v>0</v>
      </c>
      <c r="T73" s="101">
        <f>IF(OR($C73=1,$F73=1),Inputs!$E$34,0)</f>
        <v>0</v>
      </c>
      <c r="U73" s="102">
        <f t="shared" si="19"/>
        <v>0</v>
      </c>
      <c r="V73" s="182">
        <v>0</v>
      </c>
      <c r="W73" s="182">
        <v>0</v>
      </c>
      <c r="X73" s="191"/>
    </row>
    <row r="74" spans="1:24" ht="11.25">
      <c r="A74" s="271" t="s">
        <v>125</v>
      </c>
      <c r="B74" s="8" t="s">
        <v>101</v>
      </c>
      <c r="C74" s="107">
        <v>0</v>
      </c>
      <c r="D74" s="9" t="s">
        <v>82</v>
      </c>
      <c r="E74" s="15">
        <v>0</v>
      </c>
      <c r="F74" s="104">
        <f t="shared" si="11"/>
        <v>0</v>
      </c>
      <c r="G74" s="13"/>
      <c r="H74" s="91">
        <f t="shared" si="12"/>
        <v>0</v>
      </c>
      <c r="I74" s="92">
        <f t="shared" si="13"/>
        <v>0</v>
      </c>
      <c r="J74" s="93">
        <f t="shared" si="14"/>
        <v>0</v>
      </c>
      <c r="K74" s="94">
        <f t="shared" si="15"/>
        <v>0</v>
      </c>
      <c r="L74" s="85">
        <f t="shared" si="16"/>
        <v>0</v>
      </c>
      <c r="M74" s="91">
        <f t="shared" si="17"/>
        <v>0</v>
      </c>
      <c r="N74" s="87">
        <f t="shared" si="18"/>
        <v>0</v>
      </c>
      <c r="O74" s="87">
        <f>IF(OR($C74=1,$F74=1),Inputs!$E$3*(1/4),0)</f>
        <v>0</v>
      </c>
      <c r="P74" s="89">
        <f>IF(OR($C74=1,$F74=1),Inputs!$E$25,0)</f>
        <v>0</v>
      </c>
      <c r="Q74" s="88">
        <f>IF(OR($C74=1,$F74=1),Inputs!$E$31,0)</f>
        <v>0</v>
      </c>
      <c r="R74" s="89">
        <f>IF(OR($C74=1,$F74=1),Inputs!$E$32,0)</f>
        <v>0</v>
      </c>
      <c r="S74" s="88">
        <f>IF(OR($C74=1,$F74=1),Inputs!$E$33,0)</f>
        <v>0</v>
      </c>
      <c r="T74" s="88">
        <f>IF(OR($C74=1,$F74=1),Inputs!$E$34,0)</f>
        <v>0</v>
      </c>
      <c r="U74" s="90">
        <f t="shared" si="19"/>
        <v>0</v>
      </c>
      <c r="V74" s="186">
        <v>0</v>
      </c>
      <c r="W74" s="186">
        <v>0</v>
      </c>
      <c r="X74" s="190"/>
    </row>
    <row r="75" spans="1:24" ht="11.25">
      <c r="A75" s="272"/>
      <c r="B75" s="8"/>
      <c r="C75" s="107">
        <v>0</v>
      </c>
      <c r="D75" s="9" t="s">
        <v>82</v>
      </c>
      <c r="E75" s="15">
        <v>0</v>
      </c>
      <c r="F75" s="104">
        <f t="shared" si="11"/>
        <v>0</v>
      </c>
      <c r="G75" s="13"/>
      <c r="H75" s="91">
        <f t="shared" si="12"/>
        <v>0</v>
      </c>
      <c r="I75" s="92">
        <f t="shared" si="13"/>
        <v>0</v>
      </c>
      <c r="J75" s="93">
        <f t="shared" si="14"/>
        <v>0</v>
      </c>
      <c r="K75" s="94">
        <f t="shared" si="15"/>
        <v>0</v>
      </c>
      <c r="L75" s="93">
        <f t="shared" si="16"/>
        <v>0</v>
      </c>
      <c r="M75" s="91">
        <f t="shared" si="17"/>
        <v>0</v>
      </c>
      <c r="N75" s="87">
        <f t="shared" si="18"/>
        <v>0</v>
      </c>
      <c r="O75" s="87">
        <f>IF(OR($C75=1,$F75=1),Inputs!$E$3*(1/4),0)</f>
        <v>0</v>
      </c>
      <c r="P75" s="89">
        <f>IF(OR($C75=1,$F75=1),Inputs!$E$25,0)</f>
        <v>0</v>
      </c>
      <c r="Q75" s="88">
        <f>IF(OR($C75=1,$F75=1),Inputs!$E$31,0)</f>
        <v>0</v>
      </c>
      <c r="R75" s="89">
        <f>IF(OR($C75=1,$F75=1),Inputs!$E$32,0)</f>
        <v>0</v>
      </c>
      <c r="S75" s="88">
        <f>IF(OR($C75=1,$F75=1),Inputs!$E$33,0)</f>
        <v>0</v>
      </c>
      <c r="T75" s="88">
        <f>IF(OR($C75=1,$F75=1),Inputs!$E$34,0)</f>
        <v>0</v>
      </c>
      <c r="U75" s="90">
        <f t="shared" si="19"/>
        <v>0</v>
      </c>
      <c r="V75" s="181">
        <v>0</v>
      </c>
      <c r="W75" s="181">
        <v>0</v>
      </c>
      <c r="X75" s="190"/>
    </row>
    <row r="76" spans="1:24" ht="11.25">
      <c r="A76" s="272"/>
      <c r="B76" s="8"/>
      <c r="C76" s="107">
        <v>0</v>
      </c>
      <c r="D76" s="9" t="s">
        <v>82</v>
      </c>
      <c r="E76" s="15">
        <v>0</v>
      </c>
      <c r="F76" s="104">
        <f t="shared" si="11"/>
        <v>0</v>
      </c>
      <c r="G76" s="13"/>
      <c r="H76" s="91">
        <f t="shared" si="12"/>
        <v>0</v>
      </c>
      <c r="I76" s="92">
        <f t="shared" si="13"/>
        <v>0</v>
      </c>
      <c r="J76" s="93">
        <f t="shared" si="14"/>
        <v>0</v>
      </c>
      <c r="K76" s="94">
        <f t="shared" si="15"/>
        <v>0</v>
      </c>
      <c r="L76" s="93">
        <f t="shared" si="16"/>
        <v>0</v>
      </c>
      <c r="M76" s="91">
        <f t="shared" si="17"/>
        <v>0</v>
      </c>
      <c r="N76" s="87">
        <f t="shared" si="18"/>
        <v>0</v>
      </c>
      <c r="O76" s="87">
        <f>IF(OR($C76=1,$F76=1),Inputs!$E$3*(1/4),0)</f>
        <v>0</v>
      </c>
      <c r="P76" s="89">
        <f>IF(OR($C76=1,$F76=1),Inputs!$E$25,0)</f>
        <v>0</v>
      </c>
      <c r="Q76" s="88">
        <f>IF(OR($C76=1,$F76=1),Inputs!$E$31,0)</f>
        <v>0</v>
      </c>
      <c r="R76" s="89">
        <f>IF(OR($C76=1,$F76=1),Inputs!$E$32,0)</f>
        <v>0</v>
      </c>
      <c r="S76" s="88">
        <f>IF(OR($C76=1,$F76=1),Inputs!$E$33,0)</f>
        <v>0</v>
      </c>
      <c r="T76" s="88">
        <f>IF(OR($C76=1,$F76=1),Inputs!$E$34,0)</f>
        <v>0</v>
      </c>
      <c r="U76" s="90">
        <f t="shared" si="19"/>
        <v>0</v>
      </c>
      <c r="V76" s="181">
        <v>0</v>
      </c>
      <c r="W76" s="181">
        <v>0</v>
      </c>
      <c r="X76" s="190"/>
    </row>
    <row r="77" spans="1:24" ht="12" thickBot="1">
      <c r="A77" s="273"/>
      <c r="B77" s="11"/>
      <c r="C77" s="108">
        <v>0</v>
      </c>
      <c r="D77" s="12" t="s">
        <v>82</v>
      </c>
      <c r="E77" s="16">
        <v>0</v>
      </c>
      <c r="F77" s="105">
        <f t="shared" si="11"/>
        <v>0</v>
      </c>
      <c r="G77" s="13"/>
      <c r="H77" s="95">
        <f t="shared" si="12"/>
        <v>0</v>
      </c>
      <c r="I77" s="96">
        <f t="shared" si="13"/>
        <v>0</v>
      </c>
      <c r="J77" s="97">
        <f t="shared" si="14"/>
        <v>0</v>
      </c>
      <c r="K77" s="98">
        <f t="shared" si="15"/>
        <v>0</v>
      </c>
      <c r="L77" s="97">
        <f t="shared" si="16"/>
        <v>0</v>
      </c>
      <c r="M77" s="95">
        <f t="shared" si="17"/>
        <v>0</v>
      </c>
      <c r="N77" s="99">
        <f t="shared" si="18"/>
        <v>0</v>
      </c>
      <c r="O77" s="99">
        <f>IF(OR($C77=1,$F77=1),Inputs!$E$3*(1/4),0)</f>
        <v>0</v>
      </c>
      <c r="P77" s="100">
        <f>IF(OR($C77=1,$F77=1),Inputs!$E$25,0)</f>
        <v>0</v>
      </c>
      <c r="Q77" s="101">
        <f>IF(OR($C77=1,$F77=1),Inputs!$E$31,0)</f>
        <v>0</v>
      </c>
      <c r="R77" s="100">
        <f>IF(OR($C77=1,$F77=1),Inputs!$E$32,0)</f>
        <v>0</v>
      </c>
      <c r="S77" s="101">
        <f>IF(OR($C77=1,$F77=1),Inputs!$E$33,0)</f>
        <v>0</v>
      </c>
      <c r="T77" s="101">
        <f>IF(OR($C77=1,$F77=1),Inputs!$E$34,0)</f>
        <v>0</v>
      </c>
      <c r="U77" s="102">
        <f t="shared" si="19"/>
        <v>0</v>
      </c>
      <c r="V77" s="182">
        <v>0</v>
      </c>
      <c r="W77" s="182">
        <v>0</v>
      </c>
      <c r="X77" s="191"/>
    </row>
    <row r="78" spans="1:24" ht="11.25">
      <c r="A78" s="271" t="s">
        <v>126</v>
      </c>
      <c r="B78" s="8" t="s">
        <v>102</v>
      </c>
      <c r="C78" s="109">
        <v>0</v>
      </c>
      <c r="D78" s="9" t="s">
        <v>82</v>
      </c>
      <c r="E78" s="15">
        <v>0</v>
      </c>
      <c r="F78" s="104">
        <f t="shared" si="11"/>
        <v>0</v>
      </c>
      <c r="G78" s="13"/>
      <c r="H78" s="91">
        <f t="shared" si="12"/>
        <v>0</v>
      </c>
      <c r="I78" s="92">
        <f t="shared" si="13"/>
        <v>0</v>
      </c>
      <c r="J78" s="93">
        <f t="shared" si="14"/>
        <v>0</v>
      </c>
      <c r="K78" s="94">
        <f t="shared" si="15"/>
        <v>0</v>
      </c>
      <c r="L78" s="85">
        <f t="shared" si="16"/>
        <v>0</v>
      </c>
      <c r="M78" s="91">
        <f t="shared" si="17"/>
        <v>0</v>
      </c>
      <c r="N78" s="87">
        <f t="shared" si="18"/>
        <v>0</v>
      </c>
      <c r="O78" s="87">
        <f>IF(OR($C78=1,$F78=1),Inputs!$E$3*(1/4),0)</f>
        <v>0</v>
      </c>
      <c r="P78" s="89">
        <f>IF(OR($C78=1,$F78=1),Inputs!$E$25,0)</f>
        <v>0</v>
      </c>
      <c r="Q78" s="88">
        <f>IF(OR($C78=1,$F78=1),Inputs!$E$31,0)</f>
        <v>0</v>
      </c>
      <c r="R78" s="89">
        <f>IF(OR($C78=1,$F78=1),Inputs!$E$32,0)</f>
        <v>0</v>
      </c>
      <c r="S78" s="88">
        <f>IF(OR($C78=1,$F78=1),Inputs!$E$33,0)</f>
        <v>0</v>
      </c>
      <c r="T78" s="88">
        <f>IF(OR($C78=1,$F78=1),Inputs!$E$34,0)</f>
        <v>0</v>
      </c>
      <c r="U78" s="90">
        <f t="shared" si="19"/>
        <v>0</v>
      </c>
      <c r="V78" s="186">
        <v>0</v>
      </c>
      <c r="W78" s="186">
        <v>0</v>
      </c>
      <c r="X78" s="190"/>
    </row>
    <row r="79" spans="1:24" ht="11.25">
      <c r="A79" s="272"/>
      <c r="B79" s="8"/>
      <c r="C79" s="107">
        <v>0</v>
      </c>
      <c r="D79" s="9" t="s">
        <v>82</v>
      </c>
      <c r="E79" s="15">
        <v>0</v>
      </c>
      <c r="F79" s="104">
        <f t="shared" si="11"/>
        <v>0</v>
      </c>
      <c r="G79" s="13"/>
      <c r="H79" s="91">
        <f t="shared" si="12"/>
        <v>0</v>
      </c>
      <c r="I79" s="92">
        <f t="shared" si="13"/>
        <v>0</v>
      </c>
      <c r="J79" s="93">
        <f t="shared" si="14"/>
        <v>0</v>
      </c>
      <c r="K79" s="94">
        <f t="shared" si="15"/>
        <v>0</v>
      </c>
      <c r="L79" s="93">
        <f t="shared" si="16"/>
        <v>0</v>
      </c>
      <c r="M79" s="91">
        <f t="shared" si="17"/>
        <v>0</v>
      </c>
      <c r="N79" s="87">
        <f t="shared" si="18"/>
        <v>0</v>
      </c>
      <c r="O79" s="87">
        <f>IF(OR($C79=1,$F79=1),Inputs!$E$3*(1/4),0)</f>
        <v>0</v>
      </c>
      <c r="P79" s="89">
        <f>IF(OR($C79=1,$F79=1),Inputs!$E$25,0)</f>
        <v>0</v>
      </c>
      <c r="Q79" s="88">
        <f>IF(OR($C79=1,$F79=1),Inputs!$E$31,0)</f>
        <v>0</v>
      </c>
      <c r="R79" s="89">
        <f>IF(OR($C79=1,$F79=1),Inputs!$E$32,0)</f>
        <v>0</v>
      </c>
      <c r="S79" s="88">
        <f>IF(OR($C79=1,$F79=1),Inputs!$E$33,0)</f>
        <v>0</v>
      </c>
      <c r="T79" s="88">
        <f>IF(OR($C79=1,$F79=1),Inputs!$E$34,0)</f>
        <v>0</v>
      </c>
      <c r="U79" s="90">
        <f t="shared" si="19"/>
        <v>0</v>
      </c>
      <c r="V79" s="181">
        <v>0</v>
      </c>
      <c r="W79" s="181">
        <v>0</v>
      </c>
      <c r="X79" s="190"/>
    </row>
    <row r="80" spans="1:24" ht="11.25">
      <c r="A80" s="272"/>
      <c r="B80" s="8"/>
      <c r="C80" s="107">
        <v>0</v>
      </c>
      <c r="D80" s="9" t="s">
        <v>82</v>
      </c>
      <c r="E80" s="15">
        <v>0</v>
      </c>
      <c r="F80" s="104">
        <f t="shared" si="11"/>
        <v>0</v>
      </c>
      <c r="G80" s="13"/>
      <c r="H80" s="91">
        <f t="shared" si="12"/>
        <v>0</v>
      </c>
      <c r="I80" s="92">
        <f t="shared" si="13"/>
        <v>0</v>
      </c>
      <c r="J80" s="93">
        <f t="shared" si="14"/>
        <v>0</v>
      </c>
      <c r="K80" s="94">
        <f t="shared" si="15"/>
        <v>0</v>
      </c>
      <c r="L80" s="93">
        <f t="shared" si="16"/>
        <v>0</v>
      </c>
      <c r="M80" s="91">
        <f t="shared" si="17"/>
        <v>0</v>
      </c>
      <c r="N80" s="87">
        <f t="shared" si="18"/>
        <v>0</v>
      </c>
      <c r="O80" s="87">
        <f>IF(OR($C80=1,$F80=1),Inputs!$E$3*(1/4),0)</f>
        <v>0</v>
      </c>
      <c r="P80" s="89">
        <f>IF(OR($C80=1,$F80=1),Inputs!$E$25,0)</f>
        <v>0</v>
      </c>
      <c r="Q80" s="88">
        <f>IF(OR($C80=1,$F80=1),Inputs!$E$31,0)</f>
        <v>0</v>
      </c>
      <c r="R80" s="89">
        <f>IF(OR($C80=1,$F80=1),Inputs!$E$32,0)</f>
        <v>0</v>
      </c>
      <c r="S80" s="88">
        <f>IF(OR($C80=1,$F80=1),Inputs!$E$33,0)</f>
        <v>0</v>
      </c>
      <c r="T80" s="88">
        <f>IF(OR($C80=1,$F80=1),Inputs!$E$34,0)</f>
        <v>0</v>
      </c>
      <c r="U80" s="90">
        <f t="shared" si="19"/>
        <v>0</v>
      </c>
      <c r="V80" s="181">
        <v>0</v>
      </c>
      <c r="W80" s="181">
        <v>0</v>
      </c>
      <c r="X80" s="190"/>
    </row>
    <row r="81" spans="1:24" ht="12" thickBot="1">
      <c r="A81" s="273"/>
      <c r="B81" s="11"/>
      <c r="C81" s="108">
        <v>0</v>
      </c>
      <c r="D81" s="12" t="s">
        <v>82</v>
      </c>
      <c r="E81" s="16">
        <v>0</v>
      </c>
      <c r="F81" s="105">
        <f t="shared" si="11"/>
        <v>0</v>
      </c>
      <c r="G81" s="13"/>
      <c r="H81" s="95">
        <f t="shared" si="12"/>
        <v>0</v>
      </c>
      <c r="I81" s="96">
        <f t="shared" si="13"/>
        <v>0</v>
      </c>
      <c r="J81" s="97">
        <f t="shared" si="14"/>
        <v>0</v>
      </c>
      <c r="K81" s="98">
        <f t="shared" si="15"/>
        <v>0</v>
      </c>
      <c r="L81" s="97">
        <f t="shared" si="16"/>
        <v>0</v>
      </c>
      <c r="M81" s="95">
        <f t="shared" si="17"/>
        <v>0</v>
      </c>
      <c r="N81" s="99">
        <f t="shared" si="18"/>
        <v>0</v>
      </c>
      <c r="O81" s="99">
        <f>IF(OR($C81=1,$F81=1),Inputs!$E$3*(1/4),0)</f>
        <v>0</v>
      </c>
      <c r="P81" s="100">
        <f>IF(OR($C81=1,$F81=1),Inputs!$E$25,0)</f>
        <v>0</v>
      </c>
      <c r="Q81" s="101">
        <f>IF(OR($C81=1,$F81=1),Inputs!$E$31,0)</f>
        <v>0</v>
      </c>
      <c r="R81" s="100">
        <f>IF(OR($C81=1,$F81=1),Inputs!$E$32,0)</f>
        <v>0</v>
      </c>
      <c r="S81" s="101">
        <f>IF(OR($C81=1,$F81=1),Inputs!$E$33,0)</f>
        <v>0</v>
      </c>
      <c r="T81" s="101">
        <f>IF(OR($C81=1,$F81=1),Inputs!$E$34,0)</f>
        <v>0</v>
      </c>
      <c r="U81" s="102">
        <f t="shared" si="19"/>
        <v>0</v>
      </c>
      <c r="V81" s="182">
        <v>0</v>
      </c>
      <c r="W81" s="182">
        <v>0</v>
      </c>
      <c r="X81" s="191"/>
    </row>
    <row r="82" spans="1:24" ht="11.25">
      <c r="A82" s="271" t="s">
        <v>127</v>
      </c>
      <c r="B82" s="8" t="s">
        <v>104</v>
      </c>
      <c r="C82" s="109">
        <v>0</v>
      </c>
      <c r="D82" s="9" t="s">
        <v>82</v>
      </c>
      <c r="E82" s="15">
        <v>0</v>
      </c>
      <c r="F82" s="104">
        <f t="shared" si="11"/>
        <v>0</v>
      </c>
      <c r="G82" s="13"/>
      <c r="H82" s="91">
        <f t="shared" si="12"/>
        <v>0</v>
      </c>
      <c r="I82" s="92">
        <f t="shared" si="13"/>
        <v>0</v>
      </c>
      <c r="J82" s="93">
        <f t="shared" si="14"/>
        <v>0</v>
      </c>
      <c r="K82" s="94">
        <f t="shared" si="15"/>
        <v>0</v>
      </c>
      <c r="L82" s="85">
        <f t="shared" si="16"/>
        <v>0</v>
      </c>
      <c r="M82" s="91">
        <f t="shared" si="17"/>
        <v>0</v>
      </c>
      <c r="N82" s="87">
        <f t="shared" si="18"/>
        <v>0</v>
      </c>
      <c r="O82" s="87">
        <f>IF(OR($C82=1,$F82=1),Inputs!$E$3*(1/4),0)</f>
        <v>0</v>
      </c>
      <c r="P82" s="89">
        <f>IF(OR($C82=1,$F82=1),Inputs!$E$25,0)</f>
        <v>0</v>
      </c>
      <c r="Q82" s="88">
        <f>IF(OR($C82=1,$F82=1),Inputs!$E$31,0)</f>
        <v>0</v>
      </c>
      <c r="R82" s="89">
        <f>IF(OR($C82=1,$F82=1),Inputs!$E$32,0)</f>
        <v>0</v>
      </c>
      <c r="S82" s="88">
        <f>IF(OR($C82=1,$F82=1),Inputs!$E$33,0)</f>
        <v>0</v>
      </c>
      <c r="T82" s="88">
        <f>IF(OR($C82=1,$F82=1),Inputs!$E$34,0)</f>
        <v>0</v>
      </c>
      <c r="U82" s="90">
        <f t="shared" si="19"/>
        <v>0</v>
      </c>
      <c r="V82" s="186">
        <v>0</v>
      </c>
      <c r="W82" s="186">
        <v>0</v>
      </c>
      <c r="X82" s="190"/>
    </row>
    <row r="83" spans="1:24" ht="11.25">
      <c r="A83" s="272"/>
      <c r="B83" s="8"/>
      <c r="C83" s="107">
        <v>0</v>
      </c>
      <c r="D83" s="9" t="s">
        <v>82</v>
      </c>
      <c r="E83" s="15">
        <v>0</v>
      </c>
      <c r="F83" s="104">
        <f t="shared" si="11"/>
        <v>0</v>
      </c>
      <c r="G83" s="13"/>
      <c r="H83" s="91">
        <f t="shared" si="12"/>
        <v>0</v>
      </c>
      <c r="I83" s="92">
        <f t="shared" si="13"/>
        <v>0</v>
      </c>
      <c r="J83" s="93">
        <f t="shared" si="14"/>
        <v>0</v>
      </c>
      <c r="K83" s="94">
        <f t="shared" si="15"/>
        <v>0</v>
      </c>
      <c r="L83" s="93">
        <f t="shared" si="16"/>
        <v>0</v>
      </c>
      <c r="M83" s="91">
        <f t="shared" si="17"/>
        <v>0</v>
      </c>
      <c r="N83" s="87">
        <f t="shared" si="18"/>
        <v>0</v>
      </c>
      <c r="O83" s="87">
        <f>IF(OR($C83=1,$F83=1),Inputs!$E$3*(1/4),0)</f>
        <v>0</v>
      </c>
      <c r="P83" s="89">
        <f>IF(OR($C83=1,$F83=1),Inputs!$E$25,0)</f>
        <v>0</v>
      </c>
      <c r="Q83" s="88">
        <f>IF(OR($C83=1,$F83=1),Inputs!$E$31,0)</f>
        <v>0</v>
      </c>
      <c r="R83" s="89">
        <f>IF(OR($C83=1,$F83=1),Inputs!$E$32,0)</f>
        <v>0</v>
      </c>
      <c r="S83" s="88">
        <f>IF(OR($C83=1,$F83=1),Inputs!$E$33,0)</f>
        <v>0</v>
      </c>
      <c r="T83" s="88">
        <f>IF(OR($C83=1,$F83=1),Inputs!$E$34,0)</f>
        <v>0</v>
      </c>
      <c r="U83" s="90">
        <f t="shared" si="19"/>
        <v>0</v>
      </c>
      <c r="V83" s="181">
        <v>0</v>
      </c>
      <c r="W83" s="181">
        <v>0</v>
      </c>
      <c r="X83" s="190"/>
    </row>
    <row r="84" spans="1:24" ht="11.25">
      <c r="A84" s="272"/>
      <c r="B84" s="8"/>
      <c r="C84" s="107">
        <v>0</v>
      </c>
      <c r="D84" s="9" t="s">
        <v>82</v>
      </c>
      <c r="E84" s="15">
        <v>0</v>
      </c>
      <c r="F84" s="104">
        <f t="shared" si="11"/>
        <v>0</v>
      </c>
      <c r="G84" s="13"/>
      <c r="H84" s="91">
        <f t="shared" si="12"/>
        <v>0</v>
      </c>
      <c r="I84" s="92">
        <f t="shared" si="13"/>
        <v>0</v>
      </c>
      <c r="J84" s="93">
        <f t="shared" si="14"/>
        <v>0</v>
      </c>
      <c r="K84" s="94">
        <f t="shared" si="15"/>
        <v>0</v>
      </c>
      <c r="L84" s="93">
        <f t="shared" si="16"/>
        <v>0</v>
      </c>
      <c r="M84" s="91">
        <f t="shared" si="17"/>
        <v>0</v>
      </c>
      <c r="N84" s="87">
        <f t="shared" si="18"/>
        <v>0</v>
      </c>
      <c r="O84" s="87">
        <f>IF(OR($C84=1,$F84=1),Inputs!$E$3*(1/4),0)</f>
        <v>0</v>
      </c>
      <c r="P84" s="89">
        <f>IF(OR($C84=1,$F84=1),Inputs!$E$25,0)</f>
        <v>0</v>
      </c>
      <c r="Q84" s="88">
        <f>IF(OR($C84=1,$F84=1),Inputs!$E$31,0)</f>
        <v>0</v>
      </c>
      <c r="R84" s="89">
        <f>IF(OR($C84=1,$F84=1),Inputs!$E$32,0)</f>
        <v>0</v>
      </c>
      <c r="S84" s="88">
        <f>IF(OR($C84=1,$F84=1),Inputs!$E$33,0)</f>
        <v>0</v>
      </c>
      <c r="T84" s="88">
        <f>IF(OR($C84=1,$F84=1),Inputs!$E$34,0)</f>
        <v>0</v>
      </c>
      <c r="U84" s="90">
        <f t="shared" si="19"/>
        <v>0</v>
      </c>
      <c r="V84" s="181">
        <v>0</v>
      </c>
      <c r="W84" s="181">
        <v>0</v>
      </c>
      <c r="X84" s="190"/>
    </row>
    <row r="85" spans="1:24" ht="12" thickBot="1">
      <c r="A85" s="273"/>
      <c r="B85" s="11"/>
      <c r="C85" s="108">
        <v>0</v>
      </c>
      <c r="D85" s="12" t="s">
        <v>82</v>
      </c>
      <c r="E85" s="16">
        <v>0</v>
      </c>
      <c r="F85" s="105">
        <f t="shared" si="11"/>
        <v>0</v>
      </c>
      <c r="G85" s="13"/>
      <c r="H85" s="95">
        <f t="shared" si="12"/>
        <v>0</v>
      </c>
      <c r="I85" s="96">
        <f t="shared" si="13"/>
        <v>0</v>
      </c>
      <c r="J85" s="97">
        <f t="shared" si="14"/>
        <v>0</v>
      </c>
      <c r="K85" s="98">
        <f t="shared" si="15"/>
        <v>0</v>
      </c>
      <c r="L85" s="97">
        <f t="shared" si="16"/>
        <v>0</v>
      </c>
      <c r="M85" s="95">
        <f t="shared" si="17"/>
        <v>0</v>
      </c>
      <c r="N85" s="99">
        <f t="shared" si="18"/>
        <v>0</v>
      </c>
      <c r="O85" s="99">
        <f>IF(OR($C85=1,$F85=1),Inputs!$E$3*(1/4),0)</f>
        <v>0</v>
      </c>
      <c r="P85" s="100">
        <f>IF(OR($C85=1,$F85=1),Inputs!$E$25,0)</f>
        <v>0</v>
      </c>
      <c r="Q85" s="101">
        <f>IF(OR($C85=1,$F85=1),Inputs!$E$31,0)</f>
        <v>0</v>
      </c>
      <c r="R85" s="100">
        <f>IF(OR($C85=1,$F85=1),Inputs!$E$32,0)</f>
        <v>0</v>
      </c>
      <c r="S85" s="101">
        <f>IF(OR($C85=1,$F85=1),Inputs!$E$33,0)</f>
        <v>0</v>
      </c>
      <c r="T85" s="101">
        <f>IF(OR($C85=1,$F85=1),Inputs!$E$34,0)</f>
        <v>0</v>
      </c>
      <c r="U85" s="102">
        <f t="shared" si="19"/>
        <v>0</v>
      </c>
      <c r="V85" s="182">
        <v>0</v>
      </c>
      <c r="W85" s="182">
        <v>0</v>
      </c>
      <c r="X85" s="191"/>
    </row>
    <row r="86" spans="1:24" ht="11.25">
      <c r="A86" s="271" t="s">
        <v>128</v>
      </c>
      <c r="B86" s="8" t="s">
        <v>105</v>
      </c>
      <c r="C86" s="109">
        <v>0</v>
      </c>
      <c r="D86" s="9" t="s">
        <v>82</v>
      </c>
      <c r="E86" s="15">
        <v>0</v>
      </c>
      <c r="F86" s="104">
        <f t="shared" si="11"/>
        <v>0</v>
      </c>
      <c r="G86" s="13"/>
      <c r="H86" s="91">
        <f t="shared" si="12"/>
        <v>0</v>
      </c>
      <c r="I86" s="92">
        <f t="shared" si="13"/>
        <v>0</v>
      </c>
      <c r="J86" s="93">
        <f t="shared" si="14"/>
        <v>0</v>
      </c>
      <c r="K86" s="94">
        <f t="shared" si="15"/>
        <v>0</v>
      </c>
      <c r="L86" s="85">
        <f t="shared" si="16"/>
        <v>0</v>
      </c>
      <c r="M86" s="91">
        <f t="shared" si="17"/>
        <v>0</v>
      </c>
      <c r="N86" s="87">
        <f t="shared" si="18"/>
        <v>0</v>
      </c>
      <c r="O86" s="87">
        <f>IF(OR($C86=1,$F86=1),Inputs!$E$3*(1/4),0)</f>
        <v>0</v>
      </c>
      <c r="P86" s="89">
        <f>IF(OR($C86=1,$F86=1),Inputs!$E$25,0)</f>
        <v>0</v>
      </c>
      <c r="Q86" s="88">
        <f>IF(OR($C86=1,$F86=1),Inputs!$E$31,0)</f>
        <v>0</v>
      </c>
      <c r="R86" s="89">
        <f>IF(OR($C86=1,$F86=1),Inputs!$E$32,0)</f>
        <v>0</v>
      </c>
      <c r="S86" s="88">
        <f>IF(OR($C86=1,$F86=1),Inputs!$E$33,0)</f>
        <v>0</v>
      </c>
      <c r="T86" s="88">
        <f>IF(OR($C86=1,$F86=1),Inputs!$E$34,0)</f>
        <v>0</v>
      </c>
      <c r="U86" s="90">
        <f t="shared" si="19"/>
        <v>0</v>
      </c>
      <c r="V86" s="186">
        <v>0</v>
      </c>
      <c r="W86" s="186">
        <v>0</v>
      </c>
      <c r="X86" s="190"/>
    </row>
    <row r="87" spans="1:24" ht="11.25">
      <c r="A87" s="272"/>
      <c r="B87" s="8"/>
      <c r="C87" s="107">
        <v>0</v>
      </c>
      <c r="D87" s="9" t="s">
        <v>82</v>
      </c>
      <c r="E87" s="15">
        <v>0</v>
      </c>
      <c r="F87" s="104">
        <f t="shared" si="11"/>
        <v>0</v>
      </c>
      <c r="G87" s="13"/>
      <c r="H87" s="91">
        <f t="shared" si="12"/>
        <v>0</v>
      </c>
      <c r="I87" s="92">
        <f t="shared" si="13"/>
        <v>0</v>
      </c>
      <c r="J87" s="93">
        <f t="shared" si="14"/>
        <v>0</v>
      </c>
      <c r="K87" s="94">
        <f t="shared" si="15"/>
        <v>0</v>
      </c>
      <c r="L87" s="93">
        <f t="shared" si="16"/>
        <v>0</v>
      </c>
      <c r="M87" s="91">
        <f t="shared" si="17"/>
        <v>0</v>
      </c>
      <c r="N87" s="87">
        <f t="shared" si="18"/>
        <v>0</v>
      </c>
      <c r="O87" s="87">
        <f>IF(OR($C87=1,$F87=1),Inputs!$E$3*(1/4),0)</f>
        <v>0</v>
      </c>
      <c r="P87" s="89">
        <f>IF(OR($C87=1,$F87=1),Inputs!$E$25,0)</f>
        <v>0</v>
      </c>
      <c r="Q87" s="88">
        <f>IF(OR($C87=1,$F87=1),Inputs!$E$31,0)</f>
        <v>0</v>
      </c>
      <c r="R87" s="89">
        <f>IF(OR($C87=1,$F87=1),Inputs!$E$32,0)</f>
        <v>0</v>
      </c>
      <c r="S87" s="88">
        <f>IF(OR($C87=1,$F87=1),Inputs!$E$33,0)</f>
        <v>0</v>
      </c>
      <c r="T87" s="88">
        <f>IF(OR($C87=1,$F87=1),Inputs!$E$34,0)</f>
        <v>0</v>
      </c>
      <c r="U87" s="90">
        <f t="shared" si="19"/>
        <v>0</v>
      </c>
      <c r="V87" s="181">
        <v>0</v>
      </c>
      <c r="W87" s="181">
        <v>0</v>
      </c>
      <c r="X87" s="190"/>
    </row>
    <row r="88" spans="1:24" ht="11.25">
      <c r="A88" s="272"/>
      <c r="B88" s="8"/>
      <c r="C88" s="107">
        <v>0</v>
      </c>
      <c r="D88" s="9" t="s">
        <v>82</v>
      </c>
      <c r="E88" s="15">
        <v>0</v>
      </c>
      <c r="F88" s="104">
        <f t="shared" si="11"/>
        <v>0</v>
      </c>
      <c r="G88" s="13"/>
      <c r="H88" s="91">
        <f t="shared" si="12"/>
        <v>0</v>
      </c>
      <c r="I88" s="92">
        <f t="shared" si="13"/>
        <v>0</v>
      </c>
      <c r="J88" s="93">
        <f t="shared" si="14"/>
        <v>0</v>
      </c>
      <c r="K88" s="94">
        <f t="shared" si="15"/>
        <v>0</v>
      </c>
      <c r="L88" s="93">
        <f t="shared" si="16"/>
        <v>0</v>
      </c>
      <c r="M88" s="91">
        <f t="shared" si="17"/>
        <v>0</v>
      </c>
      <c r="N88" s="87">
        <f t="shared" si="18"/>
        <v>0</v>
      </c>
      <c r="O88" s="87">
        <f>IF(OR($C88=1,$F88=1),Inputs!$E$3*(1/4),0)</f>
        <v>0</v>
      </c>
      <c r="P88" s="89">
        <f>IF(OR($C88=1,$F88=1),Inputs!$E$25,0)</f>
        <v>0</v>
      </c>
      <c r="Q88" s="88">
        <f>IF(OR($C88=1,$F88=1),Inputs!$E$31,0)</f>
        <v>0</v>
      </c>
      <c r="R88" s="89">
        <f>IF(OR($C88=1,$F88=1),Inputs!$E$32,0)</f>
        <v>0</v>
      </c>
      <c r="S88" s="88">
        <f>IF(OR($C88=1,$F88=1),Inputs!$E$33,0)</f>
        <v>0</v>
      </c>
      <c r="T88" s="88">
        <f>IF(OR($C88=1,$F88=1),Inputs!$E$34,0)</f>
        <v>0</v>
      </c>
      <c r="U88" s="90">
        <f t="shared" si="19"/>
        <v>0</v>
      </c>
      <c r="V88" s="181">
        <v>0</v>
      </c>
      <c r="W88" s="181">
        <v>0</v>
      </c>
      <c r="X88" s="190"/>
    </row>
    <row r="89" spans="1:24" ht="12" thickBot="1">
      <c r="A89" s="273"/>
      <c r="B89" s="11"/>
      <c r="C89" s="108">
        <v>0</v>
      </c>
      <c r="D89" s="12" t="s">
        <v>82</v>
      </c>
      <c r="E89" s="16">
        <v>0</v>
      </c>
      <c r="F89" s="105">
        <f t="shared" si="11"/>
        <v>0</v>
      </c>
      <c r="G89" s="13"/>
      <c r="H89" s="95">
        <f t="shared" si="12"/>
        <v>0</v>
      </c>
      <c r="I89" s="96">
        <f t="shared" si="13"/>
        <v>0</v>
      </c>
      <c r="J89" s="97">
        <f t="shared" si="14"/>
        <v>0</v>
      </c>
      <c r="K89" s="98">
        <f t="shared" si="15"/>
        <v>0</v>
      </c>
      <c r="L89" s="97">
        <f t="shared" si="16"/>
        <v>0</v>
      </c>
      <c r="M89" s="95">
        <f t="shared" si="17"/>
        <v>0</v>
      </c>
      <c r="N89" s="99">
        <f t="shared" si="18"/>
        <v>0</v>
      </c>
      <c r="O89" s="99">
        <f>IF(OR($C89=1,$F89=1),Inputs!$E$3*(1/4),0)</f>
        <v>0</v>
      </c>
      <c r="P89" s="100">
        <f>IF(OR($C89=1,$F89=1),Inputs!$E$25,0)</f>
        <v>0</v>
      </c>
      <c r="Q89" s="101">
        <f>IF(OR($C89=1,$F89=1),Inputs!$E$31,0)</f>
        <v>0</v>
      </c>
      <c r="R89" s="100">
        <f>IF(OR($C89=1,$F89=1),Inputs!$E$32,0)</f>
        <v>0</v>
      </c>
      <c r="S89" s="101">
        <f>IF(OR($C89=1,$F89=1),Inputs!$E$33,0)</f>
        <v>0</v>
      </c>
      <c r="T89" s="101">
        <f>IF(OR($C89=1,$F89=1),Inputs!$E$34,0)</f>
        <v>0</v>
      </c>
      <c r="U89" s="102">
        <f t="shared" si="19"/>
        <v>0</v>
      </c>
      <c r="V89" s="182">
        <v>0</v>
      </c>
      <c r="W89" s="182">
        <v>0</v>
      </c>
      <c r="X89" s="191"/>
    </row>
    <row r="90" spans="1:24" ht="11.25">
      <c r="A90" s="271" t="s">
        <v>129</v>
      </c>
      <c r="B90" s="8" t="s">
        <v>103</v>
      </c>
      <c r="C90" s="109">
        <v>0</v>
      </c>
      <c r="D90" s="9" t="s">
        <v>82</v>
      </c>
      <c r="E90" s="15">
        <v>0</v>
      </c>
      <c r="F90" s="104">
        <f t="shared" si="11"/>
        <v>0</v>
      </c>
      <c r="G90" s="13"/>
      <c r="H90" s="91">
        <f t="shared" si="12"/>
        <v>0</v>
      </c>
      <c r="I90" s="92">
        <f t="shared" si="13"/>
        <v>0</v>
      </c>
      <c r="J90" s="93">
        <f t="shared" si="14"/>
        <v>0</v>
      </c>
      <c r="K90" s="94">
        <f t="shared" si="15"/>
        <v>0</v>
      </c>
      <c r="L90" s="85">
        <f t="shared" si="16"/>
        <v>0</v>
      </c>
      <c r="M90" s="91">
        <f t="shared" si="17"/>
        <v>0</v>
      </c>
      <c r="N90" s="87">
        <f t="shared" si="18"/>
        <v>0</v>
      </c>
      <c r="O90" s="87">
        <f>IF(OR($C90=1,$F90=1),Inputs!$E$3*(1/4),0)</f>
        <v>0</v>
      </c>
      <c r="P90" s="89">
        <f>IF(OR($C90=1,$F90=1),Inputs!$E$25,0)</f>
        <v>0</v>
      </c>
      <c r="Q90" s="88">
        <f>IF(OR($C90=1,$F90=1),Inputs!$E$31,0)</f>
        <v>0</v>
      </c>
      <c r="R90" s="89">
        <f>IF(OR($C90=1,$F90=1),Inputs!$E$32,0)</f>
        <v>0</v>
      </c>
      <c r="S90" s="88">
        <f>IF(OR($C90=1,$F90=1),Inputs!$E$33,0)</f>
        <v>0</v>
      </c>
      <c r="T90" s="88">
        <f>IF(OR($C90=1,$F90=1),Inputs!$E$34,0)</f>
        <v>0</v>
      </c>
      <c r="U90" s="90">
        <f t="shared" si="19"/>
        <v>0</v>
      </c>
      <c r="V90" s="186">
        <v>0</v>
      </c>
      <c r="W90" s="186">
        <v>0</v>
      </c>
      <c r="X90" s="190"/>
    </row>
    <row r="91" spans="1:24" ht="11.25">
      <c r="A91" s="272"/>
      <c r="B91" s="8"/>
      <c r="C91" s="107">
        <v>0</v>
      </c>
      <c r="D91" s="9" t="s">
        <v>82</v>
      </c>
      <c r="E91" s="15">
        <v>0</v>
      </c>
      <c r="F91" s="104">
        <f t="shared" si="11"/>
        <v>0</v>
      </c>
      <c r="G91" s="13"/>
      <c r="H91" s="91">
        <f t="shared" si="12"/>
        <v>0</v>
      </c>
      <c r="I91" s="92">
        <f t="shared" si="13"/>
        <v>0</v>
      </c>
      <c r="J91" s="93">
        <f t="shared" si="14"/>
        <v>0</v>
      </c>
      <c r="K91" s="94">
        <f t="shared" si="15"/>
        <v>0</v>
      </c>
      <c r="L91" s="93">
        <f t="shared" si="16"/>
        <v>0</v>
      </c>
      <c r="M91" s="91">
        <f t="shared" si="17"/>
        <v>0</v>
      </c>
      <c r="N91" s="87">
        <f t="shared" si="18"/>
        <v>0</v>
      </c>
      <c r="O91" s="87">
        <f>IF(OR($C91=1,$F91=1),Inputs!$E$3*(1/4),0)</f>
        <v>0</v>
      </c>
      <c r="P91" s="89">
        <f>IF(OR($C91=1,$F91=1),Inputs!$E$25,0)</f>
        <v>0</v>
      </c>
      <c r="Q91" s="88">
        <f>IF(OR($C91=1,$F91=1),Inputs!$E$31,0)</f>
        <v>0</v>
      </c>
      <c r="R91" s="89">
        <f>IF(OR($C91=1,$F91=1),Inputs!$E$32,0)</f>
        <v>0</v>
      </c>
      <c r="S91" s="88">
        <f>IF(OR($C91=1,$F91=1),Inputs!$E$33,0)</f>
        <v>0</v>
      </c>
      <c r="T91" s="88">
        <f>IF(OR($C91=1,$F91=1),Inputs!$E$34,0)</f>
        <v>0</v>
      </c>
      <c r="U91" s="90">
        <f t="shared" si="19"/>
        <v>0</v>
      </c>
      <c r="V91" s="181">
        <v>0</v>
      </c>
      <c r="W91" s="181">
        <v>0</v>
      </c>
      <c r="X91" s="190"/>
    </row>
    <row r="92" spans="1:24" ht="11.25">
      <c r="A92" s="272"/>
      <c r="B92" s="8"/>
      <c r="C92" s="107">
        <v>0</v>
      </c>
      <c r="D92" s="9" t="s">
        <v>82</v>
      </c>
      <c r="E92" s="15">
        <v>0</v>
      </c>
      <c r="F92" s="104">
        <f t="shared" si="11"/>
        <v>0</v>
      </c>
      <c r="G92" s="13"/>
      <c r="H92" s="91">
        <f t="shared" si="12"/>
        <v>0</v>
      </c>
      <c r="I92" s="92">
        <f t="shared" si="13"/>
        <v>0</v>
      </c>
      <c r="J92" s="93">
        <f t="shared" si="14"/>
        <v>0</v>
      </c>
      <c r="K92" s="94">
        <f t="shared" si="15"/>
        <v>0</v>
      </c>
      <c r="L92" s="93">
        <f t="shared" si="16"/>
        <v>0</v>
      </c>
      <c r="M92" s="91">
        <f t="shared" si="17"/>
        <v>0</v>
      </c>
      <c r="N92" s="87">
        <f t="shared" si="18"/>
        <v>0</v>
      </c>
      <c r="O92" s="87">
        <f>IF(OR($C92=1,$F92=1),Inputs!$E$3*(1/4),0)</f>
        <v>0</v>
      </c>
      <c r="P92" s="89">
        <f>IF(OR($C92=1,$F92=1),Inputs!$E$25,0)</f>
        <v>0</v>
      </c>
      <c r="Q92" s="88">
        <f>IF(OR($C92=1,$F92=1),Inputs!$E$31,0)</f>
        <v>0</v>
      </c>
      <c r="R92" s="89">
        <f>IF(OR($C92=1,$F92=1),Inputs!$E$32,0)</f>
        <v>0</v>
      </c>
      <c r="S92" s="88">
        <f>IF(OR($C92=1,$F92=1),Inputs!$E$33,0)</f>
        <v>0</v>
      </c>
      <c r="T92" s="88">
        <f>IF(OR($C92=1,$F92=1),Inputs!$E$34,0)</f>
        <v>0</v>
      </c>
      <c r="U92" s="90">
        <f t="shared" si="19"/>
        <v>0</v>
      </c>
      <c r="V92" s="181">
        <v>0</v>
      </c>
      <c r="W92" s="181">
        <v>0</v>
      </c>
      <c r="X92" s="190"/>
    </row>
    <row r="93" spans="1:24" ht="12" thickBot="1">
      <c r="A93" s="273"/>
      <c r="B93" s="11"/>
      <c r="C93" s="108">
        <v>0</v>
      </c>
      <c r="D93" s="12" t="s">
        <v>82</v>
      </c>
      <c r="E93" s="16">
        <v>0</v>
      </c>
      <c r="F93" s="105">
        <f t="shared" si="11"/>
        <v>0</v>
      </c>
      <c r="G93" s="14"/>
      <c r="H93" s="95">
        <f t="shared" si="12"/>
        <v>0</v>
      </c>
      <c r="I93" s="96">
        <f t="shared" si="13"/>
        <v>0</v>
      </c>
      <c r="J93" s="97">
        <f t="shared" si="14"/>
        <v>0</v>
      </c>
      <c r="K93" s="98">
        <f t="shared" si="15"/>
        <v>0</v>
      </c>
      <c r="L93" s="97">
        <f t="shared" si="16"/>
        <v>0</v>
      </c>
      <c r="M93" s="95">
        <f t="shared" si="17"/>
        <v>0</v>
      </c>
      <c r="N93" s="99">
        <f t="shared" si="18"/>
        <v>0</v>
      </c>
      <c r="O93" s="99">
        <f>IF(OR($C93=1,$F93=1),Inputs!$E$3*(1/4),0)</f>
        <v>0</v>
      </c>
      <c r="P93" s="100">
        <f>IF(OR($C93=1,$F93=1),Inputs!$E$25,0)</f>
        <v>0</v>
      </c>
      <c r="Q93" s="101">
        <f>IF(OR($C93=1,$F93=1),Inputs!$E$31,0)</f>
        <v>0</v>
      </c>
      <c r="R93" s="100">
        <f>IF(OR($C93=1,$F93=1),Inputs!$E$32,0)</f>
        <v>0</v>
      </c>
      <c r="S93" s="101">
        <f>IF(OR($C93=1,$F93=1),Inputs!$E$33,0)</f>
        <v>0</v>
      </c>
      <c r="T93" s="101">
        <f>IF(OR($C93=1,$F93=1),Inputs!$E$34,0)</f>
        <v>0</v>
      </c>
      <c r="U93" s="102">
        <f t="shared" si="19"/>
        <v>0</v>
      </c>
      <c r="V93" s="182">
        <v>0</v>
      </c>
      <c r="W93" s="182">
        <v>0</v>
      </c>
      <c r="X93" s="191"/>
    </row>
    <row r="94" spans="1:24" ht="11.25">
      <c r="A94" s="271" t="s">
        <v>130</v>
      </c>
      <c r="B94" s="8" t="s">
        <v>106</v>
      </c>
      <c r="C94" s="109">
        <v>0</v>
      </c>
      <c r="D94" s="9" t="s">
        <v>82</v>
      </c>
      <c r="E94" s="15">
        <v>0</v>
      </c>
      <c r="F94" s="104">
        <f t="shared" si="11"/>
        <v>0</v>
      </c>
      <c r="G94" s="13"/>
      <c r="H94" s="91">
        <f t="shared" si="12"/>
        <v>0</v>
      </c>
      <c r="I94" s="92">
        <f t="shared" si="13"/>
        <v>0</v>
      </c>
      <c r="J94" s="93">
        <f t="shared" si="14"/>
        <v>0</v>
      </c>
      <c r="K94" s="94">
        <f t="shared" si="15"/>
        <v>0</v>
      </c>
      <c r="L94" s="85">
        <f t="shared" si="16"/>
        <v>0</v>
      </c>
      <c r="M94" s="91">
        <f t="shared" si="17"/>
        <v>0</v>
      </c>
      <c r="N94" s="87">
        <f t="shared" si="18"/>
        <v>0</v>
      </c>
      <c r="O94" s="87">
        <f>IF(OR($C94=1,$F94=1),Inputs!$E$3*(1/4),0)</f>
        <v>0</v>
      </c>
      <c r="P94" s="89">
        <f>IF(OR($C94=1,$F94=1),Inputs!$E$25,0)</f>
        <v>0</v>
      </c>
      <c r="Q94" s="88">
        <f>IF(OR($C94=1,$F94=1),Inputs!$E$31,0)</f>
        <v>0</v>
      </c>
      <c r="R94" s="89">
        <f>IF(OR($C94=1,$F94=1),Inputs!$E$32,0)</f>
        <v>0</v>
      </c>
      <c r="S94" s="88">
        <f>IF(OR($C94=1,$F94=1),Inputs!$E$33,0)</f>
        <v>0</v>
      </c>
      <c r="T94" s="88">
        <f>IF(OR($C94=1,$F94=1),Inputs!$E$34,0)</f>
        <v>0</v>
      </c>
      <c r="U94" s="90">
        <f t="shared" si="19"/>
        <v>0</v>
      </c>
      <c r="V94" s="186">
        <v>0</v>
      </c>
      <c r="W94" s="186">
        <v>0</v>
      </c>
      <c r="X94" s="190"/>
    </row>
    <row r="95" spans="1:24" ht="11.25">
      <c r="A95" s="272"/>
      <c r="B95" s="8"/>
      <c r="C95" s="107">
        <v>0</v>
      </c>
      <c r="D95" s="9" t="s">
        <v>82</v>
      </c>
      <c r="E95" s="15">
        <v>0</v>
      </c>
      <c r="F95" s="104">
        <f t="shared" si="11"/>
        <v>0</v>
      </c>
      <c r="G95" s="13"/>
      <c r="H95" s="91">
        <f t="shared" si="12"/>
        <v>0</v>
      </c>
      <c r="I95" s="92">
        <f t="shared" si="13"/>
        <v>0</v>
      </c>
      <c r="J95" s="93">
        <f t="shared" si="14"/>
        <v>0</v>
      </c>
      <c r="K95" s="94">
        <f t="shared" si="15"/>
        <v>0</v>
      </c>
      <c r="L95" s="93">
        <f t="shared" si="16"/>
        <v>0</v>
      </c>
      <c r="M95" s="91">
        <f t="shared" si="17"/>
        <v>0</v>
      </c>
      <c r="N95" s="87">
        <f t="shared" si="18"/>
        <v>0</v>
      </c>
      <c r="O95" s="87">
        <f>IF(OR($C95=1,$F95=1),Inputs!$E$3*(1/4),0)</f>
        <v>0</v>
      </c>
      <c r="P95" s="89">
        <f>IF(OR($C95=1,$F95=1),Inputs!$E$25,0)</f>
        <v>0</v>
      </c>
      <c r="Q95" s="88">
        <f>IF(OR($C95=1,$F95=1),Inputs!$E$31,0)</f>
        <v>0</v>
      </c>
      <c r="R95" s="89">
        <f>IF(OR($C95=1,$F95=1),Inputs!$E$32,0)</f>
        <v>0</v>
      </c>
      <c r="S95" s="88">
        <f>IF(OR($C95=1,$F95=1),Inputs!$E$33,0)</f>
        <v>0</v>
      </c>
      <c r="T95" s="88">
        <f>IF(OR($C95=1,$F95=1),Inputs!$E$34,0)</f>
        <v>0</v>
      </c>
      <c r="U95" s="90">
        <f t="shared" si="19"/>
        <v>0</v>
      </c>
      <c r="V95" s="181">
        <v>0</v>
      </c>
      <c r="W95" s="181">
        <v>0</v>
      </c>
      <c r="X95" s="190"/>
    </row>
    <row r="96" spans="1:24" ht="11.25">
      <c r="A96" s="272"/>
      <c r="B96" s="8"/>
      <c r="C96" s="107">
        <v>0</v>
      </c>
      <c r="D96" s="9" t="s">
        <v>82</v>
      </c>
      <c r="E96" s="15">
        <v>0</v>
      </c>
      <c r="F96" s="104">
        <f t="shared" si="11"/>
        <v>0</v>
      </c>
      <c r="G96" s="13"/>
      <c r="H96" s="91">
        <f t="shared" si="12"/>
        <v>0</v>
      </c>
      <c r="I96" s="92">
        <f t="shared" si="13"/>
        <v>0</v>
      </c>
      <c r="J96" s="93">
        <f t="shared" si="14"/>
        <v>0</v>
      </c>
      <c r="K96" s="94">
        <f t="shared" si="15"/>
        <v>0</v>
      </c>
      <c r="L96" s="93">
        <f t="shared" si="16"/>
        <v>0</v>
      </c>
      <c r="M96" s="91">
        <f t="shared" si="17"/>
        <v>0</v>
      </c>
      <c r="N96" s="87">
        <f t="shared" si="18"/>
        <v>0</v>
      </c>
      <c r="O96" s="87">
        <f>IF(OR($C96=1,$F96=1),Inputs!$E$3*(1/4),0)</f>
        <v>0</v>
      </c>
      <c r="P96" s="89">
        <f>IF(OR($C96=1,$F96=1),Inputs!$E$25,0)</f>
        <v>0</v>
      </c>
      <c r="Q96" s="88">
        <f>IF(OR($C96=1,$F96=1),Inputs!$E$31,0)</f>
        <v>0</v>
      </c>
      <c r="R96" s="89">
        <f>IF(OR($C96=1,$F96=1),Inputs!$E$32,0)</f>
        <v>0</v>
      </c>
      <c r="S96" s="88">
        <f>IF(OR($C96=1,$F96=1),Inputs!$E$33,0)</f>
        <v>0</v>
      </c>
      <c r="T96" s="88">
        <f>IF(OR($C96=1,$F96=1),Inputs!$E$34,0)</f>
        <v>0</v>
      </c>
      <c r="U96" s="90">
        <f t="shared" si="19"/>
        <v>0</v>
      </c>
      <c r="V96" s="181">
        <v>0</v>
      </c>
      <c r="W96" s="181">
        <v>0</v>
      </c>
      <c r="X96" s="190"/>
    </row>
    <row r="97" spans="1:24" ht="12" thickBot="1">
      <c r="A97" s="273"/>
      <c r="B97" s="11"/>
      <c r="C97" s="108">
        <v>0</v>
      </c>
      <c r="D97" s="12" t="s">
        <v>82</v>
      </c>
      <c r="E97" s="16">
        <v>0</v>
      </c>
      <c r="F97" s="105">
        <f t="shared" si="11"/>
        <v>0</v>
      </c>
      <c r="G97" s="13"/>
      <c r="H97" s="95">
        <f t="shared" si="12"/>
        <v>0</v>
      </c>
      <c r="I97" s="96">
        <f t="shared" si="13"/>
        <v>0</v>
      </c>
      <c r="J97" s="97">
        <f t="shared" si="14"/>
        <v>0</v>
      </c>
      <c r="K97" s="98">
        <f t="shared" si="15"/>
        <v>0</v>
      </c>
      <c r="L97" s="97">
        <f t="shared" si="16"/>
        <v>0</v>
      </c>
      <c r="M97" s="95">
        <f t="shared" si="17"/>
        <v>0</v>
      </c>
      <c r="N97" s="99">
        <f t="shared" si="18"/>
        <v>0</v>
      </c>
      <c r="O97" s="99">
        <f>IF(OR($C97=1,$F97=1),Inputs!$E$3*(1/4),0)</f>
        <v>0</v>
      </c>
      <c r="P97" s="100">
        <f>IF(OR($C97=1,$F97=1),Inputs!$E$25,0)</f>
        <v>0</v>
      </c>
      <c r="Q97" s="101">
        <f>IF(OR($C97=1,$F97=1),Inputs!$E$31,0)</f>
        <v>0</v>
      </c>
      <c r="R97" s="100">
        <f>IF(OR($C97=1,$F97=1),Inputs!$E$32,0)</f>
        <v>0</v>
      </c>
      <c r="S97" s="101">
        <f>IF(OR($C97=1,$F97=1),Inputs!$E$33,0)</f>
        <v>0</v>
      </c>
      <c r="T97" s="101">
        <f>IF(OR($C97=1,$F97=1),Inputs!$E$34,0)</f>
        <v>0</v>
      </c>
      <c r="U97" s="102">
        <f t="shared" si="19"/>
        <v>0</v>
      </c>
      <c r="V97" s="182">
        <v>0</v>
      </c>
      <c r="W97" s="182">
        <v>0</v>
      </c>
      <c r="X97" s="191"/>
    </row>
    <row r="98" spans="1:24" ht="11.25">
      <c r="A98" s="271" t="s">
        <v>131</v>
      </c>
      <c r="B98" s="8" t="s">
        <v>107</v>
      </c>
      <c r="C98" s="109">
        <v>0</v>
      </c>
      <c r="D98" s="9" t="s">
        <v>82</v>
      </c>
      <c r="E98" s="15">
        <v>0</v>
      </c>
      <c r="F98" s="104">
        <f t="shared" si="11"/>
        <v>0</v>
      </c>
      <c r="G98" s="13"/>
      <c r="H98" s="91">
        <f t="shared" si="12"/>
        <v>0</v>
      </c>
      <c r="I98" s="92">
        <f t="shared" si="13"/>
        <v>0</v>
      </c>
      <c r="J98" s="93">
        <f t="shared" si="14"/>
        <v>0</v>
      </c>
      <c r="K98" s="94">
        <f t="shared" si="15"/>
        <v>0</v>
      </c>
      <c r="L98" s="85">
        <f t="shared" si="16"/>
        <v>0</v>
      </c>
      <c r="M98" s="91">
        <f t="shared" si="17"/>
        <v>0</v>
      </c>
      <c r="N98" s="87">
        <f t="shared" si="18"/>
        <v>0</v>
      </c>
      <c r="O98" s="87">
        <f>IF(OR($C98=1,$F98=1),Inputs!$E$3*(1/4),0)</f>
        <v>0</v>
      </c>
      <c r="P98" s="89">
        <f>IF(OR($C98=1,$F98=1),Inputs!$E$25,0)</f>
        <v>0</v>
      </c>
      <c r="Q98" s="88">
        <f>IF(OR($C98=1,$F98=1),Inputs!$E$31,0)</f>
        <v>0</v>
      </c>
      <c r="R98" s="89">
        <f>IF(OR($C98=1,$F98=1),Inputs!$E$32,0)</f>
        <v>0</v>
      </c>
      <c r="S98" s="88">
        <f>IF(OR($C98=1,$F98=1),Inputs!$E$33,0)</f>
        <v>0</v>
      </c>
      <c r="T98" s="88">
        <f>IF(OR($C98=1,$F98=1),Inputs!$E$34,0)</f>
        <v>0</v>
      </c>
      <c r="U98" s="90">
        <f t="shared" si="19"/>
        <v>0</v>
      </c>
      <c r="V98" s="186">
        <v>0</v>
      </c>
      <c r="W98" s="186">
        <v>0</v>
      </c>
      <c r="X98" s="190"/>
    </row>
    <row r="99" spans="1:24" ht="11.25">
      <c r="A99" s="272"/>
      <c r="B99" s="8"/>
      <c r="C99" s="107">
        <v>0</v>
      </c>
      <c r="D99" s="9" t="s">
        <v>82</v>
      </c>
      <c r="E99" s="15">
        <v>0</v>
      </c>
      <c r="F99" s="104">
        <f t="shared" si="11"/>
        <v>0</v>
      </c>
      <c r="G99" s="13"/>
      <c r="H99" s="91">
        <f t="shared" si="12"/>
        <v>0</v>
      </c>
      <c r="I99" s="92">
        <f t="shared" si="13"/>
        <v>0</v>
      </c>
      <c r="J99" s="93">
        <f t="shared" si="14"/>
        <v>0</v>
      </c>
      <c r="K99" s="94">
        <f t="shared" si="15"/>
        <v>0</v>
      </c>
      <c r="L99" s="93">
        <f t="shared" si="16"/>
        <v>0</v>
      </c>
      <c r="M99" s="91">
        <f t="shared" si="17"/>
        <v>0</v>
      </c>
      <c r="N99" s="87">
        <f t="shared" si="18"/>
        <v>0</v>
      </c>
      <c r="O99" s="87">
        <f>IF(OR($C99=1,$F99=1),Inputs!$E$3*(1/4),0)</f>
        <v>0</v>
      </c>
      <c r="P99" s="89">
        <f>IF(OR($C99=1,$F99=1),Inputs!$E$25,0)</f>
        <v>0</v>
      </c>
      <c r="Q99" s="88">
        <f>IF(OR($C99=1,$F99=1),Inputs!$E$31,0)</f>
        <v>0</v>
      </c>
      <c r="R99" s="89">
        <f>IF(OR($C99=1,$F99=1),Inputs!$E$32,0)</f>
        <v>0</v>
      </c>
      <c r="S99" s="88">
        <f>IF(OR($C99=1,$F99=1),Inputs!$E$33,0)</f>
        <v>0</v>
      </c>
      <c r="T99" s="88">
        <f>IF(OR($C99=1,$F99=1),Inputs!$E$34,0)</f>
        <v>0</v>
      </c>
      <c r="U99" s="90">
        <f t="shared" si="19"/>
        <v>0</v>
      </c>
      <c r="V99" s="181">
        <v>0</v>
      </c>
      <c r="W99" s="181">
        <v>0</v>
      </c>
      <c r="X99" s="190"/>
    </row>
    <row r="100" spans="1:24" ht="11.25">
      <c r="A100" s="272"/>
      <c r="B100" s="8"/>
      <c r="C100" s="107">
        <v>0</v>
      </c>
      <c r="D100" s="9" t="s">
        <v>82</v>
      </c>
      <c r="E100" s="15">
        <v>0</v>
      </c>
      <c r="F100" s="104">
        <f t="shared" si="11"/>
        <v>0</v>
      </c>
      <c r="G100" s="13"/>
      <c r="H100" s="91">
        <f t="shared" si="12"/>
        <v>0</v>
      </c>
      <c r="I100" s="92">
        <f t="shared" si="13"/>
        <v>0</v>
      </c>
      <c r="J100" s="93">
        <f t="shared" si="14"/>
        <v>0</v>
      </c>
      <c r="K100" s="94">
        <f t="shared" si="15"/>
        <v>0</v>
      </c>
      <c r="L100" s="93">
        <f t="shared" si="16"/>
        <v>0</v>
      </c>
      <c r="M100" s="91">
        <f t="shared" si="17"/>
        <v>0</v>
      </c>
      <c r="N100" s="87">
        <f t="shared" si="18"/>
        <v>0</v>
      </c>
      <c r="O100" s="87">
        <f>IF(OR($C100=1,$F100=1),Inputs!$E$3*(1/4),0)</f>
        <v>0</v>
      </c>
      <c r="P100" s="89">
        <f>IF(OR($C100=1,$F100=1),Inputs!$E$25,0)</f>
        <v>0</v>
      </c>
      <c r="Q100" s="88">
        <f>IF(OR($C100=1,$F100=1),Inputs!$E$31,0)</f>
        <v>0</v>
      </c>
      <c r="R100" s="89">
        <f>IF(OR($C100=1,$F100=1),Inputs!$E$32,0)</f>
        <v>0</v>
      </c>
      <c r="S100" s="88">
        <f>IF(OR($C100=1,$F100=1),Inputs!$E$33,0)</f>
        <v>0</v>
      </c>
      <c r="T100" s="88">
        <f>IF(OR($C100=1,$F100=1),Inputs!$E$34,0)</f>
        <v>0</v>
      </c>
      <c r="U100" s="90">
        <f t="shared" si="19"/>
        <v>0</v>
      </c>
      <c r="V100" s="181">
        <v>0</v>
      </c>
      <c r="W100" s="181">
        <v>0</v>
      </c>
      <c r="X100" s="190"/>
    </row>
    <row r="101" spans="1:24" ht="12" thickBot="1">
      <c r="A101" s="273"/>
      <c r="B101" s="11"/>
      <c r="C101" s="108">
        <v>0</v>
      </c>
      <c r="D101" s="12" t="s">
        <v>82</v>
      </c>
      <c r="E101" s="16">
        <v>0</v>
      </c>
      <c r="F101" s="105">
        <f t="shared" si="11"/>
        <v>0</v>
      </c>
      <c r="G101" s="13"/>
      <c r="H101" s="95">
        <f t="shared" si="12"/>
        <v>0</v>
      </c>
      <c r="I101" s="96">
        <f t="shared" si="13"/>
        <v>0</v>
      </c>
      <c r="J101" s="97">
        <f t="shared" si="14"/>
        <v>0</v>
      </c>
      <c r="K101" s="98">
        <f t="shared" si="15"/>
        <v>0</v>
      </c>
      <c r="L101" s="97">
        <f t="shared" si="16"/>
        <v>0</v>
      </c>
      <c r="M101" s="95">
        <f t="shared" si="17"/>
        <v>0</v>
      </c>
      <c r="N101" s="99">
        <f t="shared" si="18"/>
        <v>0</v>
      </c>
      <c r="O101" s="99">
        <f>IF(OR($C101=1,$F101=1),Inputs!$E$3*(1/4),0)</f>
        <v>0</v>
      </c>
      <c r="P101" s="100">
        <f>IF(OR($C101=1,$F101=1),Inputs!$E$25,0)</f>
        <v>0</v>
      </c>
      <c r="Q101" s="101">
        <f>IF(OR($C101=1,$F101=1),Inputs!$E$31,0)</f>
        <v>0</v>
      </c>
      <c r="R101" s="100">
        <f>IF(OR($C101=1,$F101=1),Inputs!$E$32,0)</f>
        <v>0</v>
      </c>
      <c r="S101" s="101">
        <f>IF(OR($C101=1,$F101=1),Inputs!$E$33,0)</f>
        <v>0</v>
      </c>
      <c r="T101" s="101">
        <f>IF(OR($C101=1,$F101=1),Inputs!$E$34,0)</f>
        <v>0</v>
      </c>
      <c r="U101" s="102">
        <f t="shared" si="19"/>
        <v>0</v>
      </c>
      <c r="V101" s="182">
        <v>0</v>
      </c>
      <c r="W101" s="182">
        <v>0</v>
      </c>
      <c r="X101" s="191"/>
    </row>
  </sheetData>
  <sheetProtection/>
  <mergeCells count="34">
    <mergeCell ref="C4:E4"/>
    <mergeCell ref="N4:T4"/>
    <mergeCell ref="A6:A9"/>
    <mergeCell ref="G2:H2"/>
    <mergeCell ref="J2:K2"/>
    <mergeCell ref="L2:M2"/>
    <mergeCell ref="G3:H3"/>
    <mergeCell ref="J3:K3"/>
    <mergeCell ref="L3:M3"/>
    <mergeCell ref="A10:A13"/>
    <mergeCell ref="A14:A17"/>
    <mergeCell ref="A18:A21"/>
    <mergeCell ref="A42:A45"/>
    <mergeCell ref="A38:A41"/>
    <mergeCell ref="A22:A25"/>
    <mergeCell ref="A26:A29"/>
    <mergeCell ref="A30:A33"/>
    <mergeCell ref="A34:A37"/>
    <mergeCell ref="A70:A73"/>
    <mergeCell ref="A90:A93"/>
    <mergeCell ref="A46:A49"/>
    <mergeCell ref="A50:A53"/>
    <mergeCell ref="A54:A57"/>
    <mergeCell ref="A58:A61"/>
    <mergeCell ref="V2:X2"/>
    <mergeCell ref="V3:X3"/>
    <mergeCell ref="A94:A97"/>
    <mergeCell ref="A98:A101"/>
    <mergeCell ref="A74:A77"/>
    <mergeCell ref="A78:A81"/>
    <mergeCell ref="A82:A85"/>
    <mergeCell ref="A86:A89"/>
    <mergeCell ref="A62:A65"/>
    <mergeCell ref="A66:A69"/>
  </mergeCells>
  <conditionalFormatting sqref="G6:G101 E6:E101">
    <cfRule type="cellIs" priority="1" dxfId="4" operator="notEqual" stopIfTrue="1">
      <formula>0</formula>
    </cfRule>
  </conditionalFormatting>
  <conditionalFormatting sqref="D6:D9 D46:D49">
    <cfRule type="cellIs" priority="2" dxfId="5" operator="equal" stopIfTrue="1">
      <formula>"Yes"</formula>
    </cfRule>
  </conditionalFormatting>
  <conditionalFormatting sqref="D50:D101 D10:D45">
    <cfRule type="cellIs" priority="3" dxfId="4" operator="equal" stopIfTrue="1">
      <formula>"Closed"</formula>
    </cfRule>
  </conditionalFormatting>
  <conditionalFormatting sqref="F6:F101">
    <cfRule type="cellIs" priority="4" dxfId="3" operator="notEqual" stopIfTrue="1">
      <formula>0</formula>
    </cfRule>
  </conditionalFormatting>
  <conditionalFormatting sqref="C6:C101">
    <cfRule type="cellIs" priority="5" dxfId="2" operator="notEqual" stopIfTrue="1">
      <formula>0</formula>
    </cfRule>
  </conditionalFormatting>
  <conditionalFormatting sqref="H6:X101">
    <cfRule type="cellIs" priority="6" dxfId="1" operator="equal" stopIfTrue="1">
      <formula>0</formula>
    </cfRule>
    <cfRule type="cellIs" priority="7" dxfId="0" operator="lessThan" stopIfTrue="1">
      <formula>0</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X101"/>
  <sheetViews>
    <sheetView zoomScalePageLayoutView="0" workbookViewId="0" topLeftCell="A1">
      <selection activeCell="H22" sqref="A22:IV22"/>
    </sheetView>
  </sheetViews>
  <sheetFormatPr defaultColWidth="9.140625" defaultRowHeight="12.75"/>
  <cols>
    <col min="1" max="1" width="5.00390625" style="1" bestFit="1" customWidth="1"/>
    <col min="2" max="2" width="6.7109375" style="1" bestFit="1" customWidth="1"/>
    <col min="3" max="3" width="4.140625" style="1" bestFit="1" customWidth="1"/>
    <col min="4" max="4" width="7.28125" style="1" bestFit="1" customWidth="1"/>
    <col min="5" max="5" width="5.57421875" style="1" bestFit="1" customWidth="1"/>
    <col min="6" max="6" width="6.8515625" style="1" bestFit="1" customWidth="1"/>
    <col min="7" max="7" width="6.7109375" style="1" bestFit="1" customWidth="1"/>
    <col min="8" max="9" width="9.8515625" style="1" bestFit="1" customWidth="1"/>
    <col min="10" max="11" width="9.421875" style="1" bestFit="1" customWidth="1"/>
    <col min="12" max="13" width="9.421875" style="1" customWidth="1"/>
    <col min="14" max="14" width="5.28125" style="1" bestFit="1" customWidth="1"/>
    <col min="15" max="15" width="4.00390625" style="1" bestFit="1" customWidth="1"/>
    <col min="16" max="16" width="6.00390625" style="1" bestFit="1" customWidth="1"/>
    <col min="17" max="17" width="6.57421875" style="1" bestFit="1" customWidth="1"/>
    <col min="18" max="18" width="11.00390625" style="1" bestFit="1" customWidth="1"/>
    <col min="19" max="19" width="8.57421875" style="1" bestFit="1" customWidth="1"/>
    <col min="20" max="20" width="8.7109375" style="1" bestFit="1" customWidth="1"/>
    <col min="21" max="21" width="9.00390625" style="1" bestFit="1" customWidth="1"/>
    <col min="22" max="22" width="8.57421875" style="1" bestFit="1" customWidth="1"/>
    <col min="23" max="23" width="8.421875" style="1" bestFit="1" customWidth="1"/>
    <col min="24" max="24" width="8.8515625" style="1" bestFit="1" customWidth="1"/>
    <col min="25" max="16384" width="9.140625" style="1" customWidth="1"/>
  </cols>
  <sheetData>
    <row r="1" spans="1:2" ht="12" thickBot="1">
      <c r="A1" s="26" t="s">
        <v>24</v>
      </c>
      <c r="B1" s="5">
        <f>'Verifiable Costs'!I3</f>
        <v>75</v>
      </c>
    </row>
    <row r="2" spans="1:24" ht="13.5" customHeight="1" thickBot="1">
      <c r="A2" s="26" t="s">
        <v>31</v>
      </c>
      <c r="B2" s="5">
        <f>'Verifiable Costs'!I13</f>
        <v>15750</v>
      </c>
      <c r="C2" s="7"/>
      <c r="D2" s="7"/>
      <c r="F2" s="7"/>
      <c r="G2" s="265">
        <f>G4+H4</f>
        <v>27750</v>
      </c>
      <c r="H2" s="266"/>
      <c r="I2" s="74">
        <f>I4</f>
        <v>8000</v>
      </c>
      <c r="J2" s="265">
        <f>MAX(0,J4-K4)</f>
        <v>0</v>
      </c>
      <c r="K2" s="266"/>
      <c r="L2" s="265">
        <f>MAX(0,L4-M4)</f>
        <v>0</v>
      </c>
      <c r="M2" s="266"/>
      <c r="U2" s="74">
        <f>U4</f>
        <v>-15750</v>
      </c>
      <c r="V2" s="253">
        <f>SUM(V4:X4)</f>
        <v>33750</v>
      </c>
      <c r="W2" s="254"/>
      <c r="X2" s="255"/>
    </row>
    <row r="3" spans="3:24" ht="12" thickBot="1">
      <c r="C3" s="7"/>
      <c r="D3" s="7"/>
      <c r="E3" s="7"/>
      <c r="F3" s="7"/>
      <c r="G3" s="267" t="s">
        <v>32</v>
      </c>
      <c r="H3" s="268"/>
      <c r="I3" s="70" t="s">
        <v>33</v>
      </c>
      <c r="J3" s="267" t="s">
        <v>38</v>
      </c>
      <c r="K3" s="268"/>
      <c r="L3" s="269" t="s">
        <v>39</v>
      </c>
      <c r="M3" s="270"/>
      <c r="U3" s="180" t="s">
        <v>170</v>
      </c>
      <c r="V3" s="256" t="s">
        <v>176</v>
      </c>
      <c r="W3" s="257"/>
      <c r="X3" s="258"/>
    </row>
    <row r="4" spans="3:24" ht="13.5" customHeight="1" thickBot="1">
      <c r="C4" s="262" t="s">
        <v>140</v>
      </c>
      <c r="D4" s="263"/>
      <c r="E4" s="264"/>
      <c r="F4" s="7"/>
      <c r="G4" s="75">
        <f>B2</f>
        <v>15750</v>
      </c>
      <c r="H4" s="76">
        <f aca="true" t="shared" si="0" ref="H4:M4">SUM(H6:H101)</f>
        <v>12000</v>
      </c>
      <c r="I4" s="74">
        <f t="shared" si="0"/>
        <v>8000</v>
      </c>
      <c r="J4" s="75">
        <f t="shared" si="0"/>
        <v>0</v>
      </c>
      <c r="K4" s="76">
        <f t="shared" si="0"/>
        <v>0</v>
      </c>
      <c r="L4" s="75">
        <f t="shared" si="0"/>
        <v>7750</v>
      </c>
      <c r="M4" s="76">
        <f t="shared" si="0"/>
        <v>11625</v>
      </c>
      <c r="N4" s="259" t="s">
        <v>139</v>
      </c>
      <c r="O4" s="260"/>
      <c r="P4" s="260"/>
      <c r="Q4" s="260"/>
      <c r="R4" s="260"/>
      <c r="S4" s="260"/>
      <c r="T4" s="261"/>
      <c r="U4" s="82">
        <f>SUM(U6:U101)</f>
        <v>-15750</v>
      </c>
      <c r="V4" s="140">
        <f>SUM(V6:V101)</f>
        <v>10750</v>
      </c>
      <c r="W4" s="140">
        <f>SUM(W6:W101)</f>
        <v>18000</v>
      </c>
      <c r="X4" s="140">
        <f>'Verifiable Costs'!A13</f>
        <v>5000</v>
      </c>
    </row>
    <row r="5" spans="2:24" ht="23.25" thickBot="1">
      <c r="B5" s="2"/>
      <c r="C5" s="106" t="s">
        <v>26</v>
      </c>
      <c r="D5" s="18" t="s">
        <v>81</v>
      </c>
      <c r="E5" s="19" t="s">
        <v>20</v>
      </c>
      <c r="F5" s="103" t="s">
        <v>42</v>
      </c>
      <c r="G5" s="68" t="s">
        <v>132</v>
      </c>
      <c r="H5" s="71" t="s">
        <v>133</v>
      </c>
      <c r="I5" s="67" t="s">
        <v>134</v>
      </c>
      <c r="J5" s="68" t="s">
        <v>135</v>
      </c>
      <c r="K5" s="71" t="s">
        <v>136</v>
      </c>
      <c r="L5" s="72" t="s">
        <v>137</v>
      </c>
      <c r="M5" s="73" t="s">
        <v>138</v>
      </c>
      <c r="N5" s="77" t="s">
        <v>24</v>
      </c>
      <c r="O5" s="77" t="s">
        <v>0</v>
      </c>
      <c r="P5" s="78" t="s">
        <v>25</v>
      </c>
      <c r="Q5" s="81" t="s">
        <v>37</v>
      </c>
      <c r="R5" s="79" t="s">
        <v>34</v>
      </c>
      <c r="S5" s="80" t="s">
        <v>35</v>
      </c>
      <c r="T5" s="80" t="s">
        <v>36</v>
      </c>
      <c r="U5" s="192" t="s">
        <v>179</v>
      </c>
      <c r="V5" s="187" t="s">
        <v>180</v>
      </c>
      <c r="W5" s="187" t="s">
        <v>181</v>
      </c>
      <c r="X5" s="188" t="s">
        <v>182</v>
      </c>
    </row>
    <row r="6" spans="1:24" ht="11.25">
      <c r="A6" s="271" t="s">
        <v>108</v>
      </c>
      <c r="B6" s="8" t="s">
        <v>84</v>
      </c>
      <c r="C6" s="107">
        <v>0</v>
      </c>
      <c r="D6" s="10" t="s">
        <v>82</v>
      </c>
      <c r="E6" s="15">
        <v>0</v>
      </c>
      <c r="F6" s="104">
        <f aca="true" t="shared" si="1" ref="F6:F37">IF(AND(C6=0,D6="Closed"),1,0)</f>
        <v>0</v>
      </c>
      <c r="G6" s="13"/>
      <c r="H6" s="83">
        <f>IF(AND($C6=1,$F6=0),$B$1*MIN($E6,$O6),0)</f>
        <v>0</v>
      </c>
      <c r="I6" s="84">
        <f>IF(AND($C6=1,$F6=0),$P6*MIN($E6,$O6),0)</f>
        <v>0</v>
      </c>
      <c r="J6" s="85">
        <f>IF(AND($C6=1,$F6=0),($P6*MAX(0,$E6-$O6))+((-1)*($R6+$S6+$T6)),0)</f>
        <v>0</v>
      </c>
      <c r="K6" s="86">
        <f>IF(AND($C6=1,$F6=0),($Q6*MAX(0,$E6-$O6)),0)</f>
        <v>0</v>
      </c>
      <c r="L6" s="85">
        <f>IF(AND($C6=0,$F6=1),($P6*$E6)+((-1)*($R6+$S6+$T6)),0)</f>
        <v>0</v>
      </c>
      <c r="M6" s="83">
        <f>IF(AND($C6=0,$F6=1),($B$1*MIN($E6,$O6))-($Q6*MAX(0,$E6-$O6)),0)</f>
        <v>0</v>
      </c>
      <c r="N6" s="87">
        <f>IF(OR($C6=1,$F6=1),B$1,0)</f>
        <v>0</v>
      </c>
      <c r="O6" s="87">
        <f>IF(OR($C6=1,$F6=1),Inputs!$E$3*(1/4),0)</f>
        <v>0</v>
      </c>
      <c r="P6" s="87">
        <f>IF(OR($C6=1,$F6=1),Inputs!$E$25,0)</f>
        <v>0</v>
      </c>
      <c r="Q6" s="88">
        <f>IF(OR($C6=1,$F6=1),Inputs!$E$31,0)</f>
        <v>0</v>
      </c>
      <c r="R6" s="89">
        <f>IF(OR($C6=1,$F6=1),Inputs!$E$32,0)</f>
        <v>0</v>
      </c>
      <c r="S6" s="88">
        <f>IF(OR($C6=1,$F6=1),Inputs!$E$33,0)</f>
        <v>0</v>
      </c>
      <c r="T6" s="88">
        <f>IF(OR($C6=1,$F6=1),Inputs!$E$34,0)</f>
        <v>0</v>
      </c>
      <c r="U6" s="193">
        <f>(-1)*($P6*$E6)</f>
        <v>0</v>
      </c>
      <c r="V6" s="183">
        <v>0</v>
      </c>
      <c r="W6" s="183">
        <v>0</v>
      </c>
      <c r="X6" s="196"/>
    </row>
    <row r="7" spans="1:24" ht="11.25">
      <c r="A7" s="272"/>
      <c r="B7" s="8"/>
      <c r="C7" s="107">
        <v>0</v>
      </c>
      <c r="D7" s="9" t="s">
        <v>82</v>
      </c>
      <c r="E7" s="15">
        <v>0</v>
      </c>
      <c r="F7" s="104">
        <f t="shared" si="1"/>
        <v>0</v>
      </c>
      <c r="G7" s="13"/>
      <c r="H7" s="91">
        <f aca="true" t="shared" si="2" ref="H7:H70">IF(AND($C7=1,$F7=0),$B$1*MIN($E7,$O7),0)</f>
        <v>0</v>
      </c>
      <c r="I7" s="92">
        <f aca="true" t="shared" si="3" ref="I7:I70">IF(AND($C7=1,$F7=0),$P7*MIN($E7,$O7),0)</f>
        <v>0</v>
      </c>
      <c r="J7" s="93">
        <f aca="true" t="shared" si="4" ref="J7:J70">IF(AND($C7=1,$F7=0),($P7*MAX(0,$E7-$O7))+((-1)*($R7+$S7+$T7)),0)</f>
        <v>0</v>
      </c>
      <c r="K7" s="94">
        <f aca="true" t="shared" si="5" ref="K7:K70">IF(AND($C7=1,$F7=0),($Q7*MAX(0,$E7-$O7)),0)</f>
        <v>0</v>
      </c>
      <c r="L7" s="93">
        <f aca="true" t="shared" si="6" ref="L7:L70">IF(AND($C7=0,$F7=1),($P7*$E7)+((-1)*($R7+$S7+$T7)),0)</f>
        <v>0</v>
      </c>
      <c r="M7" s="91">
        <f aca="true" t="shared" si="7" ref="M7:M70">IF(AND($C7=0,$F7=1),($B$1*MIN($E7,$O7))-($Q7*MAX(0,$E7-$O7)),0)</f>
        <v>0</v>
      </c>
      <c r="N7" s="87">
        <f aca="true" t="shared" si="8" ref="N7:N70">IF(OR($C7=1,$F7=1),B$1,0)</f>
        <v>0</v>
      </c>
      <c r="O7" s="87">
        <f>IF(OR($C7=1,$F7=1),Inputs!$E$3*(1/4),0)</f>
        <v>0</v>
      </c>
      <c r="P7" s="89">
        <f>IF(OR($C7=1,$F7=1),Inputs!$E$25,0)</f>
        <v>0</v>
      </c>
      <c r="Q7" s="88">
        <f>IF(OR($C7=1,$F7=1),Inputs!$E$31,0)</f>
        <v>0</v>
      </c>
      <c r="R7" s="89">
        <f>IF(OR($C7=1,$F7=1),Inputs!$E$32,0)</f>
        <v>0</v>
      </c>
      <c r="S7" s="88">
        <f>IF(OR($C7=1,$F7=1),Inputs!$E$33,0)</f>
        <v>0</v>
      </c>
      <c r="T7" s="88">
        <f>IF(OR($C7=1,$F7=1),Inputs!$E$34,0)</f>
        <v>0</v>
      </c>
      <c r="U7" s="194">
        <f aca="true" t="shared" si="9" ref="U7:U70">(-1)*($P7*$E7)</f>
        <v>0</v>
      </c>
      <c r="V7" s="184">
        <v>0</v>
      </c>
      <c r="W7" s="184">
        <v>0</v>
      </c>
      <c r="X7" s="190"/>
    </row>
    <row r="8" spans="1:24" ht="11.25">
      <c r="A8" s="272"/>
      <c r="B8" s="8"/>
      <c r="C8" s="107">
        <v>0</v>
      </c>
      <c r="D8" s="9" t="s">
        <v>82</v>
      </c>
      <c r="E8" s="15">
        <v>0</v>
      </c>
      <c r="F8" s="104">
        <f t="shared" si="1"/>
        <v>0</v>
      </c>
      <c r="G8" s="13"/>
      <c r="H8" s="91">
        <f t="shared" si="2"/>
        <v>0</v>
      </c>
      <c r="I8" s="92">
        <f t="shared" si="3"/>
        <v>0</v>
      </c>
      <c r="J8" s="93">
        <f t="shared" si="4"/>
        <v>0</v>
      </c>
      <c r="K8" s="94">
        <f t="shared" si="5"/>
        <v>0</v>
      </c>
      <c r="L8" s="93">
        <f t="shared" si="6"/>
        <v>0</v>
      </c>
      <c r="M8" s="91">
        <f t="shared" si="7"/>
        <v>0</v>
      </c>
      <c r="N8" s="87">
        <f t="shared" si="8"/>
        <v>0</v>
      </c>
      <c r="O8" s="87">
        <f>IF(OR($C8=1,$F8=1),Inputs!$E$3*(1/4),0)</f>
        <v>0</v>
      </c>
      <c r="P8" s="89">
        <f>IF(OR($C8=1,$F8=1),Inputs!$E$25,0)</f>
        <v>0</v>
      </c>
      <c r="Q8" s="88">
        <f>IF(OR($C8=1,$F8=1),Inputs!$E$31,0)</f>
        <v>0</v>
      </c>
      <c r="R8" s="89">
        <f>IF(OR($C8=1,$F8=1),Inputs!$E$32,0)</f>
        <v>0</v>
      </c>
      <c r="S8" s="88">
        <f>IF(OR($C8=1,$F8=1),Inputs!$E$33,0)</f>
        <v>0</v>
      </c>
      <c r="T8" s="88">
        <f>IF(OR($C8=1,$F8=1),Inputs!$E$34,0)</f>
        <v>0</v>
      </c>
      <c r="U8" s="194">
        <f t="shared" si="9"/>
        <v>0</v>
      </c>
      <c r="V8" s="184">
        <v>0</v>
      </c>
      <c r="W8" s="184">
        <v>0</v>
      </c>
      <c r="X8" s="190"/>
    </row>
    <row r="9" spans="1:24" ht="12" thickBot="1">
      <c r="A9" s="273"/>
      <c r="B9" s="11"/>
      <c r="C9" s="108">
        <v>0</v>
      </c>
      <c r="D9" s="12" t="s">
        <v>82</v>
      </c>
      <c r="E9" s="16">
        <v>0</v>
      </c>
      <c r="F9" s="105">
        <f t="shared" si="1"/>
        <v>0</v>
      </c>
      <c r="G9" s="13"/>
      <c r="H9" s="95">
        <f t="shared" si="2"/>
        <v>0</v>
      </c>
      <c r="I9" s="96">
        <f t="shared" si="3"/>
        <v>0</v>
      </c>
      <c r="J9" s="97">
        <f t="shared" si="4"/>
        <v>0</v>
      </c>
      <c r="K9" s="98">
        <f t="shared" si="5"/>
        <v>0</v>
      </c>
      <c r="L9" s="97">
        <f t="shared" si="6"/>
        <v>0</v>
      </c>
      <c r="M9" s="95">
        <f t="shared" si="7"/>
        <v>0</v>
      </c>
      <c r="N9" s="99">
        <f t="shared" si="8"/>
        <v>0</v>
      </c>
      <c r="O9" s="99">
        <f>IF(OR($C9=1,$F9=1),Inputs!$E$3*(1/4),0)</f>
        <v>0</v>
      </c>
      <c r="P9" s="100">
        <f>IF(OR($C9=1,$F9=1),Inputs!$E$25,0)</f>
        <v>0</v>
      </c>
      <c r="Q9" s="101">
        <f>IF(OR($C9=1,$F9=1),Inputs!$E$31,0)</f>
        <v>0</v>
      </c>
      <c r="R9" s="100">
        <f>IF(OR($C9=1,$F9=1),Inputs!$E$32,0)</f>
        <v>0</v>
      </c>
      <c r="S9" s="101">
        <f>IF(OR($C9=1,$F9=1),Inputs!$E$33,0)</f>
        <v>0</v>
      </c>
      <c r="T9" s="101">
        <f>IF(OR($C9=1,$F9=1),Inputs!$E$34,0)</f>
        <v>0</v>
      </c>
      <c r="U9" s="195">
        <f t="shared" si="9"/>
        <v>0</v>
      </c>
      <c r="V9" s="185">
        <v>0</v>
      </c>
      <c r="W9" s="185">
        <v>0</v>
      </c>
      <c r="X9" s="191"/>
    </row>
    <row r="10" spans="1:24" ht="11.25">
      <c r="A10" s="271" t="s">
        <v>109</v>
      </c>
      <c r="B10" s="8" t="s">
        <v>85</v>
      </c>
      <c r="C10" s="107">
        <v>0</v>
      </c>
      <c r="D10" s="9" t="s">
        <v>83</v>
      </c>
      <c r="E10" s="15">
        <f>Inputs!$E$4</f>
        <v>5</v>
      </c>
      <c r="F10" s="104">
        <f t="shared" si="1"/>
        <v>1</v>
      </c>
      <c r="G10" s="13"/>
      <c r="H10" s="91">
        <f t="shared" si="2"/>
        <v>0</v>
      </c>
      <c r="I10" s="92">
        <f t="shared" si="3"/>
        <v>0</v>
      </c>
      <c r="J10" s="93">
        <f t="shared" si="4"/>
        <v>0</v>
      </c>
      <c r="K10" s="94">
        <f t="shared" si="5"/>
        <v>0</v>
      </c>
      <c r="L10" s="85">
        <f t="shared" si="6"/>
        <v>250</v>
      </c>
      <c r="M10" s="91">
        <f t="shared" si="7"/>
        <v>375</v>
      </c>
      <c r="N10" s="87">
        <f t="shared" si="8"/>
        <v>75</v>
      </c>
      <c r="O10" s="87">
        <f>IF(OR($C10=1,$F10=1),Inputs!$E$3*(1/4),0)</f>
        <v>10</v>
      </c>
      <c r="P10" s="89">
        <f>IF(OR($C10=1,$F10=1),Inputs!$E$25,0)</f>
        <v>50</v>
      </c>
      <c r="Q10" s="88">
        <f>IF(OR($C10=1,$F10=1),Inputs!$E$31,0)</f>
        <v>0</v>
      </c>
      <c r="R10" s="89">
        <f>IF(OR($C10=1,$F10=1),Inputs!$E$32,0)</f>
        <v>0</v>
      </c>
      <c r="S10" s="88">
        <f>IF(OR($C10=1,$F10=1),Inputs!$E$33,0)</f>
        <v>0</v>
      </c>
      <c r="T10" s="88">
        <f>IF(OR($C10=1,$F10=1),Inputs!$E$34,0)</f>
        <v>0</v>
      </c>
      <c r="U10" s="194">
        <f t="shared" si="9"/>
        <v>-250</v>
      </c>
      <c r="V10" s="186">
        <f>E10*Inputs!E$26*Summary!$B$31</f>
        <v>1000</v>
      </c>
      <c r="W10" s="184">
        <v>0</v>
      </c>
      <c r="X10" s="190"/>
    </row>
    <row r="11" spans="1:24" ht="11.25">
      <c r="A11" s="272"/>
      <c r="B11" s="8"/>
      <c r="C11" s="107">
        <v>0</v>
      </c>
      <c r="D11" s="9" t="s">
        <v>83</v>
      </c>
      <c r="E11" s="15">
        <f>Inputs!$E$4</f>
        <v>5</v>
      </c>
      <c r="F11" s="104">
        <f t="shared" si="1"/>
        <v>1</v>
      </c>
      <c r="G11" s="13"/>
      <c r="H11" s="91">
        <f t="shared" si="2"/>
        <v>0</v>
      </c>
      <c r="I11" s="92">
        <f t="shared" si="3"/>
        <v>0</v>
      </c>
      <c r="J11" s="93">
        <f t="shared" si="4"/>
        <v>0</v>
      </c>
      <c r="K11" s="94">
        <f t="shared" si="5"/>
        <v>0</v>
      </c>
      <c r="L11" s="93">
        <f t="shared" si="6"/>
        <v>250</v>
      </c>
      <c r="M11" s="91">
        <f t="shared" si="7"/>
        <v>375</v>
      </c>
      <c r="N11" s="87">
        <f t="shared" si="8"/>
        <v>75</v>
      </c>
      <c r="O11" s="87">
        <f>IF(OR($C11=1,$F11=1),Inputs!$E$3*(1/4),0)</f>
        <v>10</v>
      </c>
      <c r="P11" s="89">
        <f>IF(OR($C11=1,$F11=1),Inputs!$E$25,0)</f>
        <v>50</v>
      </c>
      <c r="Q11" s="88">
        <f>IF(OR($C11=1,$F11=1),Inputs!$E$31,0)</f>
        <v>0</v>
      </c>
      <c r="R11" s="89">
        <f>IF(OR($C11=1,$F11=1),Inputs!$E$32,0)</f>
        <v>0</v>
      </c>
      <c r="S11" s="88">
        <f>IF(OR($C11=1,$F11=1),Inputs!$E$33,0)</f>
        <v>0</v>
      </c>
      <c r="T11" s="88">
        <f>IF(OR($C11=1,$F11=1),Inputs!$E$34,0)</f>
        <v>0</v>
      </c>
      <c r="U11" s="194">
        <f t="shared" si="9"/>
        <v>-250</v>
      </c>
      <c r="V11" s="186">
        <f>E11*Inputs!E$26*Summary!$B$31</f>
        <v>1000</v>
      </c>
      <c r="W11" s="184">
        <v>0</v>
      </c>
      <c r="X11" s="190"/>
    </row>
    <row r="12" spans="1:24" ht="11.25">
      <c r="A12" s="272"/>
      <c r="B12" s="8"/>
      <c r="C12" s="107">
        <v>0</v>
      </c>
      <c r="D12" s="9" t="s">
        <v>83</v>
      </c>
      <c r="E12" s="15">
        <f>Inputs!$E$4</f>
        <v>5</v>
      </c>
      <c r="F12" s="104">
        <f t="shared" si="1"/>
        <v>1</v>
      </c>
      <c r="G12" s="13"/>
      <c r="H12" s="91">
        <f t="shared" si="2"/>
        <v>0</v>
      </c>
      <c r="I12" s="92">
        <f t="shared" si="3"/>
        <v>0</v>
      </c>
      <c r="J12" s="93">
        <f t="shared" si="4"/>
        <v>0</v>
      </c>
      <c r="K12" s="94">
        <f t="shared" si="5"/>
        <v>0</v>
      </c>
      <c r="L12" s="93">
        <f t="shared" si="6"/>
        <v>250</v>
      </c>
      <c r="M12" s="91">
        <f t="shared" si="7"/>
        <v>375</v>
      </c>
      <c r="N12" s="87">
        <f t="shared" si="8"/>
        <v>75</v>
      </c>
      <c r="O12" s="87">
        <f>IF(OR($C12=1,$F12=1),Inputs!$E$3*(1/4),0)</f>
        <v>10</v>
      </c>
      <c r="P12" s="89">
        <f>IF(OR($C12=1,$F12=1),Inputs!$E$25,0)</f>
        <v>50</v>
      </c>
      <c r="Q12" s="88">
        <f>IF(OR($C12=1,$F12=1),Inputs!$E$31,0)</f>
        <v>0</v>
      </c>
      <c r="R12" s="89">
        <f>IF(OR($C12=1,$F12=1),Inputs!$E$32,0)</f>
        <v>0</v>
      </c>
      <c r="S12" s="88">
        <f>IF(OR($C12=1,$F12=1),Inputs!$E$33,0)</f>
        <v>0</v>
      </c>
      <c r="T12" s="88">
        <f>IF(OR($C12=1,$F12=1),Inputs!$E$34,0)</f>
        <v>0</v>
      </c>
      <c r="U12" s="194">
        <f t="shared" si="9"/>
        <v>-250</v>
      </c>
      <c r="V12" s="186">
        <f>E12*Inputs!E$26*Summary!$B$31</f>
        <v>1000</v>
      </c>
      <c r="W12" s="184">
        <v>0</v>
      </c>
      <c r="X12" s="190"/>
    </row>
    <row r="13" spans="1:24" ht="12" thickBot="1">
      <c r="A13" s="273"/>
      <c r="B13" s="11"/>
      <c r="C13" s="108">
        <v>0</v>
      </c>
      <c r="D13" s="12" t="s">
        <v>83</v>
      </c>
      <c r="E13" s="15">
        <f>Inputs!$E$4</f>
        <v>5</v>
      </c>
      <c r="F13" s="105">
        <f t="shared" si="1"/>
        <v>1</v>
      </c>
      <c r="G13" s="13"/>
      <c r="H13" s="95">
        <f t="shared" si="2"/>
        <v>0</v>
      </c>
      <c r="I13" s="96">
        <f t="shared" si="3"/>
        <v>0</v>
      </c>
      <c r="J13" s="97">
        <f t="shared" si="4"/>
        <v>0</v>
      </c>
      <c r="K13" s="98">
        <f t="shared" si="5"/>
        <v>0</v>
      </c>
      <c r="L13" s="97">
        <f t="shared" si="6"/>
        <v>250</v>
      </c>
      <c r="M13" s="95">
        <f t="shared" si="7"/>
        <v>375</v>
      </c>
      <c r="N13" s="99">
        <f t="shared" si="8"/>
        <v>75</v>
      </c>
      <c r="O13" s="99">
        <f>IF(OR($C13=1,$F13=1),Inputs!$E$3*(1/4),0)</f>
        <v>10</v>
      </c>
      <c r="P13" s="100">
        <f>IF(OR($C13=1,$F13=1),Inputs!$E$25,0)</f>
        <v>50</v>
      </c>
      <c r="Q13" s="101">
        <f>IF(OR($C13=1,$F13=1),Inputs!$E$31,0)</f>
        <v>0</v>
      </c>
      <c r="R13" s="100">
        <f>IF(OR($C13=1,$F13=1),Inputs!$E$32,0)</f>
        <v>0</v>
      </c>
      <c r="S13" s="101">
        <f>IF(OR($C13=1,$F13=1),Inputs!$E$33,0)</f>
        <v>0</v>
      </c>
      <c r="T13" s="101">
        <f>IF(OR($C13=1,$F13=1),Inputs!$E$34,0)</f>
        <v>0</v>
      </c>
      <c r="U13" s="195">
        <f t="shared" si="9"/>
        <v>-250</v>
      </c>
      <c r="V13" s="186">
        <f>E13*Inputs!E$26*Summary!$B$31</f>
        <v>1000</v>
      </c>
      <c r="W13" s="185">
        <v>0</v>
      </c>
      <c r="X13" s="191"/>
    </row>
    <row r="14" spans="1:24" ht="11.25">
      <c r="A14" s="271" t="s">
        <v>110</v>
      </c>
      <c r="B14" s="8" t="s">
        <v>86</v>
      </c>
      <c r="C14" s="107">
        <v>0</v>
      </c>
      <c r="D14" s="9" t="s">
        <v>83</v>
      </c>
      <c r="E14" s="15">
        <f>Inputs!$E$5</f>
        <v>6.25</v>
      </c>
      <c r="F14" s="104">
        <f t="shared" si="1"/>
        <v>1</v>
      </c>
      <c r="G14" s="13"/>
      <c r="H14" s="91">
        <f t="shared" si="2"/>
        <v>0</v>
      </c>
      <c r="I14" s="92">
        <f t="shared" si="3"/>
        <v>0</v>
      </c>
      <c r="J14" s="93">
        <f t="shared" si="4"/>
        <v>0</v>
      </c>
      <c r="K14" s="94">
        <f t="shared" si="5"/>
        <v>0</v>
      </c>
      <c r="L14" s="85">
        <f t="shared" si="6"/>
        <v>312.5</v>
      </c>
      <c r="M14" s="91">
        <f t="shared" si="7"/>
        <v>468.75</v>
      </c>
      <c r="N14" s="87">
        <f t="shared" si="8"/>
        <v>75</v>
      </c>
      <c r="O14" s="87">
        <f>IF(OR($C14=1,$F14=1),Inputs!$E$3*(1/4),0)</f>
        <v>10</v>
      </c>
      <c r="P14" s="89">
        <f>IF(OR($C14=1,$F14=1),Inputs!$E$25,0)</f>
        <v>50</v>
      </c>
      <c r="Q14" s="88">
        <f>IF(OR($C14=1,$F14=1),Inputs!$E$31,0)</f>
        <v>0</v>
      </c>
      <c r="R14" s="89">
        <f>IF(OR($C14=1,$F14=1),Inputs!$E$32,0)</f>
        <v>0</v>
      </c>
      <c r="S14" s="88">
        <f>IF(OR($C14=1,$F14=1),Inputs!$E$33,0)</f>
        <v>0</v>
      </c>
      <c r="T14" s="88">
        <f>IF(OR($C14=1,$F14=1),Inputs!$E$34,0)</f>
        <v>0</v>
      </c>
      <c r="U14" s="194">
        <f t="shared" si="9"/>
        <v>-312.5</v>
      </c>
      <c r="V14" s="186">
        <f>E14*Inputs!E$26*Summary!$B$32</f>
        <v>937.5</v>
      </c>
      <c r="W14" s="184">
        <v>0</v>
      </c>
      <c r="X14" s="190"/>
    </row>
    <row r="15" spans="1:24" ht="11.25">
      <c r="A15" s="272"/>
      <c r="B15" s="8"/>
      <c r="C15" s="107">
        <v>0</v>
      </c>
      <c r="D15" s="9" t="s">
        <v>83</v>
      </c>
      <c r="E15" s="15">
        <f>Inputs!$E$5</f>
        <v>6.25</v>
      </c>
      <c r="F15" s="104">
        <f t="shared" si="1"/>
        <v>1</v>
      </c>
      <c r="G15" s="13"/>
      <c r="H15" s="91">
        <f t="shared" si="2"/>
        <v>0</v>
      </c>
      <c r="I15" s="92">
        <f t="shared" si="3"/>
        <v>0</v>
      </c>
      <c r="J15" s="93">
        <f t="shared" si="4"/>
        <v>0</v>
      </c>
      <c r="K15" s="94">
        <f t="shared" si="5"/>
        <v>0</v>
      </c>
      <c r="L15" s="93">
        <f t="shared" si="6"/>
        <v>312.5</v>
      </c>
      <c r="M15" s="91">
        <f t="shared" si="7"/>
        <v>468.75</v>
      </c>
      <c r="N15" s="87">
        <f t="shared" si="8"/>
        <v>75</v>
      </c>
      <c r="O15" s="87">
        <f>IF(OR($C15=1,$F15=1),Inputs!$E$3*(1/4),0)</f>
        <v>10</v>
      </c>
      <c r="P15" s="89">
        <f>IF(OR($C15=1,$F15=1),Inputs!$E$25,0)</f>
        <v>50</v>
      </c>
      <c r="Q15" s="88">
        <f>IF(OR($C15=1,$F15=1),Inputs!$E$31,0)</f>
        <v>0</v>
      </c>
      <c r="R15" s="89">
        <f>IF(OR($C15=1,$F15=1),Inputs!$E$32,0)</f>
        <v>0</v>
      </c>
      <c r="S15" s="88">
        <f>IF(OR($C15=1,$F15=1),Inputs!$E$33,0)</f>
        <v>0</v>
      </c>
      <c r="T15" s="88">
        <f>IF(OR($C15=1,$F15=1),Inputs!$E$34,0)</f>
        <v>0</v>
      </c>
      <c r="U15" s="194">
        <f t="shared" si="9"/>
        <v>-312.5</v>
      </c>
      <c r="V15" s="186">
        <f>E15*Inputs!E$26*Summary!$B$32</f>
        <v>937.5</v>
      </c>
      <c r="W15" s="184">
        <v>0</v>
      </c>
      <c r="X15" s="190"/>
    </row>
    <row r="16" spans="1:24" ht="11.25">
      <c r="A16" s="272"/>
      <c r="B16" s="8"/>
      <c r="C16" s="107">
        <v>0</v>
      </c>
      <c r="D16" s="9" t="s">
        <v>83</v>
      </c>
      <c r="E16" s="15">
        <f>Inputs!$E$5</f>
        <v>6.25</v>
      </c>
      <c r="F16" s="104">
        <f t="shared" si="1"/>
        <v>1</v>
      </c>
      <c r="G16" s="13"/>
      <c r="H16" s="91">
        <f t="shared" si="2"/>
        <v>0</v>
      </c>
      <c r="I16" s="92">
        <f t="shared" si="3"/>
        <v>0</v>
      </c>
      <c r="J16" s="93">
        <f t="shared" si="4"/>
        <v>0</v>
      </c>
      <c r="K16" s="94">
        <f t="shared" si="5"/>
        <v>0</v>
      </c>
      <c r="L16" s="93">
        <f t="shared" si="6"/>
        <v>312.5</v>
      </c>
      <c r="M16" s="91">
        <f t="shared" si="7"/>
        <v>468.75</v>
      </c>
      <c r="N16" s="87">
        <f t="shared" si="8"/>
        <v>75</v>
      </c>
      <c r="O16" s="87">
        <f>IF(OR($C16=1,$F16=1),Inputs!$E$3*(1/4),0)</f>
        <v>10</v>
      </c>
      <c r="P16" s="89">
        <f>IF(OR($C16=1,$F16=1),Inputs!$E$25,0)</f>
        <v>50</v>
      </c>
      <c r="Q16" s="88">
        <f>IF(OR($C16=1,$F16=1),Inputs!$E$31,0)</f>
        <v>0</v>
      </c>
      <c r="R16" s="89">
        <f>IF(OR($C16=1,$F16=1),Inputs!$E$32,0)</f>
        <v>0</v>
      </c>
      <c r="S16" s="88">
        <f>IF(OR($C16=1,$F16=1),Inputs!$E$33,0)</f>
        <v>0</v>
      </c>
      <c r="T16" s="88">
        <f>IF(OR($C16=1,$F16=1),Inputs!$E$34,0)</f>
        <v>0</v>
      </c>
      <c r="U16" s="194">
        <f t="shared" si="9"/>
        <v>-312.5</v>
      </c>
      <c r="V16" s="186">
        <f>E16*Inputs!E$26*Summary!$B$32</f>
        <v>937.5</v>
      </c>
      <c r="W16" s="184">
        <v>0</v>
      </c>
      <c r="X16" s="190"/>
    </row>
    <row r="17" spans="1:24" ht="12" thickBot="1">
      <c r="A17" s="273"/>
      <c r="B17" s="11"/>
      <c r="C17" s="108">
        <v>0</v>
      </c>
      <c r="D17" s="12" t="s">
        <v>83</v>
      </c>
      <c r="E17" s="15">
        <f>Inputs!$E$5</f>
        <v>6.25</v>
      </c>
      <c r="F17" s="105">
        <f t="shared" si="1"/>
        <v>1</v>
      </c>
      <c r="G17" s="13"/>
      <c r="H17" s="95">
        <f t="shared" si="2"/>
        <v>0</v>
      </c>
      <c r="I17" s="96">
        <f t="shared" si="3"/>
        <v>0</v>
      </c>
      <c r="J17" s="97">
        <f t="shared" si="4"/>
        <v>0</v>
      </c>
      <c r="K17" s="98">
        <f t="shared" si="5"/>
        <v>0</v>
      </c>
      <c r="L17" s="97">
        <f t="shared" si="6"/>
        <v>312.5</v>
      </c>
      <c r="M17" s="95">
        <f t="shared" si="7"/>
        <v>468.75</v>
      </c>
      <c r="N17" s="99">
        <f t="shared" si="8"/>
        <v>75</v>
      </c>
      <c r="O17" s="99">
        <f>IF(OR($C17=1,$F17=1),Inputs!$E$3*(1/4),0)</f>
        <v>10</v>
      </c>
      <c r="P17" s="100">
        <f>IF(OR($C17=1,$F17=1),Inputs!$E$25,0)</f>
        <v>50</v>
      </c>
      <c r="Q17" s="101">
        <f>IF(OR($C17=1,$F17=1),Inputs!$E$31,0)</f>
        <v>0</v>
      </c>
      <c r="R17" s="100">
        <f>IF(OR($C17=1,$F17=1),Inputs!$E$32,0)</f>
        <v>0</v>
      </c>
      <c r="S17" s="101">
        <f>IF(OR($C17=1,$F17=1),Inputs!$E$33,0)</f>
        <v>0</v>
      </c>
      <c r="T17" s="101">
        <f>IF(OR($C17=1,$F17=1),Inputs!$E$34,0)</f>
        <v>0</v>
      </c>
      <c r="U17" s="195">
        <f t="shared" si="9"/>
        <v>-312.5</v>
      </c>
      <c r="V17" s="186">
        <f>E17*Inputs!E$26*Summary!$B$32</f>
        <v>937.5</v>
      </c>
      <c r="W17" s="185">
        <v>0</v>
      </c>
      <c r="X17" s="191"/>
    </row>
    <row r="18" spans="1:24" ht="11.25">
      <c r="A18" s="271" t="s">
        <v>111</v>
      </c>
      <c r="B18" s="8" t="s">
        <v>87</v>
      </c>
      <c r="C18" s="107">
        <v>0</v>
      </c>
      <c r="D18" s="9" t="s">
        <v>83</v>
      </c>
      <c r="E18" s="15">
        <f>Inputs!$E$6</f>
        <v>7.5</v>
      </c>
      <c r="F18" s="104">
        <f t="shared" si="1"/>
        <v>1</v>
      </c>
      <c r="G18" s="13"/>
      <c r="H18" s="91">
        <f t="shared" si="2"/>
        <v>0</v>
      </c>
      <c r="I18" s="92">
        <f t="shared" si="3"/>
        <v>0</v>
      </c>
      <c r="J18" s="93">
        <f t="shared" si="4"/>
        <v>0</v>
      </c>
      <c r="K18" s="94">
        <f t="shared" si="5"/>
        <v>0</v>
      </c>
      <c r="L18" s="85">
        <f t="shared" si="6"/>
        <v>375</v>
      </c>
      <c r="M18" s="91">
        <f t="shared" si="7"/>
        <v>562.5</v>
      </c>
      <c r="N18" s="87">
        <f t="shared" si="8"/>
        <v>75</v>
      </c>
      <c r="O18" s="87">
        <f>IF(OR($C18=1,$F18=1),Inputs!$E$3*(1/4),0)</f>
        <v>10</v>
      </c>
      <c r="P18" s="89">
        <f>IF(OR($C18=1,$F18=1),Inputs!$E$25,0)</f>
        <v>50</v>
      </c>
      <c r="Q18" s="88">
        <f>IF(OR($C18=1,$F18=1),Inputs!$E$31,0)</f>
        <v>0</v>
      </c>
      <c r="R18" s="89">
        <f>IF(OR($C18=1,$F18=1),Inputs!$E$32,0)</f>
        <v>0</v>
      </c>
      <c r="S18" s="88">
        <f>IF(OR($C18=1,$F18=1),Inputs!$E$33,0)</f>
        <v>0</v>
      </c>
      <c r="T18" s="88">
        <f>IF(OR($C18=1,$F18=1),Inputs!$E$34,0)</f>
        <v>0</v>
      </c>
      <c r="U18" s="194">
        <f t="shared" si="9"/>
        <v>-375</v>
      </c>
      <c r="V18" s="186">
        <f>E18*Inputs!E$26*Summary!$B$33</f>
        <v>750</v>
      </c>
      <c r="W18" s="184">
        <v>0</v>
      </c>
      <c r="X18" s="190"/>
    </row>
    <row r="19" spans="1:24" ht="11.25">
      <c r="A19" s="272"/>
      <c r="B19" s="8"/>
      <c r="C19" s="107">
        <v>0</v>
      </c>
      <c r="D19" s="9" t="s">
        <v>83</v>
      </c>
      <c r="E19" s="15">
        <f>Inputs!$E$6</f>
        <v>7.5</v>
      </c>
      <c r="F19" s="104">
        <f t="shared" si="1"/>
        <v>1</v>
      </c>
      <c r="G19" s="13"/>
      <c r="H19" s="91">
        <f t="shared" si="2"/>
        <v>0</v>
      </c>
      <c r="I19" s="92">
        <f t="shared" si="3"/>
        <v>0</v>
      </c>
      <c r="J19" s="93">
        <f t="shared" si="4"/>
        <v>0</v>
      </c>
      <c r="K19" s="94">
        <f t="shared" si="5"/>
        <v>0</v>
      </c>
      <c r="L19" s="93">
        <f t="shared" si="6"/>
        <v>375</v>
      </c>
      <c r="M19" s="91">
        <f t="shared" si="7"/>
        <v>562.5</v>
      </c>
      <c r="N19" s="87">
        <f t="shared" si="8"/>
        <v>75</v>
      </c>
      <c r="O19" s="87">
        <f>IF(OR($C19=1,$F19=1),Inputs!$E$3*(1/4),0)</f>
        <v>10</v>
      </c>
      <c r="P19" s="89">
        <f>IF(OR($C19=1,$F19=1),Inputs!$E$25,0)</f>
        <v>50</v>
      </c>
      <c r="Q19" s="88">
        <f>IF(OR($C19=1,$F19=1),Inputs!$E$31,0)</f>
        <v>0</v>
      </c>
      <c r="R19" s="89">
        <f>IF(OR($C19=1,$F19=1),Inputs!$E$32,0)</f>
        <v>0</v>
      </c>
      <c r="S19" s="88">
        <f>IF(OR($C19=1,$F19=1),Inputs!$E$33,0)</f>
        <v>0</v>
      </c>
      <c r="T19" s="88">
        <f>IF(OR($C19=1,$F19=1),Inputs!$E$34,0)</f>
        <v>0</v>
      </c>
      <c r="U19" s="194">
        <f t="shared" si="9"/>
        <v>-375</v>
      </c>
      <c r="V19" s="186">
        <f>E19*Inputs!E$26*Summary!$B$33</f>
        <v>750</v>
      </c>
      <c r="W19" s="184">
        <v>0</v>
      </c>
      <c r="X19" s="190"/>
    </row>
    <row r="20" spans="1:24" ht="11.25">
      <c r="A20" s="272"/>
      <c r="B20" s="8"/>
      <c r="C20" s="107">
        <v>0</v>
      </c>
      <c r="D20" s="9" t="s">
        <v>83</v>
      </c>
      <c r="E20" s="15">
        <f>Inputs!$E$6</f>
        <v>7.5</v>
      </c>
      <c r="F20" s="104">
        <f t="shared" si="1"/>
        <v>1</v>
      </c>
      <c r="G20" s="13"/>
      <c r="H20" s="91">
        <f t="shared" si="2"/>
        <v>0</v>
      </c>
      <c r="I20" s="92">
        <f t="shared" si="3"/>
        <v>0</v>
      </c>
      <c r="J20" s="93">
        <f t="shared" si="4"/>
        <v>0</v>
      </c>
      <c r="K20" s="94">
        <f t="shared" si="5"/>
        <v>0</v>
      </c>
      <c r="L20" s="93">
        <f t="shared" si="6"/>
        <v>375</v>
      </c>
      <c r="M20" s="91">
        <f t="shared" si="7"/>
        <v>562.5</v>
      </c>
      <c r="N20" s="87">
        <f t="shared" si="8"/>
        <v>75</v>
      </c>
      <c r="O20" s="87">
        <f>IF(OR($C20=1,$F20=1),Inputs!$E$3*(1/4),0)</f>
        <v>10</v>
      </c>
      <c r="P20" s="89">
        <f>IF(OR($C20=1,$F20=1),Inputs!$E$25,0)</f>
        <v>50</v>
      </c>
      <c r="Q20" s="88">
        <f>IF(OR($C20=1,$F20=1),Inputs!$E$31,0)</f>
        <v>0</v>
      </c>
      <c r="R20" s="89">
        <f>IF(OR($C20=1,$F20=1),Inputs!$E$32,0)</f>
        <v>0</v>
      </c>
      <c r="S20" s="88">
        <f>IF(OR($C20=1,$F20=1),Inputs!$E$33,0)</f>
        <v>0</v>
      </c>
      <c r="T20" s="88">
        <f>IF(OR($C20=1,$F20=1),Inputs!$E$34,0)</f>
        <v>0</v>
      </c>
      <c r="U20" s="194">
        <f t="shared" si="9"/>
        <v>-375</v>
      </c>
      <c r="V20" s="186">
        <f>E20*Inputs!E$26*Summary!$B$33</f>
        <v>750</v>
      </c>
      <c r="W20" s="184">
        <v>0</v>
      </c>
      <c r="X20" s="190"/>
    </row>
    <row r="21" spans="1:24" ht="12" thickBot="1">
      <c r="A21" s="273"/>
      <c r="B21" s="11"/>
      <c r="C21" s="108">
        <v>0</v>
      </c>
      <c r="D21" s="12" t="s">
        <v>83</v>
      </c>
      <c r="E21" s="16">
        <f>Inputs!$E$6</f>
        <v>7.5</v>
      </c>
      <c r="F21" s="105">
        <f t="shared" si="1"/>
        <v>1</v>
      </c>
      <c r="G21" s="13"/>
      <c r="H21" s="95">
        <f t="shared" si="2"/>
        <v>0</v>
      </c>
      <c r="I21" s="96">
        <f t="shared" si="3"/>
        <v>0</v>
      </c>
      <c r="J21" s="97">
        <f t="shared" si="4"/>
        <v>0</v>
      </c>
      <c r="K21" s="98">
        <f t="shared" si="5"/>
        <v>0</v>
      </c>
      <c r="L21" s="97">
        <f t="shared" si="6"/>
        <v>375</v>
      </c>
      <c r="M21" s="95">
        <f t="shared" si="7"/>
        <v>562.5</v>
      </c>
      <c r="N21" s="99">
        <f t="shared" si="8"/>
        <v>75</v>
      </c>
      <c r="O21" s="99">
        <f>IF(OR($C21=1,$F21=1),Inputs!$E$3*(1/4),0)</f>
        <v>10</v>
      </c>
      <c r="P21" s="100">
        <f>IF(OR($C21=1,$F21=1),Inputs!$E$25,0)</f>
        <v>50</v>
      </c>
      <c r="Q21" s="101">
        <f>IF(OR($C21=1,$F21=1),Inputs!$E$31,0)</f>
        <v>0</v>
      </c>
      <c r="R21" s="100">
        <f>IF(OR($C21=1,$F21=1),Inputs!$E$32,0)</f>
        <v>0</v>
      </c>
      <c r="S21" s="101">
        <f>IF(OR($C21=1,$F21=1),Inputs!$E$33,0)</f>
        <v>0</v>
      </c>
      <c r="T21" s="101">
        <f>IF(OR($C21=1,$F21=1),Inputs!$E$34,0)</f>
        <v>0</v>
      </c>
      <c r="U21" s="195">
        <f t="shared" si="9"/>
        <v>-375</v>
      </c>
      <c r="V21" s="186">
        <f>E21*Inputs!E$26*Summary!$B$33</f>
        <v>750</v>
      </c>
      <c r="W21" s="185">
        <v>0</v>
      </c>
      <c r="X21" s="191"/>
    </row>
    <row r="22" spans="1:24" ht="11.25">
      <c r="A22" s="271" t="s">
        <v>112</v>
      </c>
      <c r="B22" s="8" t="s">
        <v>88</v>
      </c>
      <c r="C22" s="107">
        <v>0</v>
      </c>
      <c r="D22" s="9" t="s">
        <v>83</v>
      </c>
      <c r="E22" s="15">
        <v>10</v>
      </c>
      <c r="F22" s="104">
        <f t="shared" si="1"/>
        <v>1</v>
      </c>
      <c r="G22" s="13"/>
      <c r="H22" s="91">
        <f t="shared" si="2"/>
        <v>0</v>
      </c>
      <c r="I22" s="92">
        <f t="shared" si="3"/>
        <v>0</v>
      </c>
      <c r="J22" s="93">
        <f t="shared" si="4"/>
        <v>0</v>
      </c>
      <c r="K22" s="94">
        <f t="shared" si="5"/>
        <v>0</v>
      </c>
      <c r="L22" s="85">
        <f t="shared" si="6"/>
        <v>500</v>
      </c>
      <c r="M22" s="91">
        <f t="shared" si="7"/>
        <v>750</v>
      </c>
      <c r="N22" s="87">
        <f t="shared" si="8"/>
        <v>75</v>
      </c>
      <c r="O22" s="87">
        <f>IF(OR($C22=1,$F22=1),Inputs!$E$3*(1/4),0)</f>
        <v>10</v>
      </c>
      <c r="P22" s="89">
        <f>IF(OR($C22=1,$F22=1),Inputs!$E$25,0)</f>
        <v>50</v>
      </c>
      <c r="Q22" s="88">
        <f>IF(OR($C22=1,$F22=1),Inputs!$E$31,0)</f>
        <v>0</v>
      </c>
      <c r="R22" s="89">
        <f>IF(OR($C22=1,$F22=1),Inputs!$E$32,0)</f>
        <v>0</v>
      </c>
      <c r="S22" s="88">
        <f>IF(OR($C22=1,$F22=1),Inputs!$E$33,0)</f>
        <v>0</v>
      </c>
      <c r="T22" s="88">
        <f>IF(OR($C22=1,$F22=1),Inputs!$E$34,0)</f>
        <v>0</v>
      </c>
      <c r="U22" s="194">
        <f t="shared" si="9"/>
        <v>-500</v>
      </c>
      <c r="V22" s="184">
        <v>0</v>
      </c>
      <c r="W22" s="184">
        <f>MIN(O22,E22)*Inputs!E$13*Inputs!E$26</f>
        <v>750</v>
      </c>
      <c r="X22" s="190"/>
    </row>
    <row r="23" spans="1:24" ht="11.25">
      <c r="A23" s="272"/>
      <c r="B23" s="8"/>
      <c r="C23" s="107">
        <v>0</v>
      </c>
      <c r="D23" s="9" t="s">
        <v>83</v>
      </c>
      <c r="E23" s="15">
        <v>10</v>
      </c>
      <c r="F23" s="104">
        <f t="shared" si="1"/>
        <v>1</v>
      </c>
      <c r="G23" s="13"/>
      <c r="H23" s="91">
        <f t="shared" si="2"/>
        <v>0</v>
      </c>
      <c r="I23" s="92">
        <f t="shared" si="3"/>
        <v>0</v>
      </c>
      <c r="J23" s="93">
        <f t="shared" si="4"/>
        <v>0</v>
      </c>
      <c r="K23" s="94">
        <f t="shared" si="5"/>
        <v>0</v>
      </c>
      <c r="L23" s="93">
        <f t="shared" si="6"/>
        <v>500</v>
      </c>
      <c r="M23" s="91">
        <f t="shared" si="7"/>
        <v>750</v>
      </c>
      <c r="N23" s="87">
        <f t="shared" si="8"/>
        <v>75</v>
      </c>
      <c r="O23" s="87">
        <f>IF(OR($C23=1,$F23=1),Inputs!$E$3*(1/4),0)</f>
        <v>10</v>
      </c>
      <c r="P23" s="89">
        <f>IF(OR($C23=1,$F23=1),Inputs!$E$25,0)</f>
        <v>50</v>
      </c>
      <c r="Q23" s="88">
        <f>IF(OR($C23=1,$F23=1),Inputs!$E$31,0)</f>
        <v>0</v>
      </c>
      <c r="R23" s="89">
        <f>IF(OR($C23=1,$F23=1),Inputs!$E$32,0)</f>
        <v>0</v>
      </c>
      <c r="S23" s="88">
        <f>IF(OR($C23=1,$F23=1),Inputs!$E$33,0)</f>
        <v>0</v>
      </c>
      <c r="T23" s="88">
        <f>IF(OR($C23=1,$F23=1),Inputs!$E$34,0)</f>
        <v>0</v>
      </c>
      <c r="U23" s="194">
        <f t="shared" si="9"/>
        <v>-500</v>
      </c>
      <c r="V23" s="184">
        <v>0</v>
      </c>
      <c r="W23" s="184">
        <f>MIN(O23,E23)*Inputs!E$13*Inputs!E$26</f>
        <v>750</v>
      </c>
      <c r="X23" s="190"/>
    </row>
    <row r="24" spans="1:24" ht="11.25">
      <c r="A24" s="272"/>
      <c r="B24" s="8"/>
      <c r="C24" s="107">
        <v>0</v>
      </c>
      <c r="D24" s="9" t="s">
        <v>83</v>
      </c>
      <c r="E24" s="15">
        <v>10</v>
      </c>
      <c r="F24" s="104">
        <f t="shared" si="1"/>
        <v>1</v>
      </c>
      <c r="G24" s="13"/>
      <c r="H24" s="91">
        <f t="shared" si="2"/>
        <v>0</v>
      </c>
      <c r="I24" s="92">
        <f t="shared" si="3"/>
        <v>0</v>
      </c>
      <c r="J24" s="93">
        <f t="shared" si="4"/>
        <v>0</v>
      </c>
      <c r="K24" s="94">
        <f t="shared" si="5"/>
        <v>0</v>
      </c>
      <c r="L24" s="93">
        <f t="shared" si="6"/>
        <v>500</v>
      </c>
      <c r="M24" s="91">
        <f t="shared" si="7"/>
        <v>750</v>
      </c>
      <c r="N24" s="87">
        <f t="shared" si="8"/>
        <v>75</v>
      </c>
      <c r="O24" s="87">
        <f>IF(OR($C24=1,$F24=1),Inputs!$E$3*(1/4),0)</f>
        <v>10</v>
      </c>
      <c r="P24" s="89">
        <f>IF(OR($C24=1,$F24=1),Inputs!$E$25,0)</f>
        <v>50</v>
      </c>
      <c r="Q24" s="88">
        <f>IF(OR($C24=1,$F24=1),Inputs!$E$31,0)</f>
        <v>0</v>
      </c>
      <c r="R24" s="89">
        <f>IF(OR($C24=1,$F24=1),Inputs!$E$32,0)</f>
        <v>0</v>
      </c>
      <c r="S24" s="88">
        <f>IF(OR($C24=1,$F24=1),Inputs!$E$33,0)</f>
        <v>0</v>
      </c>
      <c r="T24" s="88">
        <f>IF(OR($C24=1,$F24=1),Inputs!$E$34,0)</f>
        <v>0</v>
      </c>
      <c r="U24" s="194">
        <f t="shared" si="9"/>
        <v>-500</v>
      </c>
      <c r="V24" s="184">
        <v>0</v>
      </c>
      <c r="W24" s="184">
        <f>MIN(O24,E24)*Inputs!E$13*Inputs!E$26</f>
        <v>750</v>
      </c>
      <c r="X24" s="190"/>
    </row>
    <row r="25" spans="1:24" ht="12" thickBot="1">
      <c r="A25" s="273"/>
      <c r="B25" s="11"/>
      <c r="C25" s="108">
        <v>0</v>
      </c>
      <c r="D25" s="12" t="s">
        <v>83</v>
      </c>
      <c r="E25" s="16">
        <v>10</v>
      </c>
      <c r="F25" s="105">
        <f t="shared" si="1"/>
        <v>1</v>
      </c>
      <c r="G25" s="13"/>
      <c r="H25" s="95">
        <f t="shared" si="2"/>
        <v>0</v>
      </c>
      <c r="I25" s="96">
        <f t="shared" si="3"/>
        <v>0</v>
      </c>
      <c r="J25" s="97">
        <f t="shared" si="4"/>
        <v>0</v>
      </c>
      <c r="K25" s="98">
        <f t="shared" si="5"/>
        <v>0</v>
      </c>
      <c r="L25" s="97">
        <f t="shared" si="6"/>
        <v>500</v>
      </c>
      <c r="M25" s="95">
        <f t="shared" si="7"/>
        <v>750</v>
      </c>
      <c r="N25" s="99">
        <f t="shared" si="8"/>
        <v>75</v>
      </c>
      <c r="O25" s="99">
        <f>IF(OR($C25=1,$F25=1),Inputs!$E$3*(1/4),0)</f>
        <v>10</v>
      </c>
      <c r="P25" s="100">
        <f>IF(OR($C25=1,$F25=1),Inputs!$E$25,0)</f>
        <v>50</v>
      </c>
      <c r="Q25" s="101">
        <f>IF(OR($C25=1,$F25=1),Inputs!$E$31,0)</f>
        <v>0</v>
      </c>
      <c r="R25" s="100">
        <f>IF(OR($C25=1,$F25=1),Inputs!$E$32,0)</f>
        <v>0</v>
      </c>
      <c r="S25" s="101">
        <f>IF(OR($C25=1,$F25=1),Inputs!$E$33,0)</f>
        <v>0</v>
      </c>
      <c r="T25" s="101">
        <f>IF(OR($C25=1,$F25=1),Inputs!$E$34,0)</f>
        <v>0</v>
      </c>
      <c r="U25" s="195">
        <f t="shared" si="9"/>
        <v>-500</v>
      </c>
      <c r="V25" s="185">
        <v>0</v>
      </c>
      <c r="W25" s="185">
        <f>MIN(O25,E25)*Inputs!E$13*Inputs!E$26</f>
        <v>750</v>
      </c>
      <c r="X25" s="191"/>
    </row>
    <row r="26" spans="1:24" ht="11.25">
      <c r="A26" s="271" t="s">
        <v>113</v>
      </c>
      <c r="B26" s="8" t="s">
        <v>89</v>
      </c>
      <c r="C26" s="107">
        <v>0</v>
      </c>
      <c r="D26" s="9" t="s">
        <v>83</v>
      </c>
      <c r="E26" s="15">
        <v>10</v>
      </c>
      <c r="F26" s="104">
        <f t="shared" si="1"/>
        <v>1</v>
      </c>
      <c r="G26" s="13"/>
      <c r="H26" s="91">
        <f t="shared" si="2"/>
        <v>0</v>
      </c>
      <c r="I26" s="92">
        <f t="shared" si="3"/>
        <v>0</v>
      </c>
      <c r="J26" s="93">
        <f t="shared" si="4"/>
        <v>0</v>
      </c>
      <c r="K26" s="94">
        <f t="shared" si="5"/>
        <v>0</v>
      </c>
      <c r="L26" s="85">
        <f t="shared" si="6"/>
        <v>500</v>
      </c>
      <c r="M26" s="91">
        <f t="shared" si="7"/>
        <v>750</v>
      </c>
      <c r="N26" s="87">
        <f t="shared" si="8"/>
        <v>75</v>
      </c>
      <c r="O26" s="87">
        <f>IF(OR($C26=1,$F26=1),Inputs!$E$3*(1/4),0)</f>
        <v>10</v>
      </c>
      <c r="P26" s="89">
        <f>IF(OR($C26=1,$F26=1),Inputs!$E$25,0)</f>
        <v>50</v>
      </c>
      <c r="Q26" s="88">
        <f>IF(OR($C26=1,$F26=1),Inputs!$E$31,0)</f>
        <v>0</v>
      </c>
      <c r="R26" s="89">
        <f>IF(OR($C26=1,$F26=1),Inputs!$E$32,0)</f>
        <v>0</v>
      </c>
      <c r="S26" s="88">
        <f>IF(OR($C26=1,$F26=1),Inputs!$E$33,0)</f>
        <v>0</v>
      </c>
      <c r="T26" s="88">
        <f>IF(OR($C26=1,$F26=1),Inputs!$E$34,0)</f>
        <v>0</v>
      </c>
      <c r="U26" s="194">
        <f t="shared" si="9"/>
        <v>-500</v>
      </c>
      <c r="V26" s="184">
        <v>0</v>
      </c>
      <c r="W26" s="184">
        <f>MIN(O26,E26)*Inputs!E$13*Inputs!E$26</f>
        <v>750</v>
      </c>
      <c r="X26" s="190"/>
    </row>
    <row r="27" spans="1:24" ht="11.25">
      <c r="A27" s="272"/>
      <c r="B27" s="8"/>
      <c r="C27" s="107">
        <v>0</v>
      </c>
      <c r="D27" s="9" t="s">
        <v>83</v>
      </c>
      <c r="E27" s="15">
        <v>10</v>
      </c>
      <c r="F27" s="104">
        <f t="shared" si="1"/>
        <v>1</v>
      </c>
      <c r="G27" s="13"/>
      <c r="H27" s="91">
        <f t="shared" si="2"/>
        <v>0</v>
      </c>
      <c r="I27" s="92">
        <f t="shared" si="3"/>
        <v>0</v>
      </c>
      <c r="J27" s="93">
        <f t="shared" si="4"/>
        <v>0</v>
      </c>
      <c r="K27" s="94">
        <f t="shared" si="5"/>
        <v>0</v>
      </c>
      <c r="L27" s="93">
        <f t="shared" si="6"/>
        <v>500</v>
      </c>
      <c r="M27" s="91">
        <f t="shared" si="7"/>
        <v>750</v>
      </c>
      <c r="N27" s="87">
        <f t="shared" si="8"/>
        <v>75</v>
      </c>
      <c r="O27" s="87">
        <f>IF(OR($C27=1,$F27=1),Inputs!$E$3*(1/4),0)</f>
        <v>10</v>
      </c>
      <c r="P27" s="89">
        <f>IF(OR($C27=1,$F27=1),Inputs!$E$25,0)</f>
        <v>50</v>
      </c>
      <c r="Q27" s="88">
        <f>IF(OR($C27=1,$F27=1),Inputs!$E$31,0)</f>
        <v>0</v>
      </c>
      <c r="R27" s="89">
        <f>IF(OR($C27=1,$F27=1),Inputs!$E$32,0)</f>
        <v>0</v>
      </c>
      <c r="S27" s="88">
        <f>IF(OR($C27=1,$F27=1),Inputs!$E$33,0)</f>
        <v>0</v>
      </c>
      <c r="T27" s="88">
        <f>IF(OR($C27=1,$F27=1),Inputs!$E$34,0)</f>
        <v>0</v>
      </c>
      <c r="U27" s="194">
        <f t="shared" si="9"/>
        <v>-500</v>
      </c>
      <c r="V27" s="184">
        <v>0</v>
      </c>
      <c r="W27" s="184">
        <f>MIN(O27,E27)*Inputs!E$13*Inputs!E$26</f>
        <v>750</v>
      </c>
      <c r="X27" s="190"/>
    </row>
    <row r="28" spans="1:24" ht="11.25">
      <c r="A28" s="272"/>
      <c r="B28" s="8"/>
      <c r="C28" s="107">
        <v>0</v>
      </c>
      <c r="D28" s="9" t="s">
        <v>83</v>
      </c>
      <c r="E28" s="15">
        <v>10</v>
      </c>
      <c r="F28" s="104">
        <f t="shared" si="1"/>
        <v>1</v>
      </c>
      <c r="G28" s="13"/>
      <c r="H28" s="91">
        <f t="shared" si="2"/>
        <v>0</v>
      </c>
      <c r="I28" s="92">
        <f t="shared" si="3"/>
        <v>0</v>
      </c>
      <c r="J28" s="93">
        <f t="shared" si="4"/>
        <v>0</v>
      </c>
      <c r="K28" s="94">
        <f t="shared" si="5"/>
        <v>0</v>
      </c>
      <c r="L28" s="93">
        <f t="shared" si="6"/>
        <v>500</v>
      </c>
      <c r="M28" s="91">
        <f t="shared" si="7"/>
        <v>750</v>
      </c>
      <c r="N28" s="87">
        <f t="shared" si="8"/>
        <v>75</v>
      </c>
      <c r="O28" s="87">
        <f>IF(OR($C28=1,$F28=1),Inputs!$E$3*(1/4),0)</f>
        <v>10</v>
      </c>
      <c r="P28" s="89">
        <f>IF(OR($C28=1,$F28=1),Inputs!$E$25,0)</f>
        <v>50</v>
      </c>
      <c r="Q28" s="88">
        <f>IF(OR($C28=1,$F28=1),Inputs!$E$31,0)</f>
        <v>0</v>
      </c>
      <c r="R28" s="89">
        <f>IF(OR($C28=1,$F28=1),Inputs!$E$32,0)</f>
        <v>0</v>
      </c>
      <c r="S28" s="88">
        <f>IF(OR($C28=1,$F28=1),Inputs!$E$33,0)</f>
        <v>0</v>
      </c>
      <c r="T28" s="88">
        <f>IF(OR($C28=1,$F28=1),Inputs!$E$34,0)</f>
        <v>0</v>
      </c>
      <c r="U28" s="194">
        <f t="shared" si="9"/>
        <v>-500</v>
      </c>
      <c r="V28" s="184">
        <v>0</v>
      </c>
      <c r="W28" s="184">
        <f>MIN(O28,E28)*Inputs!E$13*Inputs!E$26</f>
        <v>750</v>
      </c>
      <c r="X28" s="190"/>
    </row>
    <row r="29" spans="1:24" ht="12" thickBot="1">
      <c r="A29" s="273"/>
      <c r="B29" s="11"/>
      <c r="C29" s="108">
        <v>0</v>
      </c>
      <c r="D29" s="12" t="s">
        <v>83</v>
      </c>
      <c r="E29" s="16">
        <v>10</v>
      </c>
      <c r="F29" s="105">
        <f t="shared" si="1"/>
        <v>1</v>
      </c>
      <c r="G29" s="13"/>
      <c r="H29" s="95">
        <f t="shared" si="2"/>
        <v>0</v>
      </c>
      <c r="I29" s="96">
        <f t="shared" si="3"/>
        <v>0</v>
      </c>
      <c r="J29" s="97">
        <f t="shared" si="4"/>
        <v>0</v>
      </c>
      <c r="K29" s="98">
        <f t="shared" si="5"/>
        <v>0</v>
      </c>
      <c r="L29" s="97">
        <f t="shared" si="6"/>
        <v>500</v>
      </c>
      <c r="M29" s="95">
        <f t="shared" si="7"/>
        <v>750</v>
      </c>
      <c r="N29" s="99">
        <f t="shared" si="8"/>
        <v>75</v>
      </c>
      <c r="O29" s="99">
        <f>IF(OR($C29=1,$F29=1),Inputs!$E$3*(1/4),0)</f>
        <v>10</v>
      </c>
      <c r="P29" s="100">
        <f>IF(OR($C29=1,$F29=1),Inputs!$E$25,0)</f>
        <v>50</v>
      </c>
      <c r="Q29" s="101">
        <f>IF(OR($C29=1,$F29=1),Inputs!$E$31,0)</f>
        <v>0</v>
      </c>
      <c r="R29" s="100">
        <f>IF(OR($C29=1,$F29=1),Inputs!$E$32,0)</f>
        <v>0</v>
      </c>
      <c r="S29" s="101">
        <f>IF(OR($C29=1,$F29=1),Inputs!$E$33,0)</f>
        <v>0</v>
      </c>
      <c r="T29" s="101">
        <f>IF(OR($C29=1,$F29=1),Inputs!$E$34,0)</f>
        <v>0</v>
      </c>
      <c r="U29" s="195">
        <f t="shared" si="9"/>
        <v>-500</v>
      </c>
      <c r="V29" s="185">
        <v>0</v>
      </c>
      <c r="W29" s="185">
        <f>MIN(O29,E29)*Inputs!E$13*Inputs!E$26</f>
        <v>750</v>
      </c>
      <c r="X29" s="191"/>
    </row>
    <row r="30" spans="1:24" ht="11.25">
      <c r="A30" s="271" t="s">
        <v>114</v>
      </c>
      <c r="B30" s="8" t="s">
        <v>90</v>
      </c>
      <c r="C30" s="107">
        <v>1</v>
      </c>
      <c r="D30" s="9" t="s">
        <v>83</v>
      </c>
      <c r="E30" s="15">
        <f>Inputs!$E$3/4</f>
        <v>10</v>
      </c>
      <c r="F30" s="104">
        <f t="shared" si="1"/>
        <v>0</v>
      </c>
      <c r="G30" s="13"/>
      <c r="H30" s="91">
        <f t="shared" si="2"/>
        <v>750</v>
      </c>
      <c r="I30" s="92">
        <f t="shared" si="3"/>
        <v>500</v>
      </c>
      <c r="J30" s="93">
        <f t="shared" si="4"/>
        <v>0</v>
      </c>
      <c r="K30" s="94">
        <f t="shared" si="5"/>
        <v>0</v>
      </c>
      <c r="L30" s="85">
        <f t="shared" si="6"/>
        <v>0</v>
      </c>
      <c r="M30" s="91">
        <f t="shared" si="7"/>
        <v>0</v>
      </c>
      <c r="N30" s="87">
        <f t="shared" si="8"/>
        <v>75</v>
      </c>
      <c r="O30" s="87">
        <f>IF(OR($C30=1,$F30=1),Inputs!$E$3*(1/4),0)</f>
        <v>10</v>
      </c>
      <c r="P30" s="89">
        <f>IF(OR($C30=1,$F30=1),Inputs!$E$25,0)</f>
        <v>50</v>
      </c>
      <c r="Q30" s="88">
        <f>IF(OR($C30=1,$F30=1),Inputs!$E$31,0)</f>
        <v>0</v>
      </c>
      <c r="R30" s="89">
        <f>IF(OR($C30=1,$F30=1),Inputs!$E$32,0)</f>
        <v>0</v>
      </c>
      <c r="S30" s="88">
        <f>IF(OR($C30=1,$F30=1),Inputs!$E$33,0)</f>
        <v>0</v>
      </c>
      <c r="T30" s="88">
        <f>IF(OR($C30=1,$F30=1),Inputs!$E$34,0)</f>
        <v>0</v>
      </c>
      <c r="U30" s="194">
        <f t="shared" si="9"/>
        <v>-500</v>
      </c>
      <c r="V30" s="184">
        <v>0</v>
      </c>
      <c r="W30" s="184">
        <f>MIN(O30,E30)*Inputs!E$13*Inputs!E$26</f>
        <v>750</v>
      </c>
      <c r="X30" s="190"/>
    </row>
    <row r="31" spans="1:24" ht="11.25">
      <c r="A31" s="272"/>
      <c r="B31" s="8"/>
      <c r="C31" s="107">
        <v>1</v>
      </c>
      <c r="D31" s="9" t="s">
        <v>83</v>
      </c>
      <c r="E31" s="15">
        <f>Inputs!$E$3/4</f>
        <v>10</v>
      </c>
      <c r="F31" s="104">
        <f t="shared" si="1"/>
        <v>0</v>
      </c>
      <c r="G31" s="13"/>
      <c r="H31" s="91">
        <f t="shared" si="2"/>
        <v>750</v>
      </c>
      <c r="I31" s="92">
        <f t="shared" si="3"/>
        <v>500</v>
      </c>
      <c r="J31" s="93">
        <f t="shared" si="4"/>
        <v>0</v>
      </c>
      <c r="K31" s="94">
        <f t="shared" si="5"/>
        <v>0</v>
      </c>
      <c r="L31" s="93">
        <f t="shared" si="6"/>
        <v>0</v>
      </c>
      <c r="M31" s="91">
        <f t="shared" si="7"/>
        <v>0</v>
      </c>
      <c r="N31" s="87">
        <f t="shared" si="8"/>
        <v>75</v>
      </c>
      <c r="O31" s="87">
        <f>IF(OR($C31=1,$F31=1),Inputs!$E$3*(1/4),0)</f>
        <v>10</v>
      </c>
      <c r="P31" s="89">
        <f>IF(OR($C31=1,$F31=1),Inputs!$E$25,0)</f>
        <v>50</v>
      </c>
      <c r="Q31" s="88">
        <f>IF(OR($C31=1,$F31=1),Inputs!$E$31,0)</f>
        <v>0</v>
      </c>
      <c r="R31" s="89">
        <f>IF(OR($C31=1,$F31=1),Inputs!$E$32,0)</f>
        <v>0</v>
      </c>
      <c r="S31" s="88">
        <f>IF(OR($C31=1,$F31=1),Inputs!$E$33,0)</f>
        <v>0</v>
      </c>
      <c r="T31" s="88">
        <f>IF(OR($C31=1,$F31=1),Inputs!$E$34,0)</f>
        <v>0</v>
      </c>
      <c r="U31" s="194">
        <f t="shared" si="9"/>
        <v>-500</v>
      </c>
      <c r="V31" s="184">
        <v>0</v>
      </c>
      <c r="W31" s="184">
        <f>MIN(O31,E31)*Inputs!E$13*Inputs!E$26</f>
        <v>750</v>
      </c>
      <c r="X31" s="190"/>
    </row>
    <row r="32" spans="1:24" ht="11.25">
      <c r="A32" s="272"/>
      <c r="B32" s="8"/>
      <c r="C32" s="107">
        <v>1</v>
      </c>
      <c r="D32" s="9" t="s">
        <v>83</v>
      </c>
      <c r="E32" s="15">
        <f>Inputs!$E$3/4</f>
        <v>10</v>
      </c>
      <c r="F32" s="104">
        <f t="shared" si="1"/>
        <v>0</v>
      </c>
      <c r="G32" s="13"/>
      <c r="H32" s="91">
        <f t="shared" si="2"/>
        <v>750</v>
      </c>
      <c r="I32" s="92">
        <f t="shared" si="3"/>
        <v>500</v>
      </c>
      <c r="J32" s="93">
        <f t="shared" si="4"/>
        <v>0</v>
      </c>
      <c r="K32" s="94">
        <f t="shared" si="5"/>
        <v>0</v>
      </c>
      <c r="L32" s="93">
        <f t="shared" si="6"/>
        <v>0</v>
      </c>
      <c r="M32" s="91">
        <f t="shared" si="7"/>
        <v>0</v>
      </c>
      <c r="N32" s="87">
        <f t="shared" si="8"/>
        <v>75</v>
      </c>
      <c r="O32" s="87">
        <f>IF(OR($C32=1,$F32=1),Inputs!$E$3*(1/4),0)</f>
        <v>10</v>
      </c>
      <c r="P32" s="89">
        <f>IF(OR($C32=1,$F32=1),Inputs!$E$25,0)</f>
        <v>50</v>
      </c>
      <c r="Q32" s="88">
        <f>IF(OR($C32=1,$F32=1),Inputs!$E$31,0)</f>
        <v>0</v>
      </c>
      <c r="R32" s="89">
        <f>IF(OR($C32=1,$F32=1),Inputs!$E$32,0)</f>
        <v>0</v>
      </c>
      <c r="S32" s="88">
        <f>IF(OR($C32=1,$F32=1),Inputs!$E$33,0)</f>
        <v>0</v>
      </c>
      <c r="T32" s="88">
        <f>IF(OR($C32=1,$F32=1),Inputs!$E$34,0)</f>
        <v>0</v>
      </c>
      <c r="U32" s="194">
        <f t="shared" si="9"/>
        <v>-500</v>
      </c>
      <c r="V32" s="184">
        <v>0</v>
      </c>
      <c r="W32" s="184">
        <f>MIN(O32,E32)*Inputs!E$13*Inputs!E$26</f>
        <v>750</v>
      </c>
      <c r="X32" s="190"/>
    </row>
    <row r="33" spans="1:24" ht="12" thickBot="1">
      <c r="A33" s="273"/>
      <c r="B33" s="11"/>
      <c r="C33" s="108">
        <v>1</v>
      </c>
      <c r="D33" s="12" t="s">
        <v>83</v>
      </c>
      <c r="E33" s="15">
        <f>Inputs!$E$3/4</f>
        <v>10</v>
      </c>
      <c r="F33" s="105">
        <f t="shared" si="1"/>
        <v>0</v>
      </c>
      <c r="G33" s="14"/>
      <c r="H33" s="95">
        <f t="shared" si="2"/>
        <v>750</v>
      </c>
      <c r="I33" s="96">
        <f t="shared" si="3"/>
        <v>500</v>
      </c>
      <c r="J33" s="97">
        <f t="shared" si="4"/>
        <v>0</v>
      </c>
      <c r="K33" s="98">
        <f t="shared" si="5"/>
        <v>0</v>
      </c>
      <c r="L33" s="97">
        <f t="shared" si="6"/>
        <v>0</v>
      </c>
      <c r="M33" s="95">
        <f t="shared" si="7"/>
        <v>0</v>
      </c>
      <c r="N33" s="99">
        <f t="shared" si="8"/>
        <v>75</v>
      </c>
      <c r="O33" s="99">
        <f>IF(OR($C33=1,$F33=1),Inputs!$E$3*(1/4),0)</f>
        <v>10</v>
      </c>
      <c r="P33" s="100">
        <f>IF(OR($C33=1,$F33=1),Inputs!$E$25,0)</f>
        <v>50</v>
      </c>
      <c r="Q33" s="101">
        <f>IF(OR($C33=1,$F33=1),Inputs!$E$31,0)</f>
        <v>0</v>
      </c>
      <c r="R33" s="100">
        <f>IF(OR($C33=1,$F33=1),Inputs!$E$32,0)</f>
        <v>0</v>
      </c>
      <c r="S33" s="101">
        <f>IF(OR($C33=1,$F33=1),Inputs!$E$33,0)</f>
        <v>0</v>
      </c>
      <c r="T33" s="101">
        <f>IF(OR($C33=1,$F33=1),Inputs!$E$34,0)</f>
        <v>0</v>
      </c>
      <c r="U33" s="195">
        <f t="shared" si="9"/>
        <v>-500</v>
      </c>
      <c r="V33" s="185">
        <v>0</v>
      </c>
      <c r="W33" s="185">
        <f>MIN(O33,E33)*Inputs!E$13*Inputs!E$26</f>
        <v>750</v>
      </c>
      <c r="X33" s="191"/>
    </row>
    <row r="34" spans="1:24" ht="11.25">
      <c r="A34" s="271" t="s">
        <v>115</v>
      </c>
      <c r="B34" s="8" t="s">
        <v>91</v>
      </c>
      <c r="C34" s="107">
        <v>1</v>
      </c>
      <c r="D34" s="9" t="s">
        <v>83</v>
      </c>
      <c r="E34" s="15">
        <f>Inputs!$E$3/4</f>
        <v>10</v>
      </c>
      <c r="F34" s="104">
        <f t="shared" si="1"/>
        <v>0</v>
      </c>
      <c r="G34" s="13"/>
      <c r="H34" s="91">
        <f t="shared" si="2"/>
        <v>750</v>
      </c>
      <c r="I34" s="92">
        <f t="shared" si="3"/>
        <v>500</v>
      </c>
      <c r="J34" s="93">
        <f t="shared" si="4"/>
        <v>0</v>
      </c>
      <c r="K34" s="94">
        <f t="shared" si="5"/>
        <v>0</v>
      </c>
      <c r="L34" s="85">
        <f t="shared" si="6"/>
        <v>0</v>
      </c>
      <c r="M34" s="91">
        <f t="shared" si="7"/>
        <v>0</v>
      </c>
      <c r="N34" s="87">
        <f t="shared" si="8"/>
        <v>75</v>
      </c>
      <c r="O34" s="87">
        <f>IF(OR($C34=1,$F34=1),Inputs!$E$3*(1/4),0)</f>
        <v>10</v>
      </c>
      <c r="P34" s="89">
        <f>IF(OR($C34=1,$F34=1),Inputs!$E$25,0)</f>
        <v>50</v>
      </c>
      <c r="Q34" s="88">
        <f>IF(OR($C34=1,$F34=1),Inputs!$E$31,0)</f>
        <v>0</v>
      </c>
      <c r="R34" s="89">
        <f>IF(OR($C34=1,$F34=1),Inputs!$E$32,0)</f>
        <v>0</v>
      </c>
      <c r="S34" s="88">
        <f>IF(OR($C34=1,$F34=1),Inputs!$E$33,0)</f>
        <v>0</v>
      </c>
      <c r="T34" s="88">
        <f>IF(OR($C34=1,$F34=1),Inputs!$E$34,0)</f>
        <v>0</v>
      </c>
      <c r="U34" s="194">
        <f t="shared" si="9"/>
        <v>-500</v>
      </c>
      <c r="V34" s="184">
        <v>0</v>
      </c>
      <c r="W34" s="184">
        <f>MIN(O34,E34)*Inputs!E$13*Inputs!E$26</f>
        <v>750</v>
      </c>
      <c r="X34" s="190"/>
    </row>
    <row r="35" spans="1:24" ht="11.25">
      <c r="A35" s="272"/>
      <c r="B35" s="8"/>
      <c r="C35" s="107">
        <v>1</v>
      </c>
      <c r="D35" s="9" t="s">
        <v>83</v>
      </c>
      <c r="E35" s="15">
        <f>Inputs!$E$3/4</f>
        <v>10</v>
      </c>
      <c r="F35" s="104">
        <f t="shared" si="1"/>
        <v>0</v>
      </c>
      <c r="G35" s="13"/>
      <c r="H35" s="91">
        <f t="shared" si="2"/>
        <v>750</v>
      </c>
      <c r="I35" s="92">
        <f t="shared" si="3"/>
        <v>500</v>
      </c>
      <c r="J35" s="93">
        <f t="shared" si="4"/>
        <v>0</v>
      </c>
      <c r="K35" s="94">
        <f t="shared" si="5"/>
        <v>0</v>
      </c>
      <c r="L35" s="93">
        <f t="shared" si="6"/>
        <v>0</v>
      </c>
      <c r="M35" s="91">
        <f t="shared" si="7"/>
        <v>0</v>
      </c>
      <c r="N35" s="87">
        <f t="shared" si="8"/>
        <v>75</v>
      </c>
      <c r="O35" s="87">
        <f>IF(OR($C35=1,$F35=1),Inputs!$E$3*(1/4),0)</f>
        <v>10</v>
      </c>
      <c r="P35" s="89">
        <f>IF(OR($C35=1,$F35=1),Inputs!$E$25,0)</f>
        <v>50</v>
      </c>
      <c r="Q35" s="88">
        <f>IF(OR($C35=1,$F35=1),Inputs!$E$31,0)</f>
        <v>0</v>
      </c>
      <c r="R35" s="89">
        <f>IF(OR($C35=1,$F35=1),Inputs!$E$32,0)</f>
        <v>0</v>
      </c>
      <c r="S35" s="88">
        <f>IF(OR($C35=1,$F35=1),Inputs!$E$33,0)</f>
        <v>0</v>
      </c>
      <c r="T35" s="88">
        <f>IF(OR($C35=1,$F35=1),Inputs!$E$34,0)</f>
        <v>0</v>
      </c>
      <c r="U35" s="194">
        <f t="shared" si="9"/>
        <v>-500</v>
      </c>
      <c r="V35" s="184">
        <v>0</v>
      </c>
      <c r="W35" s="184">
        <f>MIN(O35,E35)*Inputs!E$13*Inputs!E$26</f>
        <v>750</v>
      </c>
      <c r="X35" s="190"/>
    </row>
    <row r="36" spans="1:24" ht="11.25">
      <c r="A36" s="272"/>
      <c r="B36" s="8"/>
      <c r="C36" s="107">
        <v>1</v>
      </c>
      <c r="D36" s="9" t="s">
        <v>83</v>
      </c>
      <c r="E36" s="15">
        <f>Inputs!$E$3/4</f>
        <v>10</v>
      </c>
      <c r="F36" s="104">
        <f t="shared" si="1"/>
        <v>0</v>
      </c>
      <c r="G36" s="13"/>
      <c r="H36" s="91">
        <f t="shared" si="2"/>
        <v>750</v>
      </c>
      <c r="I36" s="92">
        <f t="shared" si="3"/>
        <v>500</v>
      </c>
      <c r="J36" s="93">
        <f t="shared" si="4"/>
        <v>0</v>
      </c>
      <c r="K36" s="94">
        <f t="shared" si="5"/>
        <v>0</v>
      </c>
      <c r="L36" s="93">
        <f t="shared" si="6"/>
        <v>0</v>
      </c>
      <c r="M36" s="91">
        <f t="shared" si="7"/>
        <v>0</v>
      </c>
      <c r="N36" s="87">
        <f t="shared" si="8"/>
        <v>75</v>
      </c>
      <c r="O36" s="87">
        <f>IF(OR($C36=1,$F36=1),Inputs!$E$3*(1/4),0)</f>
        <v>10</v>
      </c>
      <c r="P36" s="89">
        <f>IF(OR($C36=1,$F36=1),Inputs!$E$25,0)</f>
        <v>50</v>
      </c>
      <c r="Q36" s="88">
        <f>IF(OR($C36=1,$F36=1),Inputs!$E$31,0)</f>
        <v>0</v>
      </c>
      <c r="R36" s="89">
        <f>IF(OR($C36=1,$F36=1),Inputs!$E$32,0)</f>
        <v>0</v>
      </c>
      <c r="S36" s="88">
        <f>IF(OR($C36=1,$F36=1),Inputs!$E$33,0)</f>
        <v>0</v>
      </c>
      <c r="T36" s="88">
        <f>IF(OR($C36=1,$F36=1),Inputs!$E$34,0)</f>
        <v>0</v>
      </c>
      <c r="U36" s="194">
        <f t="shared" si="9"/>
        <v>-500</v>
      </c>
      <c r="V36" s="184">
        <v>0</v>
      </c>
      <c r="W36" s="184">
        <f>MIN(O36,E36)*Inputs!E$13*Inputs!E$26</f>
        <v>750</v>
      </c>
      <c r="X36" s="190"/>
    </row>
    <row r="37" spans="1:24" ht="12" thickBot="1">
      <c r="A37" s="273"/>
      <c r="B37" s="11"/>
      <c r="C37" s="108">
        <v>1</v>
      </c>
      <c r="D37" s="12" t="s">
        <v>83</v>
      </c>
      <c r="E37" s="15">
        <f>Inputs!$E$3/4</f>
        <v>10</v>
      </c>
      <c r="F37" s="105">
        <f t="shared" si="1"/>
        <v>0</v>
      </c>
      <c r="G37" s="13"/>
      <c r="H37" s="95">
        <f t="shared" si="2"/>
        <v>750</v>
      </c>
      <c r="I37" s="96">
        <f t="shared" si="3"/>
        <v>500</v>
      </c>
      <c r="J37" s="97">
        <f t="shared" si="4"/>
        <v>0</v>
      </c>
      <c r="K37" s="98">
        <f t="shared" si="5"/>
        <v>0</v>
      </c>
      <c r="L37" s="97">
        <f t="shared" si="6"/>
        <v>0</v>
      </c>
      <c r="M37" s="95">
        <f t="shared" si="7"/>
        <v>0</v>
      </c>
      <c r="N37" s="99">
        <f t="shared" si="8"/>
        <v>75</v>
      </c>
      <c r="O37" s="99">
        <f>IF(OR($C37=1,$F37=1),Inputs!$E$3*(1/4),0)</f>
        <v>10</v>
      </c>
      <c r="P37" s="100">
        <f>IF(OR($C37=1,$F37=1),Inputs!$E$25,0)</f>
        <v>50</v>
      </c>
      <c r="Q37" s="101">
        <f>IF(OR($C37=1,$F37=1),Inputs!$E$31,0)</f>
        <v>0</v>
      </c>
      <c r="R37" s="100">
        <f>IF(OR($C37=1,$F37=1),Inputs!$E$32,0)</f>
        <v>0</v>
      </c>
      <c r="S37" s="101">
        <f>IF(OR($C37=1,$F37=1),Inputs!$E$33,0)</f>
        <v>0</v>
      </c>
      <c r="T37" s="101">
        <f>IF(OR($C37=1,$F37=1),Inputs!$E$34,0)</f>
        <v>0</v>
      </c>
      <c r="U37" s="195">
        <f t="shared" si="9"/>
        <v>-500</v>
      </c>
      <c r="V37" s="185">
        <v>0</v>
      </c>
      <c r="W37" s="185">
        <f>MIN(O37,E37)*Inputs!E$13*Inputs!E$26</f>
        <v>750</v>
      </c>
      <c r="X37" s="191"/>
    </row>
    <row r="38" spans="1:24" ht="11.25">
      <c r="A38" s="271" t="s">
        <v>116</v>
      </c>
      <c r="B38" s="8" t="s">
        <v>92</v>
      </c>
      <c r="C38" s="107">
        <v>1</v>
      </c>
      <c r="D38" s="9" t="s">
        <v>83</v>
      </c>
      <c r="E38" s="15">
        <f>Inputs!$E$3/4</f>
        <v>10</v>
      </c>
      <c r="F38" s="104">
        <f aca="true" t="shared" si="10" ref="F38:F69">IF(AND(C38=0,D38="Closed"),1,0)</f>
        <v>0</v>
      </c>
      <c r="G38" s="13"/>
      <c r="H38" s="91">
        <f t="shared" si="2"/>
        <v>750</v>
      </c>
      <c r="I38" s="92">
        <f t="shared" si="3"/>
        <v>500</v>
      </c>
      <c r="J38" s="93">
        <f t="shared" si="4"/>
        <v>0</v>
      </c>
      <c r="K38" s="94">
        <f t="shared" si="5"/>
        <v>0</v>
      </c>
      <c r="L38" s="85">
        <f t="shared" si="6"/>
        <v>0</v>
      </c>
      <c r="M38" s="91">
        <f t="shared" si="7"/>
        <v>0</v>
      </c>
      <c r="N38" s="87">
        <f t="shared" si="8"/>
        <v>75</v>
      </c>
      <c r="O38" s="87">
        <f>IF(OR($C38=1,$F38=1),Inputs!$E$3*(1/4),0)</f>
        <v>10</v>
      </c>
      <c r="P38" s="89">
        <f>IF(OR($C38=1,$F38=1),Inputs!$E$25,0)</f>
        <v>50</v>
      </c>
      <c r="Q38" s="88">
        <f>IF(OR($C38=1,$F38=1),Inputs!$E$31,0)</f>
        <v>0</v>
      </c>
      <c r="R38" s="89">
        <f>IF(OR($C38=1,$F38=1),Inputs!$E$32,0)</f>
        <v>0</v>
      </c>
      <c r="S38" s="88">
        <f>IF(OR($C38=1,$F38=1),Inputs!$E$33,0)</f>
        <v>0</v>
      </c>
      <c r="T38" s="88">
        <f>IF(OR($C38=1,$F38=1),Inputs!$E$34,0)</f>
        <v>0</v>
      </c>
      <c r="U38" s="194">
        <f t="shared" si="9"/>
        <v>-500</v>
      </c>
      <c r="V38" s="184">
        <v>0</v>
      </c>
      <c r="W38" s="184">
        <f>MIN(O38,E38)*Inputs!E$13*Inputs!E$26</f>
        <v>750</v>
      </c>
      <c r="X38" s="190"/>
    </row>
    <row r="39" spans="1:24" ht="11.25">
      <c r="A39" s="272"/>
      <c r="B39" s="8"/>
      <c r="C39" s="107">
        <v>1</v>
      </c>
      <c r="D39" s="9" t="s">
        <v>83</v>
      </c>
      <c r="E39" s="15">
        <f>Inputs!$E$3/4</f>
        <v>10</v>
      </c>
      <c r="F39" s="104">
        <f t="shared" si="10"/>
        <v>0</v>
      </c>
      <c r="G39" s="13"/>
      <c r="H39" s="91">
        <f t="shared" si="2"/>
        <v>750</v>
      </c>
      <c r="I39" s="92">
        <f t="shared" si="3"/>
        <v>500</v>
      </c>
      <c r="J39" s="93">
        <f t="shared" si="4"/>
        <v>0</v>
      </c>
      <c r="K39" s="94">
        <f t="shared" si="5"/>
        <v>0</v>
      </c>
      <c r="L39" s="93">
        <f t="shared" si="6"/>
        <v>0</v>
      </c>
      <c r="M39" s="91">
        <f t="shared" si="7"/>
        <v>0</v>
      </c>
      <c r="N39" s="87">
        <f t="shared" si="8"/>
        <v>75</v>
      </c>
      <c r="O39" s="87">
        <f>IF(OR($C39=1,$F39=1),Inputs!$E$3*(1/4),0)</f>
        <v>10</v>
      </c>
      <c r="P39" s="89">
        <f>IF(OR($C39=1,$F39=1),Inputs!$E$25,0)</f>
        <v>50</v>
      </c>
      <c r="Q39" s="88">
        <f>IF(OR($C39=1,$F39=1),Inputs!$E$31,0)</f>
        <v>0</v>
      </c>
      <c r="R39" s="89">
        <f>IF(OR($C39=1,$F39=1),Inputs!$E$32,0)</f>
        <v>0</v>
      </c>
      <c r="S39" s="88">
        <f>IF(OR($C39=1,$F39=1),Inputs!$E$33,0)</f>
        <v>0</v>
      </c>
      <c r="T39" s="88">
        <f>IF(OR($C39=1,$F39=1),Inputs!$E$34,0)</f>
        <v>0</v>
      </c>
      <c r="U39" s="194">
        <f t="shared" si="9"/>
        <v>-500</v>
      </c>
      <c r="V39" s="184">
        <v>0</v>
      </c>
      <c r="W39" s="184">
        <f>MIN(O39,E39)*Inputs!E$13*Inputs!E$26</f>
        <v>750</v>
      </c>
      <c r="X39" s="190"/>
    </row>
    <row r="40" spans="1:24" ht="11.25">
      <c r="A40" s="272"/>
      <c r="B40" s="8"/>
      <c r="C40" s="107">
        <v>1</v>
      </c>
      <c r="D40" s="9" t="s">
        <v>83</v>
      </c>
      <c r="E40" s="15">
        <f>Inputs!$E$3/4</f>
        <v>10</v>
      </c>
      <c r="F40" s="104">
        <f t="shared" si="10"/>
        <v>0</v>
      </c>
      <c r="G40" s="13"/>
      <c r="H40" s="91">
        <f t="shared" si="2"/>
        <v>750</v>
      </c>
      <c r="I40" s="92">
        <f t="shared" si="3"/>
        <v>500</v>
      </c>
      <c r="J40" s="93">
        <f t="shared" si="4"/>
        <v>0</v>
      </c>
      <c r="K40" s="94">
        <f t="shared" si="5"/>
        <v>0</v>
      </c>
      <c r="L40" s="93">
        <f t="shared" si="6"/>
        <v>0</v>
      </c>
      <c r="M40" s="91">
        <f t="shared" si="7"/>
        <v>0</v>
      </c>
      <c r="N40" s="87">
        <f t="shared" si="8"/>
        <v>75</v>
      </c>
      <c r="O40" s="87">
        <f>IF(OR($C40=1,$F40=1),Inputs!$E$3*(1/4),0)</f>
        <v>10</v>
      </c>
      <c r="P40" s="89">
        <f>IF(OR($C40=1,$F40=1),Inputs!$E$25,0)</f>
        <v>50</v>
      </c>
      <c r="Q40" s="88">
        <f>IF(OR($C40=1,$F40=1),Inputs!$E$31,0)</f>
        <v>0</v>
      </c>
      <c r="R40" s="89">
        <f>IF(OR($C40=1,$F40=1),Inputs!$E$32,0)</f>
        <v>0</v>
      </c>
      <c r="S40" s="88">
        <f>IF(OR($C40=1,$F40=1),Inputs!$E$33,0)</f>
        <v>0</v>
      </c>
      <c r="T40" s="88">
        <f>IF(OR($C40=1,$F40=1),Inputs!$E$34,0)</f>
        <v>0</v>
      </c>
      <c r="U40" s="194">
        <f t="shared" si="9"/>
        <v>-500</v>
      </c>
      <c r="V40" s="184">
        <v>0</v>
      </c>
      <c r="W40" s="184">
        <f>MIN(O40,E40)*Inputs!E$13*Inputs!E$26</f>
        <v>750</v>
      </c>
      <c r="X40" s="190"/>
    </row>
    <row r="41" spans="1:24" ht="12" thickBot="1">
      <c r="A41" s="273"/>
      <c r="B41" s="11"/>
      <c r="C41" s="108">
        <v>1</v>
      </c>
      <c r="D41" s="12" t="s">
        <v>83</v>
      </c>
      <c r="E41" s="15">
        <f>Inputs!$E$3/4</f>
        <v>10</v>
      </c>
      <c r="F41" s="105">
        <f t="shared" si="10"/>
        <v>0</v>
      </c>
      <c r="G41" s="13"/>
      <c r="H41" s="95">
        <f t="shared" si="2"/>
        <v>750</v>
      </c>
      <c r="I41" s="96">
        <f t="shared" si="3"/>
        <v>500</v>
      </c>
      <c r="J41" s="97">
        <f t="shared" si="4"/>
        <v>0</v>
      </c>
      <c r="K41" s="98">
        <f t="shared" si="5"/>
        <v>0</v>
      </c>
      <c r="L41" s="97">
        <f t="shared" si="6"/>
        <v>0</v>
      </c>
      <c r="M41" s="95">
        <f t="shared" si="7"/>
        <v>0</v>
      </c>
      <c r="N41" s="99">
        <f t="shared" si="8"/>
        <v>75</v>
      </c>
      <c r="O41" s="99">
        <f>IF(OR($C41=1,$F41=1),Inputs!$E$3*(1/4),0)</f>
        <v>10</v>
      </c>
      <c r="P41" s="100">
        <f>IF(OR($C41=1,$F41=1),Inputs!$E$25,0)</f>
        <v>50</v>
      </c>
      <c r="Q41" s="101">
        <f>IF(OR($C41=1,$F41=1),Inputs!$E$31,0)</f>
        <v>0</v>
      </c>
      <c r="R41" s="100">
        <f>IF(OR($C41=1,$F41=1),Inputs!$E$32,0)</f>
        <v>0</v>
      </c>
      <c r="S41" s="101">
        <f>IF(OR($C41=1,$F41=1),Inputs!$E$33,0)</f>
        <v>0</v>
      </c>
      <c r="T41" s="101">
        <f>IF(OR($C41=1,$F41=1),Inputs!$E$34,0)</f>
        <v>0</v>
      </c>
      <c r="U41" s="195">
        <f t="shared" si="9"/>
        <v>-500</v>
      </c>
      <c r="V41" s="185">
        <v>0</v>
      </c>
      <c r="W41" s="185">
        <f>MIN(O41,E41)*Inputs!E$13*Inputs!E$26</f>
        <v>750</v>
      </c>
      <c r="X41" s="191"/>
    </row>
    <row r="42" spans="1:24" ht="11.25">
      <c r="A42" s="271" t="s">
        <v>117</v>
      </c>
      <c r="B42" s="8" t="s">
        <v>93</v>
      </c>
      <c r="C42" s="107">
        <v>1</v>
      </c>
      <c r="D42" s="9" t="s">
        <v>83</v>
      </c>
      <c r="E42" s="15">
        <f>Inputs!$E$3/4</f>
        <v>10</v>
      </c>
      <c r="F42" s="104">
        <f t="shared" si="10"/>
        <v>0</v>
      </c>
      <c r="G42" s="13"/>
      <c r="H42" s="91">
        <f t="shared" si="2"/>
        <v>750</v>
      </c>
      <c r="I42" s="92">
        <f t="shared" si="3"/>
        <v>500</v>
      </c>
      <c r="J42" s="93">
        <f t="shared" si="4"/>
        <v>0</v>
      </c>
      <c r="K42" s="94">
        <f t="shared" si="5"/>
        <v>0</v>
      </c>
      <c r="L42" s="85">
        <f t="shared" si="6"/>
        <v>0</v>
      </c>
      <c r="M42" s="91">
        <f t="shared" si="7"/>
        <v>0</v>
      </c>
      <c r="N42" s="87">
        <f t="shared" si="8"/>
        <v>75</v>
      </c>
      <c r="O42" s="87">
        <f>IF(OR($C42=1,$F42=1),Inputs!$E$3*(1/4),0)</f>
        <v>10</v>
      </c>
      <c r="P42" s="89">
        <f>IF(OR($C42=1,$F42=1),Inputs!$E$25,0)</f>
        <v>50</v>
      </c>
      <c r="Q42" s="88">
        <f>IF(OR($C42=1,$F42=1),Inputs!$E$31,0)</f>
        <v>0</v>
      </c>
      <c r="R42" s="89">
        <f>IF(OR($C42=1,$F42=1),Inputs!$E$32,0)</f>
        <v>0</v>
      </c>
      <c r="S42" s="88">
        <f>IF(OR($C42=1,$F42=1),Inputs!$E$33,0)</f>
        <v>0</v>
      </c>
      <c r="T42" s="88">
        <f>IF(OR($C42=1,$F42=1),Inputs!$E$34,0)</f>
        <v>0</v>
      </c>
      <c r="U42" s="194">
        <f t="shared" si="9"/>
        <v>-500</v>
      </c>
      <c r="V42" s="184">
        <v>0</v>
      </c>
      <c r="W42" s="184">
        <f>MIN(O42,E42)*Inputs!E$13*Inputs!E$26</f>
        <v>750</v>
      </c>
      <c r="X42" s="190"/>
    </row>
    <row r="43" spans="1:24" ht="11.25">
      <c r="A43" s="272"/>
      <c r="B43" s="8"/>
      <c r="C43" s="107">
        <v>1</v>
      </c>
      <c r="D43" s="9" t="s">
        <v>83</v>
      </c>
      <c r="E43" s="15">
        <f>Inputs!$E$3/4</f>
        <v>10</v>
      </c>
      <c r="F43" s="104">
        <f t="shared" si="10"/>
        <v>0</v>
      </c>
      <c r="G43" s="13"/>
      <c r="H43" s="91">
        <f t="shared" si="2"/>
        <v>750</v>
      </c>
      <c r="I43" s="92">
        <f t="shared" si="3"/>
        <v>500</v>
      </c>
      <c r="J43" s="93">
        <f t="shared" si="4"/>
        <v>0</v>
      </c>
      <c r="K43" s="94">
        <f t="shared" si="5"/>
        <v>0</v>
      </c>
      <c r="L43" s="93">
        <f t="shared" si="6"/>
        <v>0</v>
      </c>
      <c r="M43" s="91">
        <f t="shared" si="7"/>
        <v>0</v>
      </c>
      <c r="N43" s="87">
        <f t="shared" si="8"/>
        <v>75</v>
      </c>
      <c r="O43" s="87">
        <f>IF(OR($C43=1,$F43=1),Inputs!$E$3*(1/4),0)</f>
        <v>10</v>
      </c>
      <c r="P43" s="89">
        <f>IF(OR($C43=1,$F43=1),Inputs!$E$25,0)</f>
        <v>50</v>
      </c>
      <c r="Q43" s="88">
        <f>IF(OR($C43=1,$F43=1),Inputs!$E$31,0)</f>
        <v>0</v>
      </c>
      <c r="R43" s="89">
        <f>IF(OR($C43=1,$F43=1),Inputs!$E$32,0)</f>
        <v>0</v>
      </c>
      <c r="S43" s="88">
        <f>IF(OR($C43=1,$F43=1),Inputs!$E$33,0)</f>
        <v>0</v>
      </c>
      <c r="T43" s="88">
        <f>IF(OR($C43=1,$F43=1),Inputs!$E$34,0)</f>
        <v>0</v>
      </c>
      <c r="U43" s="194">
        <f t="shared" si="9"/>
        <v>-500</v>
      </c>
      <c r="V43" s="184">
        <v>0</v>
      </c>
      <c r="W43" s="184">
        <f>MIN(O43,E43)*Inputs!E$13*Inputs!E$26</f>
        <v>750</v>
      </c>
      <c r="X43" s="190"/>
    </row>
    <row r="44" spans="1:24" ht="11.25">
      <c r="A44" s="272"/>
      <c r="B44" s="8"/>
      <c r="C44" s="107">
        <v>1</v>
      </c>
      <c r="D44" s="9" t="s">
        <v>83</v>
      </c>
      <c r="E44" s="15">
        <f>Inputs!$E$3/4</f>
        <v>10</v>
      </c>
      <c r="F44" s="104">
        <f t="shared" si="10"/>
        <v>0</v>
      </c>
      <c r="G44" s="13"/>
      <c r="H44" s="91">
        <f t="shared" si="2"/>
        <v>750</v>
      </c>
      <c r="I44" s="92">
        <f t="shared" si="3"/>
        <v>500</v>
      </c>
      <c r="J44" s="93">
        <f t="shared" si="4"/>
        <v>0</v>
      </c>
      <c r="K44" s="94">
        <f t="shared" si="5"/>
        <v>0</v>
      </c>
      <c r="L44" s="93">
        <f t="shared" si="6"/>
        <v>0</v>
      </c>
      <c r="M44" s="91">
        <f t="shared" si="7"/>
        <v>0</v>
      </c>
      <c r="N44" s="87">
        <f t="shared" si="8"/>
        <v>75</v>
      </c>
      <c r="O44" s="87">
        <f>IF(OR($C44=1,$F44=1),Inputs!$E$3*(1/4),0)</f>
        <v>10</v>
      </c>
      <c r="P44" s="89">
        <f>IF(OR($C44=1,$F44=1),Inputs!$E$25,0)</f>
        <v>50</v>
      </c>
      <c r="Q44" s="88">
        <f>IF(OR($C44=1,$F44=1),Inputs!$E$31,0)</f>
        <v>0</v>
      </c>
      <c r="R44" s="89">
        <f>IF(OR($C44=1,$F44=1),Inputs!$E$32,0)</f>
        <v>0</v>
      </c>
      <c r="S44" s="88">
        <f>IF(OR($C44=1,$F44=1),Inputs!$E$33,0)</f>
        <v>0</v>
      </c>
      <c r="T44" s="88">
        <f>IF(OR($C44=1,$F44=1),Inputs!$E$34,0)</f>
        <v>0</v>
      </c>
      <c r="U44" s="194">
        <f t="shared" si="9"/>
        <v>-500</v>
      </c>
      <c r="V44" s="184">
        <v>0</v>
      </c>
      <c r="W44" s="184">
        <f>MIN(O44,E44)*Inputs!E$13*Inputs!E$26</f>
        <v>750</v>
      </c>
      <c r="X44" s="190"/>
    </row>
    <row r="45" spans="1:24" ht="12" thickBot="1">
      <c r="A45" s="273"/>
      <c r="B45" s="11"/>
      <c r="C45" s="108">
        <v>1</v>
      </c>
      <c r="D45" s="12" t="s">
        <v>83</v>
      </c>
      <c r="E45" s="15">
        <f>Inputs!$E$3/4</f>
        <v>10</v>
      </c>
      <c r="F45" s="105">
        <f t="shared" si="10"/>
        <v>0</v>
      </c>
      <c r="G45" s="14"/>
      <c r="H45" s="95">
        <f t="shared" si="2"/>
        <v>750</v>
      </c>
      <c r="I45" s="96">
        <f t="shared" si="3"/>
        <v>500</v>
      </c>
      <c r="J45" s="97">
        <f t="shared" si="4"/>
        <v>0</v>
      </c>
      <c r="K45" s="98">
        <f t="shared" si="5"/>
        <v>0</v>
      </c>
      <c r="L45" s="97">
        <f t="shared" si="6"/>
        <v>0</v>
      </c>
      <c r="M45" s="95">
        <f t="shared" si="7"/>
        <v>0</v>
      </c>
      <c r="N45" s="99">
        <f t="shared" si="8"/>
        <v>75</v>
      </c>
      <c r="O45" s="99">
        <f>IF(OR($C45=1,$F45=1),Inputs!$E$3*(1/4),0)</f>
        <v>10</v>
      </c>
      <c r="P45" s="100">
        <f>IF(OR($C45=1,$F45=1),Inputs!$E$25,0)</f>
        <v>50</v>
      </c>
      <c r="Q45" s="101">
        <f>IF(OR($C45=1,$F45=1),Inputs!$E$31,0)</f>
        <v>0</v>
      </c>
      <c r="R45" s="100">
        <f>IF(OR($C45=1,$F45=1),Inputs!$E$32,0)</f>
        <v>0</v>
      </c>
      <c r="S45" s="101">
        <f>IF(OR($C45=1,$F45=1),Inputs!$E$33,0)</f>
        <v>0</v>
      </c>
      <c r="T45" s="101">
        <f>IF(OR($C45=1,$F45=1),Inputs!$E$34,0)</f>
        <v>0</v>
      </c>
      <c r="U45" s="195">
        <f t="shared" si="9"/>
        <v>-500</v>
      </c>
      <c r="V45" s="185">
        <v>0</v>
      </c>
      <c r="W45" s="185">
        <f>MIN(O45,E45)*Inputs!E$13*Inputs!E$26</f>
        <v>750</v>
      </c>
      <c r="X45" s="191"/>
    </row>
    <row r="46" spans="1:24" ht="11.25">
      <c r="A46" s="271" t="s">
        <v>118</v>
      </c>
      <c r="B46" s="8" t="s">
        <v>94</v>
      </c>
      <c r="C46" s="107">
        <v>0</v>
      </c>
      <c r="D46" s="10" t="s">
        <v>82</v>
      </c>
      <c r="E46" s="15">
        <v>0</v>
      </c>
      <c r="F46" s="104">
        <f t="shared" si="10"/>
        <v>0</v>
      </c>
      <c r="G46" s="13"/>
      <c r="H46" s="83">
        <f t="shared" si="2"/>
        <v>0</v>
      </c>
      <c r="I46" s="92">
        <f t="shared" si="3"/>
        <v>0</v>
      </c>
      <c r="J46" s="93">
        <f t="shared" si="4"/>
        <v>0</v>
      </c>
      <c r="K46" s="94">
        <f t="shared" si="5"/>
        <v>0</v>
      </c>
      <c r="L46" s="93">
        <f t="shared" si="6"/>
        <v>0</v>
      </c>
      <c r="M46" s="91">
        <f t="shared" si="7"/>
        <v>0</v>
      </c>
      <c r="N46" s="87">
        <f t="shared" si="8"/>
        <v>0</v>
      </c>
      <c r="O46" s="87">
        <f>IF(OR($C46=1,$F46=1),Inputs!$E$3*(1/4),0)</f>
        <v>0</v>
      </c>
      <c r="P46" s="89">
        <f>IF(OR($C46=1,$F46=1),Inputs!$E$25,0)</f>
        <v>0</v>
      </c>
      <c r="Q46" s="88">
        <f>IF(OR($C46=1,$F46=1),Inputs!$E$31,0)</f>
        <v>0</v>
      </c>
      <c r="R46" s="89">
        <f>IF(OR($C46=1,$F46=1),Inputs!$E$32,0)</f>
        <v>0</v>
      </c>
      <c r="S46" s="88">
        <f>IF(OR($C46=1,$F46=1),Inputs!$E$33,0)</f>
        <v>0</v>
      </c>
      <c r="T46" s="88">
        <f>IF(OR($C46=1,$F46=1),Inputs!$E$34,0)</f>
        <v>0</v>
      </c>
      <c r="U46" s="194">
        <f t="shared" si="9"/>
        <v>0</v>
      </c>
      <c r="V46" s="184">
        <f aca="true" t="shared" si="11" ref="V46:V70">IF(F46=1,(-1)*(P46*E46),0)</f>
        <v>0</v>
      </c>
      <c r="W46" s="184">
        <f>IF(F46=1,('Verifiable Costs'!$D$3*MIN(O46,E46))+(Q46*MAX(0,E46-O46)),0)</f>
        <v>0</v>
      </c>
      <c r="X46" s="190"/>
    </row>
    <row r="47" spans="1:24" ht="11.25">
      <c r="A47" s="272"/>
      <c r="B47" s="8"/>
      <c r="C47" s="107">
        <v>0</v>
      </c>
      <c r="D47" s="9" t="s">
        <v>82</v>
      </c>
      <c r="E47" s="15">
        <v>0</v>
      </c>
      <c r="F47" s="104">
        <f t="shared" si="10"/>
        <v>0</v>
      </c>
      <c r="G47" s="13"/>
      <c r="H47" s="91">
        <f t="shared" si="2"/>
        <v>0</v>
      </c>
      <c r="I47" s="92">
        <f t="shared" si="3"/>
        <v>0</v>
      </c>
      <c r="J47" s="93">
        <f t="shared" si="4"/>
        <v>0</v>
      </c>
      <c r="K47" s="94">
        <f t="shared" si="5"/>
        <v>0</v>
      </c>
      <c r="L47" s="93">
        <f t="shared" si="6"/>
        <v>0</v>
      </c>
      <c r="M47" s="91">
        <f t="shared" si="7"/>
        <v>0</v>
      </c>
      <c r="N47" s="87">
        <f t="shared" si="8"/>
        <v>0</v>
      </c>
      <c r="O47" s="87">
        <f>IF(OR($C47=1,$F47=1),Inputs!$E$3*(1/4),0)</f>
        <v>0</v>
      </c>
      <c r="P47" s="89">
        <f>IF(OR($C47=1,$F47=1),Inputs!$E$25,0)</f>
        <v>0</v>
      </c>
      <c r="Q47" s="88">
        <f>IF(OR($C47=1,$F47=1),Inputs!$E$31,0)</f>
        <v>0</v>
      </c>
      <c r="R47" s="89">
        <f>IF(OR($C47=1,$F47=1),Inputs!$E$32,0)</f>
        <v>0</v>
      </c>
      <c r="S47" s="88">
        <f>IF(OR($C47=1,$F47=1),Inputs!$E$33,0)</f>
        <v>0</v>
      </c>
      <c r="T47" s="88">
        <f>IF(OR($C47=1,$F47=1),Inputs!$E$34,0)</f>
        <v>0</v>
      </c>
      <c r="U47" s="194">
        <f t="shared" si="9"/>
        <v>0</v>
      </c>
      <c r="V47" s="184">
        <f t="shared" si="11"/>
        <v>0</v>
      </c>
      <c r="W47" s="184">
        <f>IF(F47=1,('Verifiable Costs'!$D$3*MIN(O47,E47))+(Q47*MAX(0,E47-O47)),0)</f>
        <v>0</v>
      </c>
      <c r="X47" s="190"/>
    </row>
    <row r="48" spans="1:24" ht="11.25">
      <c r="A48" s="272"/>
      <c r="B48" s="8"/>
      <c r="C48" s="107">
        <v>0</v>
      </c>
      <c r="D48" s="9" t="s">
        <v>82</v>
      </c>
      <c r="E48" s="15">
        <v>0</v>
      </c>
      <c r="F48" s="104">
        <f t="shared" si="10"/>
        <v>0</v>
      </c>
      <c r="G48" s="13"/>
      <c r="H48" s="91">
        <f t="shared" si="2"/>
        <v>0</v>
      </c>
      <c r="I48" s="92">
        <f t="shared" si="3"/>
        <v>0</v>
      </c>
      <c r="J48" s="93">
        <f t="shared" si="4"/>
        <v>0</v>
      </c>
      <c r="K48" s="94">
        <f t="shared" si="5"/>
        <v>0</v>
      </c>
      <c r="L48" s="93">
        <f t="shared" si="6"/>
        <v>0</v>
      </c>
      <c r="M48" s="91">
        <f t="shared" si="7"/>
        <v>0</v>
      </c>
      <c r="N48" s="87">
        <f t="shared" si="8"/>
        <v>0</v>
      </c>
      <c r="O48" s="87">
        <f>IF(OR($C48=1,$F48=1),Inputs!$E$3*(1/4),0)</f>
        <v>0</v>
      </c>
      <c r="P48" s="89">
        <f>IF(OR($C48=1,$F48=1),Inputs!$E$25,0)</f>
        <v>0</v>
      </c>
      <c r="Q48" s="88">
        <f>IF(OR($C48=1,$F48=1),Inputs!$E$31,0)</f>
        <v>0</v>
      </c>
      <c r="R48" s="89">
        <f>IF(OR($C48=1,$F48=1),Inputs!$E$32,0)</f>
        <v>0</v>
      </c>
      <c r="S48" s="88">
        <f>IF(OR($C48=1,$F48=1),Inputs!$E$33,0)</f>
        <v>0</v>
      </c>
      <c r="T48" s="88">
        <f>IF(OR($C48=1,$F48=1),Inputs!$E$34,0)</f>
        <v>0</v>
      </c>
      <c r="U48" s="194">
        <f t="shared" si="9"/>
        <v>0</v>
      </c>
      <c r="V48" s="184">
        <f t="shared" si="11"/>
        <v>0</v>
      </c>
      <c r="W48" s="184">
        <f>IF(F48=1,('Verifiable Costs'!$D$3*MIN(O48,E48))+(Q48*MAX(0,E48-O48)),0)</f>
        <v>0</v>
      </c>
      <c r="X48" s="190"/>
    </row>
    <row r="49" spans="1:24" ht="12" thickBot="1">
      <c r="A49" s="273"/>
      <c r="B49" s="11"/>
      <c r="C49" s="108">
        <v>0</v>
      </c>
      <c r="D49" s="12" t="s">
        <v>82</v>
      </c>
      <c r="E49" s="16">
        <v>0</v>
      </c>
      <c r="F49" s="105">
        <f t="shared" si="10"/>
        <v>0</v>
      </c>
      <c r="G49" s="13"/>
      <c r="H49" s="95">
        <f t="shared" si="2"/>
        <v>0</v>
      </c>
      <c r="I49" s="96">
        <f t="shared" si="3"/>
        <v>0</v>
      </c>
      <c r="J49" s="97">
        <f t="shared" si="4"/>
        <v>0</v>
      </c>
      <c r="K49" s="98">
        <f t="shared" si="5"/>
        <v>0</v>
      </c>
      <c r="L49" s="97">
        <f t="shared" si="6"/>
        <v>0</v>
      </c>
      <c r="M49" s="95">
        <f t="shared" si="7"/>
        <v>0</v>
      </c>
      <c r="N49" s="99">
        <f t="shared" si="8"/>
        <v>0</v>
      </c>
      <c r="O49" s="99">
        <f>IF(OR($C49=1,$F49=1),Inputs!$E$3*(1/4),0)</f>
        <v>0</v>
      </c>
      <c r="P49" s="100">
        <f>IF(OR($C49=1,$F49=1),Inputs!$E$25,0)</f>
        <v>0</v>
      </c>
      <c r="Q49" s="101">
        <f>IF(OR($C49=1,$F49=1),Inputs!$E$31,0)</f>
        <v>0</v>
      </c>
      <c r="R49" s="100">
        <f>IF(OR($C49=1,$F49=1),Inputs!$E$32,0)</f>
        <v>0</v>
      </c>
      <c r="S49" s="101">
        <f>IF(OR($C49=1,$F49=1),Inputs!$E$33,0)</f>
        <v>0</v>
      </c>
      <c r="T49" s="101">
        <f>IF(OR($C49=1,$F49=1),Inputs!$E$34,0)</f>
        <v>0</v>
      </c>
      <c r="U49" s="195">
        <f t="shared" si="9"/>
        <v>0</v>
      </c>
      <c r="V49" s="185">
        <f t="shared" si="11"/>
        <v>0</v>
      </c>
      <c r="W49" s="185">
        <f>IF(F49=1,('Verifiable Costs'!$D$3*MIN(O49,E49))+(Q49*MAX(0,E49-O49)),0)</f>
        <v>0</v>
      </c>
      <c r="X49" s="191"/>
    </row>
    <row r="50" spans="1:24" ht="11.25">
      <c r="A50" s="271" t="s">
        <v>119</v>
      </c>
      <c r="B50" s="8" t="s">
        <v>95</v>
      </c>
      <c r="C50" s="107">
        <v>0</v>
      </c>
      <c r="D50" s="9" t="s">
        <v>82</v>
      </c>
      <c r="E50" s="15">
        <v>0</v>
      </c>
      <c r="F50" s="104">
        <f t="shared" si="10"/>
        <v>0</v>
      </c>
      <c r="G50" s="13"/>
      <c r="H50" s="91">
        <f t="shared" si="2"/>
        <v>0</v>
      </c>
      <c r="I50" s="92">
        <f t="shared" si="3"/>
        <v>0</v>
      </c>
      <c r="J50" s="93">
        <f t="shared" si="4"/>
        <v>0</v>
      </c>
      <c r="K50" s="94">
        <f t="shared" si="5"/>
        <v>0</v>
      </c>
      <c r="L50" s="85">
        <f t="shared" si="6"/>
        <v>0</v>
      </c>
      <c r="M50" s="91">
        <f t="shared" si="7"/>
        <v>0</v>
      </c>
      <c r="N50" s="87">
        <f t="shared" si="8"/>
        <v>0</v>
      </c>
      <c r="O50" s="87">
        <f>IF(OR($C50=1,$F50=1),Inputs!$E$3*(1/4),0)</f>
        <v>0</v>
      </c>
      <c r="P50" s="89">
        <f>IF(OR($C50=1,$F50=1),Inputs!$E$25,0)</f>
        <v>0</v>
      </c>
      <c r="Q50" s="88">
        <f>IF(OR($C50=1,$F50=1),Inputs!$E$31,0)</f>
        <v>0</v>
      </c>
      <c r="R50" s="89">
        <f>IF(OR($C50=1,$F50=1),Inputs!$E$32,0)</f>
        <v>0</v>
      </c>
      <c r="S50" s="88">
        <f>IF(OR($C50=1,$F50=1),Inputs!$E$33,0)</f>
        <v>0</v>
      </c>
      <c r="T50" s="88">
        <f>IF(OR($C50=1,$F50=1),Inputs!$E$34,0)</f>
        <v>0</v>
      </c>
      <c r="U50" s="194">
        <f t="shared" si="9"/>
        <v>0</v>
      </c>
      <c r="V50" s="184">
        <f t="shared" si="11"/>
        <v>0</v>
      </c>
      <c r="W50" s="184">
        <f>IF(F50=1,('Verifiable Costs'!$D$3*MIN(O50,E50))+(Q50*MAX(0,E50-O50)),0)</f>
        <v>0</v>
      </c>
      <c r="X50" s="190"/>
    </row>
    <row r="51" spans="1:24" ht="11.25">
      <c r="A51" s="272"/>
      <c r="B51" s="8"/>
      <c r="C51" s="107">
        <v>0</v>
      </c>
      <c r="D51" s="9" t="s">
        <v>82</v>
      </c>
      <c r="E51" s="15">
        <v>0</v>
      </c>
      <c r="F51" s="104">
        <f t="shared" si="10"/>
        <v>0</v>
      </c>
      <c r="G51" s="13"/>
      <c r="H51" s="91">
        <f t="shared" si="2"/>
        <v>0</v>
      </c>
      <c r="I51" s="92">
        <f t="shared" si="3"/>
        <v>0</v>
      </c>
      <c r="J51" s="93">
        <f t="shared" si="4"/>
        <v>0</v>
      </c>
      <c r="K51" s="94">
        <f t="shared" si="5"/>
        <v>0</v>
      </c>
      <c r="L51" s="93">
        <f t="shared" si="6"/>
        <v>0</v>
      </c>
      <c r="M51" s="91">
        <f t="shared" si="7"/>
        <v>0</v>
      </c>
      <c r="N51" s="87">
        <f t="shared" si="8"/>
        <v>0</v>
      </c>
      <c r="O51" s="87">
        <f>IF(OR($C51=1,$F51=1),Inputs!$E$3*(1/4),0)</f>
        <v>0</v>
      </c>
      <c r="P51" s="89">
        <f>IF(OR($C51=1,$F51=1),Inputs!$E$25,0)</f>
        <v>0</v>
      </c>
      <c r="Q51" s="88">
        <f>IF(OR($C51=1,$F51=1),Inputs!$E$31,0)</f>
        <v>0</v>
      </c>
      <c r="R51" s="89">
        <f>IF(OR($C51=1,$F51=1),Inputs!$E$32,0)</f>
        <v>0</v>
      </c>
      <c r="S51" s="88">
        <f>IF(OR($C51=1,$F51=1),Inputs!$E$33,0)</f>
        <v>0</v>
      </c>
      <c r="T51" s="88">
        <f>IF(OR($C51=1,$F51=1),Inputs!$E$34,0)</f>
        <v>0</v>
      </c>
      <c r="U51" s="194">
        <f t="shared" si="9"/>
        <v>0</v>
      </c>
      <c r="V51" s="184">
        <f t="shared" si="11"/>
        <v>0</v>
      </c>
      <c r="W51" s="184">
        <f>IF(F51=1,('Verifiable Costs'!$D$3*MIN(O51,E51))+(Q51*MAX(0,E51-O51)),0)</f>
        <v>0</v>
      </c>
      <c r="X51" s="190"/>
    </row>
    <row r="52" spans="1:24" ht="11.25">
      <c r="A52" s="272"/>
      <c r="B52" s="8"/>
      <c r="C52" s="107">
        <v>0</v>
      </c>
      <c r="D52" s="9" t="s">
        <v>82</v>
      </c>
      <c r="E52" s="15">
        <v>0</v>
      </c>
      <c r="F52" s="104">
        <f t="shared" si="10"/>
        <v>0</v>
      </c>
      <c r="G52" s="13"/>
      <c r="H52" s="91">
        <f t="shared" si="2"/>
        <v>0</v>
      </c>
      <c r="I52" s="92">
        <f t="shared" si="3"/>
        <v>0</v>
      </c>
      <c r="J52" s="93">
        <f t="shared" si="4"/>
        <v>0</v>
      </c>
      <c r="K52" s="94">
        <f t="shared" si="5"/>
        <v>0</v>
      </c>
      <c r="L52" s="93">
        <f t="shared" si="6"/>
        <v>0</v>
      </c>
      <c r="M52" s="91">
        <f t="shared" si="7"/>
        <v>0</v>
      </c>
      <c r="N52" s="87">
        <f t="shared" si="8"/>
        <v>0</v>
      </c>
      <c r="O52" s="87">
        <f>IF(OR($C52=1,$F52=1),Inputs!$E$3*(1/4),0)</f>
        <v>0</v>
      </c>
      <c r="P52" s="89">
        <f>IF(OR($C52=1,$F52=1),Inputs!$E$25,0)</f>
        <v>0</v>
      </c>
      <c r="Q52" s="88">
        <f>IF(OR($C52=1,$F52=1),Inputs!$E$31,0)</f>
        <v>0</v>
      </c>
      <c r="R52" s="89">
        <f>IF(OR($C52=1,$F52=1),Inputs!$E$32,0)</f>
        <v>0</v>
      </c>
      <c r="S52" s="88">
        <f>IF(OR($C52=1,$F52=1),Inputs!$E$33,0)</f>
        <v>0</v>
      </c>
      <c r="T52" s="88">
        <f>IF(OR($C52=1,$F52=1),Inputs!$E$34,0)</f>
        <v>0</v>
      </c>
      <c r="U52" s="194">
        <f t="shared" si="9"/>
        <v>0</v>
      </c>
      <c r="V52" s="184">
        <f t="shared" si="11"/>
        <v>0</v>
      </c>
      <c r="W52" s="184">
        <f>IF(F52=1,('Verifiable Costs'!$D$3*MIN(O52,E52))+(Q52*MAX(0,E52-O52)),0)</f>
        <v>0</v>
      </c>
      <c r="X52" s="190"/>
    </row>
    <row r="53" spans="1:24" ht="12" thickBot="1">
      <c r="A53" s="273"/>
      <c r="B53" s="11"/>
      <c r="C53" s="108">
        <v>0</v>
      </c>
      <c r="D53" s="12" t="s">
        <v>82</v>
      </c>
      <c r="E53" s="16">
        <v>0</v>
      </c>
      <c r="F53" s="105">
        <f t="shared" si="10"/>
        <v>0</v>
      </c>
      <c r="G53" s="13"/>
      <c r="H53" s="95">
        <f t="shared" si="2"/>
        <v>0</v>
      </c>
      <c r="I53" s="96">
        <f t="shared" si="3"/>
        <v>0</v>
      </c>
      <c r="J53" s="97">
        <f t="shared" si="4"/>
        <v>0</v>
      </c>
      <c r="K53" s="98">
        <f t="shared" si="5"/>
        <v>0</v>
      </c>
      <c r="L53" s="97">
        <f t="shared" si="6"/>
        <v>0</v>
      </c>
      <c r="M53" s="95">
        <f t="shared" si="7"/>
        <v>0</v>
      </c>
      <c r="N53" s="99">
        <f t="shared" si="8"/>
        <v>0</v>
      </c>
      <c r="O53" s="99">
        <f>IF(OR($C53=1,$F53=1),Inputs!$E$3*(1/4),0)</f>
        <v>0</v>
      </c>
      <c r="P53" s="100">
        <f>IF(OR($C53=1,$F53=1),Inputs!$E$25,0)</f>
        <v>0</v>
      </c>
      <c r="Q53" s="101">
        <f>IF(OR($C53=1,$F53=1),Inputs!$E$31,0)</f>
        <v>0</v>
      </c>
      <c r="R53" s="100">
        <f>IF(OR($C53=1,$F53=1),Inputs!$E$32,0)</f>
        <v>0</v>
      </c>
      <c r="S53" s="101">
        <f>IF(OR($C53=1,$F53=1),Inputs!$E$33,0)</f>
        <v>0</v>
      </c>
      <c r="T53" s="101">
        <f>IF(OR($C53=1,$F53=1),Inputs!$E$34,0)</f>
        <v>0</v>
      </c>
      <c r="U53" s="195">
        <f t="shared" si="9"/>
        <v>0</v>
      </c>
      <c r="V53" s="185">
        <f t="shared" si="11"/>
        <v>0</v>
      </c>
      <c r="W53" s="185">
        <f>IF(F53=1,('Verifiable Costs'!$D$3*MIN(O53,E53))+(Q53*MAX(0,E53-O53)),0)</f>
        <v>0</v>
      </c>
      <c r="X53" s="191"/>
    </row>
    <row r="54" spans="1:24" ht="11.25">
      <c r="A54" s="271" t="s">
        <v>120</v>
      </c>
      <c r="B54" s="8" t="s">
        <v>96</v>
      </c>
      <c r="C54" s="107">
        <v>0</v>
      </c>
      <c r="D54" s="9" t="s">
        <v>82</v>
      </c>
      <c r="E54" s="15">
        <v>0</v>
      </c>
      <c r="F54" s="104">
        <f t="shared" si="10"/>
        <v>0</v>
      </c>
      <c r="G54" s="13"/>
      <c r="H54" s="91">
        <f t="shared" si="2"/>
        <v>0</v>
      </c>
      <c r="I54" s="92">
        <f t="shared" si="3"/>
        <v>0</v>
      </c>
      <c r="J54" s="93">
        <f t="shared" si="4"/>
        <v>0</v>
      </c>
      <c r="K54" s="94">
        <f t="shared" si="5"/>
        <v>0</v>
      </c>
      <c r="L54" s="85">
        <f t="shared" si="6"/>
        <v>0</v>
      </c>
      <c r="M54" s="91">
        <f t="shared" si="7"/>
        <v>0</v>
      </c>
      <c r="N54" s="87">
        <f t="shared" si="8"/>
        <v>0</v>
      </c>
      <c r="O54" s="87">
        <f>IF(OR($C54=1,$F54=1),Inputs!$E$3*(1/4),0)</f>
        <v>0</v>
      </c>
      <c r="P54" s="89">
        <f>IF(OR($C54=1,$F54=1),Inputs!$E$25,0)</f>
        <v>0</v>
      </c>
      <c r="Q54" s="88">
        <f>IF(OR($C54=1,$F54=1),Inputs!$E$31,0)</f>
        <v>0</v>
      </c>
      <c r="R54" s="89">
        <f>IF(OR($C54=1,$F54=1),Inputs!$E$32,0)</f>
        <v>0</v>
      </c>
      <c r="S54" s="88">
        <f>IF(OR($C54=1,$F54=1),Inputs!$E$33,0)</f>
        <v>0</v>
      </c>
      <c r="T54" s="88">
        <f>IF(OR($C54=1,$F54=1),Inputs!$E$34,0)</f>
        <v>0</v>
      </c>
      <c r="U54" s="194">
        <f t="shared" si="9"/>
        <v>0</v>
      </c>
      <c r="V54" s="184">
        <f t="shared" si="11"/>
        <v>0</v>
      </c>
      <c r="W54" s="184">
        <f>IF(F54=1,('Verifiable Costs'!$D$3*MIN(O54,E54))+(Q54*MAX(0,E54-O54)),0)</f>
        <v>0</v>
      </c>
      <c r="X54" s="190"/>
    </row>
    <row r="55" spans="1:24" ht="11.25">
      <c r="A55" s="272"/>
      <c r="B55" s="8"/>
      <c r="C55" s="107">
        <v>0</v>
      </c>
      <c r="D55" s="9" t="s">
        <v>82</v>
      </c>
      <c r="E55" s="15">
        <v>0</v>
      </c>
      <c r="F55" s="104">
        <f t="shared" si="10"/>
        <v>0</v>
      </c>
      <c r="G55" s="13"/>
      <c r="H55" s="91">
        <f t="shared" si="2"/>
        <v>0</v>
      </c>
      <c r="I55" s="92">
        <f t="shared" si="3"/>
        <v>0</v>
      </c>
      <c r="J55" s="93">
        <f t="shared" si="4"/>
        <v>0</v>
      </c>
      <c r="K55" s="94">
        <f t="shared" si="5"/>
        <v>0</v>
      </c>
      <c r="L55" s="93">
        <f t="shared" si="6"/>
        <v>0</v>
      </c>
      <c r="M55" s="91">
        <f t="shared" si="7"/>
        <v>0</v>
      </c>
      <c r="N55" s="87">
        <f t="shared" si="8"/>
        <v>0</v>
      </c>
      <c r="O55" s="87">
        <f>IF(OR($C55=1,$F55=1),Inputs!$E$3*(1/4),0)</f>
        <v>0</v>
      </c>
      <c r="P55" s="89">
        <f>IF(OR($C55=1,$F55=1),Inputs!$E$25,0)</f>
        <v>0</v>
      </c>
      <c r="Q55" s="88">
        <f>IF(OR($C55=1,$F55=1),Inputs!$E$31,0)</f>
        <v>0</v>
      </c>
      <c r="R55" s="89">
        <f>IF(OR($C55=1,$F55=1),Inputs!$E$32,0)</f>
        <v>0</v>
      </c>
      <c r="S55" s="88">
        <f>IF(OR($C55=1,$F55=1),Inputs!$E$33,0)</f>
        <v>0</v>
      </c>
      <c r="T55" s="88">
        <f>IF(OR($C55=1,$F55=1),Inputs!$E$34,0)</f>
        <v>0</v>
      </c>
      <c r="U55" s="194">
        <f t="shared" si="9"/>
        <v>0</v>
      </c>
      <c r="V55" s="184">
        <f t="shared" si="11"/>
        <v>0</v>
      </c>
      <c r="W55" s="184">
        <f>IF(F55=1,('Verifiable Costs'!$D$3*MIN(O55,E55))+(Q55*MAX(0,E55-O55)),0)</f>
        <v>0</v>
      </c>
      <c r="X55" s="190"/>
    </row>
    <row r="56" spans="1:24" ht="11.25">
      <c r="A56" s="272"/>
      <c r="B56" s="8"/>
      <c r="C56" s="107">
        <v>0</v>
      </c>
      <c r="D56" s="9" t="s">
        <v>82</v>
      </c>
      <c r="E56" s="15">
        <v>0</v>
      </c>
      <c r="F56" s="104">
        <f t="shared" si="10"/>
        <v>0</v>
      </c>
      <c r="G56" s="13"/>
      <c r="H56" s="91">
        <f t="shared" si="2"/>
        <v>0</v>
      </c>
      <c r="I56" s="92">
        <f t="shared" si="3"/>
        <v>0</v>
      </c>
      <c r="J56" s="93">
        <f t="shared" si="4"/>
        <v>0</v>
      </c>
      <c r="K56" s="94">
        <f t="shared" si="5"/>
        <v>0</v>
      </c>
      <c r="L56" s="93">
        <f t="shared" si="6"/>
        <v>0</v>
      </c>
      <c r="M56" s="91">
        <f t="shared" si="7"/>
        <v>0</v>
      </c>
      <c r="N56" s="87">
        <f t="shared" si="8"/>
        <v>0</v>
      </c>
      <c r="O56" s="87">
        <f>IF(OR($C56=1,$F56=1),Inputs!$E$3*(1/4),0)</f>
        <v>0</v>
      </c>
      <c r="P56" s="89">
        <f>IF(OR($C56=1,$F56=1),Inputs!$E$25,0)</f>
        <v>0</v>
      </c>
      <c r="Q56" s="88">
        <f>IF(OR($C56=1,$F56=1),Inputs!$E$31,0)</f>
        <v>0</v>
      </c>
      <c r="R56" s="89">
        <f>IF(OR($C56=1,$F56=1),Inputs!$E$32,0)</f>
        <v>0</v>
      </c>
      <c r="S56" s="88">
        <f>IF(OR($C56=1,$F56=1),Inputs!$E$33,0)</f>
        <v>0</v>
      </c>
      <c r="T56" s="88">
        <f>IF(OR($C56=1,$F56=1),Inputs!$E$34,0)</f>
        <v>0</v>
      </c>
      <c r="U56" s="194">
        <f t="shared" si="9"/>
        <v>0</v>
      </c>
      <c r="V56" s="184">
        <f t="shared" si="11"/>
        <v>0</v>
      </c>
      <c r="W56" s="184">
        <f>IF(F56=1,('Verifiable Costs'!$D$3*MIN(O56,E56))+(Q56*MAX(0,E56-O56)),0)</f>
        <v>0</v>
      </c>
      <c r="X56" s="190"/>
    </row>
    <row r="57" spans="1:24" ht="12" thickBot="1">
      <c r="A57" s="273"/>
      <c r="B57" s="11"/>
      <c r="C57" s="108">
        <v>0</v>
      </c>
      <c r="D57" s="12" t="s">
        <v>82</v>
      </c>
      <c r="E57" s="16">
        <v>0</v>
      </c>
      <c r="F57" s="105">
        <f t="shared" si="10"/>
        <v>0</v>
      </c>
      <c r="G57" s="13"/>
      <c r="H57" s="95">
        <f t="shared" si="2"/>
        <v>0</v>
      </c>
      <c r="I57" s="96">
        <f t="shared" si="3"/>
        <v>0</v>
      </c>
      <c r="J57" s="97">
        <f t="shared" si="4"/>
        <v>0</v>
      </c>
      <c r="K57" s="98">
        <f t="shared" si="5"/>
        <v>0</v>
      </c>
      <c r="L57" s="97">
        <f t="shared" si="6"/>
        <v>0</v>
      </c>
      <c r="M57" s="95">
        <f t="shared" si="7"/>
        <v>0</v>
      </c>
      <c r="N57" s="99">
        <f t="shared" si="8"/>
        <v>0</v>
      </c>
      <c r="O57" s="99">
        <f>IF(OR($C57=1,$F57=1),Inputs!$E$3*(1/4),0)</f>
        <v>0</v>
      </c>
      <c r="P57" s="100">
        <f>IF(OR($C57=1,$F57=1),Inputs!$E$25,0)</f>
        <v>0</v>
      </c>
      <c r="Q57" s="101">
        <f>IF(OR($C57=1,$F57=1),Inputs!$E$31,0)</f>
        <v>0</v>
      </c>
      <c r="R57" s="100">
        <f>IF(OR($C57=1,$F57=1),Inputs!$E$32,0)</f>
        <v>0</v>
      </c>
      <c r="S57" s="101">
        <f>IF(OR($C57=1,$F57=1),Inputs!$E$33,0)</f>
        <v>0</v>
      </c>
      <c r="T57" s="101">
        <f>IF(OR($C57=1,$F57=1),Inputs!$E$34,0)</f>
        <v>0</v>
      </c>
      <c r="U57" s="195">
        <f t="shared" si="9"/>
        <v>0</v>
      </c>
      <c r="V57" s="185">
        <f t="shared" si="11"/>
        <v>0</v>
      </c>
      <c r="W57" s="185">
        <f>IF(F57=1,('Verifiable Costs'!$D$3*MIN(O57,E57))+(Q57*MAX(0,E57-O57)),0)</f>
        <v>0</v>
      </c>
      <c r="X57" s="191"/>
    </row>
    <row r="58" spans="1:24" ht="11.25">
      <c r="A58" s="271" t="s">
        <v>121</v>
      </c>
      <c r="B58" s="8" t="s">
        <v>97</v>
      </c>
      <c r="C58" s="107">
        <v>0</v>
      </c>
      <c r="D58" s="9" t="s">
        <v>82</v>
      </c>
      <c r="E58" s="15">
        <v>0</v>
      </c>
      <c r="F58" s="104">
        <f t="shared" si="10"/>
        <v>0</v>
      </c>
      <c r="G58" s="13"/>
      <c r="H58" s="91">
        <f t="shared" si="2"/>
        <v>0</v>
      </c>
      <c r="I58" s="92">
        <f t="shared" si="3"/>
        <v>0</v>
      </c>
      <c r="J58" s="93">
        <f t="shared" si="4"/>
        <v>0</v>
      </c>
      <c r="K58" s="94">
        <f t="shared" si="5"/>
        <v>0</v>
      </c>
      <c r="L58" s="85">
        <f t="shared" si="6"/>
        <v>0</v>
      </c>
      <c r="M58" s="91">
        <f t="shared" si="7"/>
        <v>0</v>
      </c>
      <c r="N58" s="87">
        <f t="shared" si="8"/>
        <v>0</v>
      </c>
      <c r="O58" s="87">
        <f>IF(OR($C58=1,$F58=1),Inputs!$E$3*(1/4),0)</f>
        <v>0</v>
      </c>
      <c r="P58" s="89">
        <f>IF(OR($C58=1,$F58=1),Inputs!$E$25,0)</f>
        <v>0</v>
      </c>
      <c r="Q58" s="88">
        <f>IF(OR($C58=1,$F58=1),Inputs!$E$31,0)</f>
        <v>0</v>
      </c>
      <c r="R58" s="89">
        <f>IF(OR($C58=1,$F58=1),Inputs!$E$32,0)</f>
        <v>0</v>
      </c>
      <c r="S58" s="88">
        <f>IF(OR($C58=1,$F58=1),Inputs!$E$33,0)</f>
        <v>0</v>
      </c>
      <c r="T58" s="88">
        <f>IF(OR($C58=1,$F58=1),Inputs!$E$34,0)</f>
        <v>0</v>
      </c>
      <c r="U58" s="194">
        <f t="shared" si="9"/>
        <v>0</v>
      </c>
      <c r="V58" s="184">
        <f t="shared" si="11"/>
        <v>0</v>
      </c>
      <c r="W58" s="184">
        <f>IF(F58=1,('Verifiable Costs'!$D$3*MIN(O58,E58))+(Q58*MAX(0,E58-O58)),0)</f>
        <v>0</v>
      </c>
      <c r="X58" s="190"/>
    </row>
    <row r="59" spans="1:24" ht="11.25">
      <c r="A59" s="272"/>
      <c r="B59" s="8"/>
      <c r="C59" s="107">
        <v>0</v>
      </c>
      <c r="D59" s="9" t="s">
        <v>82</v>
      </c>
      <c r="E59" s="15">
        <v>0</v>
      </c>
      <c r="F59" s="104">
        <f t="shared" si="10"/>
        <v>0</v>
      </c>
      <c r="G59" s="13"/>
      <c r="H59" s="91">
        <f t="shared" si="2"/>
        <v>0</v>
      </c>
      <c r="I59" s="92">
        <f t="shared" si="3"/>
        <v>0</v>
      </c>
      <c r="J59" s="93">
        <f t="shared" si="4"/>
        <v>0</v>
      </c>
      <c r="K59" s="94">
        <f t="shared" si="5"/>
        <v>0</v>
      </c>
      <c r="L59" s="93">
        <f t="shared" si="6"/>
        <v>0</v>
      </c>
      <c r="M59" s="91">
        <f t="shared" si="7"/>
        <v>0</v>
      </c>
      <c r="N59" s="87">
        <f t="shared" si="8"/>
        <v>0</v>
      </c>
      <c r="O59" s="87">
        <f>IF(OR($C59=1,$F59=1),Inputs!$E$3*(1/4),0)</f>
        <v>0</v>
      </c>
      <c r="P59" s="89">
        <f>IF(OR($C59=1,$F59=1),Inputs!$E$25,0)</f>
        <v>0</v>
      </c>
      <c r="Q59" s="88">
        <f>IF(OR($C59=1,$F59=1),Inputs!$E$31,0)</f>
        <v>0</v>
      </c>
      <c r="R59" s="89">
        <f>IF(OR($C59=1,$F59=1),Inputs!$E$32,0)</f>
        <v>0</v>
      </c>
      <c r="S59" s="88">
        <f>IF(OR($C59=1,$F59=1),Inputs!$E$33,0)</f>
        <v>0</v>
      </c>
      <c r="T59" s="88">
        <f>IF(OR($C59=1,$F59=1),Inputs!$E$34,0)</f>
        <v>0</v>
      </c>
      <c r="U59" s="194">
        <f t="shared" si="9"/>
        <v>0</v>
      </c>
      <c r="V59" s="184">
        <f t="shared" si="11"/>
        <v>0</v>
      </c>
      <c r="W59" s="184">
        <f>IF(F59=1,('Verifiable Costs'!$D$3*MIN(O59,E59))+(Q59*MAX(0,E59-O59)),0)</f>
        <v>0</v>
      </c>
      <c r="X59" s="190"/>
    </row>
    <row r="60" spans="1:24" ht="11.25">
      <c r="A60" s="272"/>
      <c r="B60" s="8"/>
      <c r="C60" s="107">
        <v>0</v>
      </c>
      <c r="D60" s="9" t="s">
        <v>82</v>
      </c>
      <c r="E60" s="15">
        <v>0</v>
      </c>
      <c r="F60" s="104">
        <f t="shared" si="10"/>
        <v>0</v>
      </c>
      <c r="G60" s="13"/>
      <c r="H60" s="91">
        <f t="shared" si="2"/>
        <v>0</v>
      </c>
      <c r="I60" s="92">
        <f t="shared" si="3"/>
        <v>0</v>
      </c>
      <c r="J60" s="93">
        <f t="shared" si="4"/>
        <v>0</v>
      </c>
      <c r="K60" s="94">
        <f t="shared" si="5"/>
        <v>0</v>
      </c>
      <c r="L60" s="93">
        <f t="shared" si="6"/>
        <v>0</v>
      </c>
      <c r="M60" s="91">
        <f t="shared" si="7"/>
        <v>0</v>
      </c>
      <c r="N60" s="87">
        <f t="shared" si="8"/>
        <v>0</v>
      </c>
      <c r="O60" s="87">
        <f>IF(OR($C60=1,$F60=1),Inputs!$E$3*(1/4),0)</f>
        <v>0</v>
      </c>
      <c r="P60" s="89">
        <f>IF(OR($C60=1,$F60=1),Inputs!$E$25,0)</f>
        <v>0</v>
      </c>
      <c r="Q60" s="88">
        <f>IF(OR($C60=1,$F60=1),Inputs!$E$31,0)</f>
        <v>0</v>
      </c>
      <c r="R60" s="89">
        <f>IF(OR($C60=1,$F60=1),Inputs!$E$32,0)</f>
        <v>0</v>
      </c>
      <c r="S60" s="88">
        <f>IF(OR($C60=1,$F60=1),Inputs!$E$33,0)</f>
        <v>0</v>
      </c>
      <c r="T60" s="88">
        <f>IF(OR($C60=1,$F60=1),Inputs!$E$34,0)</f>
        <v>0</v>
      </c>
      <c r="U60" s="194">
        <f t="shared" si="9"/>
        <v>0</v>
      </c>
      <c r="V60" s="184">
        <f t="shared" si="11"/>
        <v>0</v>
      </c>
      <c r="W60" s="184">
        <f>IF(F60=1,('Verifiable Costs'!$D$3*MIN(O60,E60))+(Q60*MAX(0,E60-O60)),0)</f>
        <v>0</v>
      </c>
      <c r="X60" s="190"/>
    </row>
    <row r="61" spans="1:24" ht="12" thickBot="1">
      <c r="A61" s="273"/>
      <c r="B61" s="11"/>
      <c r="C61" s="108">
        <v>0</v>
      </c>
      <c r="D61" s="12" t="s">
        <v>82</v>
      </c>
      <c r="E61" s="16">
        <v>0</v>
      </c>
      <c r="F61" s="105">
        <f t="shared" si="10"/>
        <v>0</v>
      </c>
      <c r="G61" s="13"/>
      <c r="H61" s="95">
        <f t="shared" si="2"/>
        <v>0</v>
      </c>
      <c r="I61" s="96">
        <f t="shared" si="3"/>
        <v>0</v>
      </c>
      <c r="J61" s="97">
        <f t="shared" si="4"/>
        <v>0</v>
      </c>
      <c r="K61" s="98">
        <f t="shared" si="5"/>
        <v>0</v>
      </c>
      <c r="L61" s="97">
        <f t="shared" si="6"/>
        <v>0</v>
      </c>
      <c r="M61" s="95">
        <f t="shared" si="7"/>
        <v>0</v>
      </c>
      <c r="N61" s="99">
        <f t="shared" si="8"/>
        <v>0</v>
      </c>
      <c r="O61" s="99">
        <f>IF(OR($C61=1,$F61=1),Inputs!$E$3*(1/4),0)</f>
        <v>0</v>
      </c>
      <c r="P61" s="100">
        <f>IF(OR($C61=1,$F61=1),Inputs!$E$25,0)</f>
        <v>0</v>
      </c>
      <c r="Q61" s="101">
        <f>IF(OR($C61=1,$F61=1),Inputs!$E$31,0)</f>
        <v>0</v>
      </c>
      <c r="R61" s="100">
        <f>IF(OR($C61=1,$F61=1),Inputs!$E$32,0)</f>
        <v>0</v>
      </c>
      <c r="S61" s="101">
        <f>IF(OR($C61=1,$F61=1),Inputs!$E$33,0)</f>
        <v>0</v>
      </c>
      <c r="T61" s="101">
        <f>IF(OR($C61=1,$F61=1),Inputs!$E$34,0)</f>
        <v>0</v>
      </c>
      <c r="U61" s="195">
        <f t="shared" si="9"/>
        <v>0</v>
      </c>
      <c r="V61" s="185">
        <f t="shared" si="11"/>
        <v>0</v>
      </c>
      <c r="W61" s="185">
        <f>IF(F61=1,('Verifiable Costs'!$D$3*MIN(O61,E61))+(Q61*MAX(0,E61-O61)),0)</f>
        <v>0</v>
      </c>
      <c r="X61" s="191"/>
    </row>
    <row r="62" spans="1:24" ht="11.25">
      <c r="A62" s="271" t="s">
        <v>122</v>
      </c>
      <c r="B62" s="8" t="s">
        <v>98</v>
      </c>
      <c r="C62" s="107">
        <v>0</v>
      </c>
      <c r="D62" s="9" t="s">
        <v>82</v>
      </c>
      <c r="E62" s="15">
        <v>0</v>
      </c>
      <c r="F62" s="104">
        <f t="shared" si="10"/>
        <v>0</v>
      </c>
      <c r="G62" s="13"/>
      <c r="H62" s="91">
        <f t="shared" si="2"/>
        <v>0</v>
      </c>
      <c r="I62" s="92">
        <f t="shared" si="3"/>
        <v>0</v>
      </c>
      <c r="J62" s="93">
        <f t="shared" si="4"/>
        <v>0</v>
      </c>
      <c r="K62" s="94">
        <f t="shared" si="5"/>
        <v>0</v>
      </c>
      <c r="L62" s="85">
        <f t="shared" si="6"/>
        <v>0</v>
      </c>
      <c r="M62" s="91">
        <f t="shared" si="7"/>
        <v>0</v>
      </c>
      <c r="N62" s="87">
        <f t="shared" si="8"/>
        <v>0</v>
      </c>
      <c r="O62" s="87">
        <f>IF(OR($C62=1,$F62=1),Inputs!$E$3*(1/4),0)</f>
        <v>0</v>
      </c>
      <c r="P62" s="89">
        <f>IF(OR($C62=1,$F62=1),Inputs!$E$25,0)</f>
        <v>0</v>
      </c>
      <c r="Q62" s="88">
        <f>IF(OR($C62=1,$F62=1),Inputs!$E$31,0)</f>
        <v>0</v>
      </c>
      <c r="R62" s="89">
        <f>IF(OR($C62=1,$F62=1),Inputs!$E$32,0)</f>
        <v>0</v>
      </c>
      <c r="S62" s="88">
        <f>IF(OR($C62=1,$F62=1),Inputs!$E$33,0)</f>
        <v>0</v>
      </c>
      <c r="T62" s="88">
        <f>IF(OR($C62=1,$F62=1),Inputs!$E$34,0)</f>
        <v>0</v>
      </c>
      <c r="U62" s="194">
        <f t="shared" si="9"/>
        <v>0</v>
      </c>
      <c r="V62" s="184">
        <f t="shared" si="11"/>
        <v>0</v>
      </c>
      <c r="W62" s="184">
        <f>IF(F62=1,('Verifiable Costs'!$D$3*MIN(O62,E62))+(Q62*MAX(0,E62-O62)),0)</f>
        <v>0</v>
      </c>
      <c r="X62" s="190"/>
    </row>
    <row r="63" spans="1:24" ht="11.25">
      <c r="A63" s="272"/>
      <c r="B63" s="8"/>
      <c r="C63" s="107">
        <v>0</v>
      </c>
      <c r="D63" s="9" t="s">
        <v>82</v>
      </c>
      <c r="E63" s="15">
        <v>0</v>
      </c>
      <c r="F63" s="104">
        <f t="shared" si="10"/>
        <v>0</v>
      </c>
      <c r="G63" s="13"/>
      <c r="H63" s="91">
        <f t="shared" si="2"/>
        <v>0</v>
      </c>
      <c r="I63" s="92">
        <f t="shared" si="3"/>
        <v>0</v>
      </c>
      <c r="J63" s="93">
        <f t="shared" si="4"/>
        <v>0</v>
      </c>
      <c r="K63" s="94">
        <f t="shared" si="5"/>
        <v>0</v>
      </c>
      <c r="L63" s="93">
        <f t="shared" si="6"/>
        <v>0</v>
      </c>
      <c r="M63" s="91">
        <f t="shared" si="7"/>
        <v>0</v>
      </c>
      <c r="N63" s="87">
        <f t="shared" si="8"/>
        <v>0</v>
      </c>
      <c r="O63" s="87">
        <f>IF(OR($C63=1,$F63=1),Inputs!$E$3*(1/4),0)</f>
        <v>0</v>
      </c>
      <c r="P63" s="89">
        <f>IF(OR($C63=1,$F63=1),Inputs!$E$25,0)</f>
        <v>0</v>
      </c>
      <c r="Q63" s="88">
        <f>IF(OR($C63=1,$F63=1),Inputs!$E$31,0)</f>
        <v>0</v>
      </c>
      <c r="R63" s="89">
        <f>IF(OR($C63=1,$F63=1),Inputs!$E$32,0)</f>
        <v>0</v>
      </c>
      <c r="S63" s="88">
        <f>IF(OR($C63=1,$F63=1),Inputs!$E$33,0)</f>
        <v>0</v>
      </c>
      <c r="T63" s="88">
        <f>IF(OR($C63=1,$F63=1),Inputs!$E$34,0)</f>
        <v>0</v>
      </c>
      <c r="U63" s="194">
        <f t="shared" si="9"/>
        <v>0</v>
      </c>
      <c r="V63" s="184">
        <f t="shared" si="11"/>
        <v>0</v>
      </c>
      <c r="W63" s="184">
        <f>IF(F63=1,('Verifiable Costs'!$D$3*MIN(O63,E63))+(Q63*MAX(0,E63-O63)),0)</f>
        <v>0</v>
      </c>
      <c r="X63" s="190"/>
    </row>
    <row r="64" spans="1:24" ht="11.25">
      <c r="A64" s="272"/>
      <c r="B64" s="8"/>
      <c r="C64" s="107">
        <v>0</v>
      </c>
      <c r="D64" s="9" t="s">
        <v>82</v>
      </c>
      <c r="E64" s="15">
        <v>0</v>
      </c>
      <c r="F64" s="104">
        <f t="shared" si="10"/>
        <v>0</v>
      </c>
      <c r="G64" s="13"/>
      <c r="H64" s="91">
        <f t="shared" si="2"/>
        <v>0</v>
      </c>
      <c r="I64" s="92">
        <f t="shared" si="3"/>
        <v>0</v>
      </c>
      <c r="J64" s="93">
        <f t="shared" si="4"/>
        <v>0</v>
      </c>
      <c r="K64" s="94">
        <f t="shared" si="5"/>
        <v>0</v>
      </c>
      <c r="L64" s="93">
        <f t="shared" si="6"/>
        <v>0</v>
      </c>
      <c r="M64" s="91">
        <f t="shared" si="7"/>
        <v>0</v>
      </c>
      <c r="N64" s="87">
        <f t="shared" si="8"/>
        <v>0</v>
      </c>
      <c r="O64" s="87">
        <f>IF(OR($C64=1,$F64=1),Inputs!$E$3*(1/4),0)</f>
        <v>0</v>
      </c>
      <c r="P64" s="89">
        <f>IF(OR($C64=1,$F64=1),Inputs!$E$25,0)</f>
        <v>0</v>
      </c>
      <c r="Q64" s="88">
        <f>IF(OR($C64=1,$F64=1),Inputs!$E$31,0)</f>
        <v>0</v>
      </c>
      <c r="R64" s="89">
        <f>IF(OR($C64=1,$F64=1),Inputs!$E$32,0)</f>
        <v>0</v>
      </c>
      <c r="S64" s="88">
        <f>IF(OR($C64=1,$F64=1),Inputs!$E$33,0)</f>
        <v>0</v>
      </c>
      <c r="T64" s="88">
        <f>IF(OR($C64=1,$F64=1),Inputs!$E$34,0)</f>
        <v>0</v>
      </c>
      <c r="U64" s="194">
        <f t="shared" si="9"/>
        <v>0</v>
      </c>
      <c r="V64" s="184">
        <f t="shared" si="11"/>
        <v>0</v>
      </c>
      <c r="W64" s="184">
        <f>IF(F64=1,('Verifiable Costs'!$D$3*MIN(O64,E64))+(Q64*MAX(0,E64-O64)),0)</f>
        <v>0</v>
      </c>
      <c r="X64" s="190"/>
    </row>
    <row r="65" spans="1:24" ht="12" thickBot="1">
      <c r="A65" s="273"/>
      <c r="B65" s="11"/>
      <c r="C65" s="108">
        <v>0</v>
      </c>
      <c r="D65" s="12" t="s">
        <v>82</v>
      </c>
      <c r="E65" s="16">
        <v>0</v>
      </c>
      <c r="F65" s="105">
        <f t="shared" si="10"/>
        <v>0</v>
      </c>
      <c r="G65" s="13"/>
      <c r="H65" s="95">
        <f t="shared" si="2"/>
        <v>0</v>
      </c>
      <c r="I65" s="96">
        <f t="shared" si="3"/>
        <v>0</v>
      </c>
      <c r="J65" s="97">
        <f t="shared" si="4"/>
        <v>0</v>
      </c>
      <c r="K65" s="98">
        <f t="shared" si="5"/>
        <v>0</v>
      </c>
      <c r="L65" s="97">
        <f t="shared" si="6"/>
        <v>0</v>
      </c>
      <c r="M65" s="95">
        <f t="shared" si="7"/>
        <v>0</v>
      </c>
      <c r="N65" s="99">
        <f t="shared" si="8"/>
        <v>0</v>
      </c>
      <c r="O65" s="99">
        <f>IF(OR($C65=1,$F65=1),Inputs!$E$3*(1/4),0)</f>
        <v>0</v>
      </c>
      <c r="P65" s="100">
        <f>IF(OR($C65=1,$F65=1),Inputs!$E$25,0)</f>
        <v>0</v>
      </c>
      <c r="Q65" s="101">
        <f>IF(OR($C65=1,$F65=1),Inputs!$E$31,0)</f>
        <v>0</v>
      </c>
      <c r="R65" s="100">
        <f>IF(OR($C65=1,$F65=1),Inputs!$E$32,0)</f>
        <v>0</v>
      </c>
      <c r="S65" s="101">
        <f>IF(OR($C65=1,$F65=1),Inputs!$E$33,0)</f>
        <v>0</v>
      </c>
      <c r="T65" s="101">
        <f>IF(OR($C65=1,$F65=1),Inputs!$E$34,0)</f>
        <v>0</v>
      </c>
      <c r="U65" s="195">
        <f t="shared" si="9"/>
        <v>0</v>
      </c>
      <c r="V65" s="185">
        <f t="shared" si="11"/>
        <v>0</v>
      </c>
      <c r="W65" s="185">
        <f>IF(F65=1,('Verifiable Costs'!$D$3*MIN(O65,E65))+(Q65*MAX(0,E65-O65)),0)</f>
        <v>0</v>
      </c>
      <c r="X65" s="191"/>
    </row>
    <row r="66" spans="1:24" ht="11.25">
      <c r="A66" s="271" t="s">
        <v>123</v>
      </c>
      <c r="B66" s="8" t="s">
        <v>99</v>
      </c>
      <c r="C66" s="107">
        <v>0</v>
      </c>
      <c r="D66" s="9" t="s">
        <v>82</v>
      </c>
      <c r="E66" s="15">
        <v>0</v>
      </c>
      <c r="F66" s="104">
        <f t="shared" si="10"/>
        <v>0</v>
      </c>
      <c r="G66" s="13"/>
      <c r="H66" s="91">
        <f t="shared" si="2"/>
        <v>0</v>
      </c>
      <c r="I66" s="92">
        <f t="shared" si="3"/>
        <v>0</v>
      </c>
      <c r="J66" s="93">
        <f t="shared" si="4"/>
        <v>0</v>
      </c>
      <c r="K66" s="94">
        <f t="shared" si="5"/>
        <v>0</v>
      </c>
      <c r="L66" s="85">
        <f t="shared" si="6"/>
        <v>0</v>
      </c>
      <c r="M66" s="91">
        <f t="shared" si="7"/>
        <v>0</v>
      </c>
      <c r="N66" s="87">
        <f t="shared" si="8"/>
        <v>0</v>
      </c>
      <c r="O66" s="87">
        <f>IF(OR($C66=1,$F66=1),Inputs!$E$3*(1/4),0)</f>
        <v>0</v>
      </c>
      <c r="P66" s="89">
        <f>IF(OR($C66=1,$F66=1),Inputs!$E$25,0)</f>
        <v>0</v>
      </c>
      <c r="Q66" s="88">
        <f>IF(OR($C66=1,$F66=1),Inputs!$E$31,0)</f>
        <v>0</v>
      </c>
      <c r="R66" s="89">
        <f>IF(OR($C66=1,$F66=1),Inputs!$E$32,0)</f>
        <v>0</v>
      </c>
      <c r="S66" s="88">
        <f>IF(OR($C66=1,$F66=1),Inputs!$E$33,0)</f>
        <v>0</v>
      </c>
      <c r="T66" s="88">
        <f>IF(OR($C66=1,$F66=1),Inputs!$E$34,0)</f>
        <v>0</v>
      </c>
      <c r="U66" s="194">
        <f t="shared" si="9"/>
        <v>0</v>
      </c>
      <c r="V66" s="184">
        <f t="shared" si="11"/>
        <v>0</v>
      </c>
      <c r="W66" s="184">
        <f>IF(F66=1,('Verifiable Costs'!$D$3*MIN(O66,E66))+(Q66*MAX(0,E66-O66)),0)</f>
        <v>0</v>
      </c>
      <c r="X66" s="190"/>
    </row>
    <row r="67" spans="1:24" ht="11.25">
      <c r="A67" s="272"/>
      <c r="B67" s="8"/>
      <c r="C67" s="107">
        <v>0</v>
      </c>
      <c r="D67" s="9" t="s">
        <v>82</v>
      </c>
      <c r="E67" s="15">
        <v>0</v>
      </c>
      <c r="F67" s="104">
        <f t="shared" si="10"/>
        <v>0</v>
      </c>
      <c r="G67" s="13"/>
      <c r="H67" s="91">
        <f t="shared" si="2"/>
        <v>0</v>
      </c>
      <c r="I67" s="92">
        <f t="shared" si="3"/>
        <v>0</v>
      </c>
      <c r="J67" s="93">
        <f t="shared" si="4"/>
        <v>0</v>
      </c>
      <c r="K67" s="94">
        <f t="shared" si="5"/>
        <v>0</v>
      </c>
      <c r="L67" s="93">
        <f t="shared" si="6"/>
        <v>0</v>
      </c>
      <c r="M67" s="91">
        <f t="shared" si="7"/>
        <v>0</v>
      </c>
      <c r="N67" s="87">
        <f t="shared" si="8"/>
        <v>0</v>
      </c>
      <c r="O67" s="87">
        <f>IF(OR($C67=1,$F67=1),Inputs!$E$3*(1/4),0)</f>
        <v>0</v>
      </c>
      <c r="P67" s="89">
        <f>IF(OR($C67=1,$F67=1),Inputs!$E$25,0)</f>
        <v>0</v>
      </c>
      <c r="Q67" s="88">
        <f>IF(OR($C67=1,$F67=1),Inputs!$E$31,0)</f>
        <v>0</v>
      </c>
      <c r="R67" s="89">
        <f>IF(OR($C67=1,$F67=1),Inputs!$E$32,0)</f>
        <v>0</v>
      </c>
      <c r="S67" s="88">
        <f>IF(OR($C67=1,$F67=1),Inputs!$E$33,0)</f>
        <v>0</v>
      </c>
      <c r="T67" s="88">
        <f>IF(OR($C67=1,$F67=1),Inputs!$E$34,0)</f>
        <v>0</v>
      </c>
      <c r="U67" s="194">
        <f t="shared" si="9"/>
        <v>0</v>
      </c>
      <c r="V67" s="184">
        <f t="shared" si="11"/>
        <v>0</v>
      </c>
      <c r="W67" s="184">
        <f>IF(F67=1,('Verifiable Costs'!$D$3*MIN(O67,E67))+(Q67*MAX(0,E67-O67)),0)</f>
        <v>0</v>
      </c>
      <c r="X67" s="190"/>
    </row>
    <row r="68" spans="1:24" ht="11.25">
      <c r="A68" s="272"/>
      <c r="B68" s="8"/>
      <c r="C68" s="107">
        <v>0</v>
      </c>
      <c r="D68" s="9" t="s">
        <v>82</v>
      </c>
      <c r="E68" s="15">
        <v>0</v>
      </c>
      <c r="F68" s="104">
        <f t="shared" si="10"/>
        <v>0</v>
      </c>
      <c r="G68" s="13"/>
      <c r="H68" s="91">
        <f t="shared" si="2"/>
        <v>0</v>
      </c>
      <c r="I68" s="92">
        <f t="shared" si="3"/>
        <v>0</v>
      </c>
      <c r="J68" s="93">
        <f t="shared" si="4"/>
        <v>0</v>
      </c>
      <c r="K68" s="94">
        <f t="shared" si="5"/>
        <v>0</v>
      </c>
      <c r="L68" s="93">
        <f t="shared" si="6"/>
        <v>0</v>
      </c>
      <c r="M68" s="91">
        <f t="shared" si="7"/>
        <v>0</v>
      </c>
      <c r="N68" s="87">
        <f t="shared" si="8"/>
        <v>0</v>
      </c>
      <c r="O68" s="87">
        <f>IF(OR($C68=1,$F68=1),Inputs!$E$3*(1/4),0)</f>
        <v>0</v>
      </c>
      <c r="P68" s="89">
        <f>IF(OR($C68=1,$F68=1),Inputs!$E$25,0)</f>
        <v>0</v>
      </c>
      <c r="Q68" s="88">
        <f>IF(OR($C68=1,$F68=1),Inputs!$E$31,0)</f>
        <v>0</v>
      </c>
      <c r="R68" s="89">
        <f>IF(OR($C68=1,$F68=1),Inputs!$E$32,0)</f>
        <v>0</v>
      </c>
      <c r="S68" s="88">
        <f>IF(OR($C68=1,$F68=1),Inputs!$E$33,0)</f>
        <v>0</v>
      </c>
      <c r="T68" s="88">
        <f>IF(OR($C68=1,$F68=1),Inputs!$E$34,0)</f>
        <v>0</v>
      </c>
      <c r="U68" s="194">
        <f t="shared" si="9"/>
        <v>0</v>
      </c>
      <c r="V68" s="184">
        <f t="shared" si="11"/>
        <v>0</v>
      </c>
      <c r="W68" s="184">
        <f>IF(F68=1,('Verifiable Costs'!$D$3*MIN(O68,E68))+(Q68*MAX(0,E68-O68)),0)</f>
        <v>0</v>
      </c>
      <c r="X68" s="190"/>
    </row>
    <row r="69" spans="1:24" ht="12" thickBot="1">
      <c r="A69" s="273"/>
      <c r="B69" s="11"/>
      <c r="C69" s="108">
        <v>0</v>
      </c>
      <c r="D69" s="12" t="s">
        <v>82</v>
      </c>
      <c r="E69" s="16">
        <v>0</v>
      </c>
      <c r="F69" s="105">
        <f t="shared" si="10"/>
        <v>0</v>
      </c>
      <c r="G69" s="13"/>
      <c r="H69" s="95">
        <f t="shared" si="2"/>
        <v>0</v>
      </c>
      <c r="I69" s="96">
        <f t="shared" si="3"/>
        <v>0</v>
      </c>
      <c r="J69" s="97">
        <f t="shared" si="4"/>
        <v>0</v>
      </c>
      <c r="K69" s="98">
        <f t="shared" si="5"/>
        <v>0</v>
      </c>
      <c r="L69" s="97">
        <f t="shared" si="6"/>
        <v>0</v>
      </c>
      <c r="M69" s="95">
        <f t="shared" si="7"/>
        <v>0</v>
      </c>
      <c r="N69" s="99">
        <f t="shared" si="8"/>
        <v>0</v>
      </c>
      <c r="O69" s="99">
        <f>IF(OR($C69=1,$F69=1),Inputs!$E$3*(1/4),0)</f>
        <v>0</v>
      </c>
      <c r="P69" s="100">
        <f>IF(OR($C69=1,$F69=1),Inputs!$E$25,0)</f>
        <v>0</v>
      </c>
      <c r="Q69" s="101">
        <f>IF(OR($C69=1,$F69=1),Inputs!$E$31,0)</f>
        <v>0</v>
      </c>
      <c r="R69" s="100">
        <f>IF(OR($C69=1,$F69=1),Inputs!$E$32,0)</f>
        <v>0</v>
      </c>
      <c r="S69" s="101">
        <f>IF(OR($C69=1,$F69=1),Inputs!$E$33,0)</f>
        <v>0</v>
      </c>
      <c r="T69" s="101">
        <f>IF(OR($C69=1,$F69=1),Inputs!$E$34,0)</f>
        <v>0</v>
      </c>
      <c r="U69" s="195">
        <f t="shared" si="9"/>
        <v>0</v>
      </c>
      <c r="V69" s="185">
        <f t="shared" si="11"/>
        <v>0</v>
      </c>
      <c r="W69" s="185">
        <f>IF(F69=1,('Verifiable Costs'!$D$3*MIN(O69,E69))+(Q69*MAX(0,E69-O69)),0)</f>
        <v>0</v>
      </c>
      <c r="X69" s="191"/>
    </row>
    <row r="70" spans="1:24" ht="11.25">
      <c r="A70" s="271" t="s">
        <v>124</v>
      </c>
      <c r="B70" s="8" t="s">
        <v>100</v>
      </c>
      <c r="C70" s="107">
        <v>0</v>
      </c>
      <c r="D70" s="9" t="s">
        <v>82</v>
      </c>
      <c r="E70" s="15">
        <v>0</v>
      </c>
      <c r="F70" s="104">
        <f aca="true" t="shared" si="12" ref="F70:F101">IF(AND(C70=0,D70="Closed"),1,0)</f>
        <v>0</v>
      </c>
      <c r="G70" s="13"/>
      <c r="H70" s="91">
        <f t="shared" si="2"/>
        <v>0</v>
      </c>
      <c r="I70" s="92">
        <f t="shared" si="3"/>
        <v>0</v>
      </c>
      <c r="J70" s="93">
        <f t="shared" si="4"/>
        <v>0</v>
      </c>
      <c r="K70" s="94">
        <f t="shared" si="5"/>
        <v>0</v>
      </c>
      <c r="L70" s="85">
        <f t="shared" si="6"/>
        <v>0</v>
      </c>
      <c r="M70" s="91">
        <f t="shared" si="7"/>
        <v>0</v>
      </c>
      <c r="N70" s="87">
        <f t="shared" si="8"/>
        <v>0</v>
      </c>
      <c r="O70" s="87">
        <f>IF(OR($C70=1,$F70=1),Inputs!$E$3*(1/4),0)</f>
        <v>0</v>
      </c>
      <c r="P70" s="89">
        <f>IF(OR($C70=1,$F70=1),Inputs!$E$25,0)</f>
        <v>0</v>
      </c>
      <c r="Q70" s="88">
        <f>IF(OR($C70=1,$F70=1),Inputs!$E$31,0)</f>
        <v>0</v>
      </c>
      <c r="R70" s="89">
        <f>IF(OR($C70=1,$F70=1),Inputs!$E$32,0)</f>
        <v>0</v>
      </c>
      <c r="S70" s="88">
        <f>IF(OR($C70=1,$F70=1),Inputs!$E$33,0)</f>
        <v>0</v>
      </c>
      <c r="T70" s="88">
        <f>IF(OR($C70=1,$F70=1),Inputs!$E$34,0)</f>
        <v>0</v>
      </c>
      <c r="U70" s="194">
        <f t="shared" si="9"/>
        <v>0</v>
      </c>
      <c r="V70" s="184">
        <f t="shared" si="11"/>
        <v>0</v>
      </c>
      <c r="W70" s="184">
        <f>IF(F70=1,('Verifiable Costs'!$D$3*MIN(O70,E70))+(Q70*MAX(0,E70-O70)),0)</f>
        <v>0</v>
      </c>
      <c r="X70" s="190"/>
    </row>
    <row r="71" spans="1:24" ht="11.25">
      <c r="A71" s="272"/>
      <c r="B71" s="8"/>
      <c r="C71" s="107">
        <v>0</v>
      </c>
      <c r="D71" s="9" t="s">
        <v>82</v>
      </c>
      <c r="E71" s="15">
        <v>0</v>
      </c>
      <c r="F71" s="104">
        <f t="shared" si="12"/>
        <v>0</v>
      </c>
      <c r="G71" s="13"/>
      <c r="H71" s="91">
        <f aca="true" t="shared" si="13" ref="H71:H101">IF(AND($C71=1,$F71=0),$B$1*MIN($E71,$O71),0)</f>
        <v>0</v>
      </c>
      <c r="I71" s="92">
        <f aca="true" t="shared" si="14" ref="I71:I101">IF(AND($C71=1,$F71=0),$P71*MIN($E71,$O71),0)</f>
        <v>0</v>
      </c>
      <c r="J71" s="93">
        <f aca="true" t="shared" si="15" ref="J71:J101">IF(AND($C71=1,$F71=0),($P71*MAX(0,$E71-$O71))+((-1)*($R71+$S71+$T71)),0)</f>
        <v>0</v>
      </c>
      <c r="K71" s="94">
        <f aca="true" t="shared" si="16" ref="K71:K101">IF(AND($C71=1,$F71=0),($Q71*MAX(0,$E71-$O71)),0)</f>
        <v>0</v>
      </c>
      <c r="L71" s="93">
        <f aca="true" t="shared" si="17" ref="L71:L101">IF(AND($C71=0,$F71=1),($P71*$E71)+((-1)*($R71+$S71+$T71)),0)</f>
        <v>0</v>
      </c>
      <c r="M71" s="91">
        <f aca="true" t="shared" si="18" ref="M71:M101">IF(AND($C71=0,$F71=1),($B$1*MIN($E71,$O71))-($Q71*MAX(0,$E71-$O71)),0)</f>
        <v>0</v>
      </c>
      <c r="N71" s="87">
        <f aca="true" t="shared" si="19" ref="N71:N101">IF(OR($C71=1,$F71=1),B$1,0)</f>
        <v>0</v>
      </c>
      <c r="O71" s="87">
        <f>IF(OR($C71=1,$F71=1),Inputs!$E$3*(1/4),0)</f>
        <v>0</v>
      </c>
      <c r="P71" s="89">
        <f>IF(OR($C71=1,$F71=1),Inputs!$E$25,0)</f>
        <v>0</v>
      </c>
      <c r="Q71" s="88">
        <f>IF(OR($C71=1,$F71=1),Inputs!$E$31,0)</f>
        <v>0</v>
      </c>
      <c r="R71" s="89">
        <f>IF(OR($C71=1,$F71=1),Inputs!$E$32,0)</f>
        <v>0</v>
      </c>
      <c r="S71" s="88">
        <f>IF(OR($C71=1,$F71=1),Inputs!$E$33,0)</f>
        <v>0</v>
      </c>
      <c r="T71" s="88">
        <f>IF(OR($C71=1,$F71=1),Inputs!$E$34,0)</f>
        <v>0</v>
      </c>
      <c r="U71" s="194">
        <f aca="true" t="shared" si="20" ref="U71:U101">(-1)*($P71*$E71)</f>
        <v>0</v>
      </c>
      <c r="V71" s="184">
        <f aca="true" t="shared" si="21" ref="V71:V101">IF(F71=1,(-1)*(P71*E71),0)</f>
        <v>0</v>
      </c>
      <c r="W71" s="184">
        <f>IF(F71=1,('Verifiable Costs'!$D$3*MIN(O71,E71))+(Q71*MAX(0,E71-O71)),0)</f>
        <v>0</v>
      </c>
      <c r="X71" s="190"/>
    </row>
    <row r="72" spans="1:24" ht="11.25">
      <c r="A72" s="272"/>
      <c r="B72" s="8"/>
      <c r="C72" s="107">
        <v>0</v>
      </c>
      <c r="D72" s="9" t="s">
        <v>82</v>
      </c>
      <c r="E72" s="15">
        <v>0</v>
      </c>
      <c r="F72" s="104">
        <f t="shared" si="12"/>
        <v>0</v>
      </c>
      <c r="G72" s="13"/>
      <c r="H72" s="91">
        <f t="shared" si="13"/>
        <v>0</v>
      </c>
      <c r="I72" s="92">
        <f t="shared" si="14"/>
        <v>0</v>
      </c>
      <c r="J72" s="93">
        <f t="shared" si="15"/>
        <v>0</v>
      </c>
      <c r="K72" s="94">
        <f t="shared" si="16"/>
        <v>0</v>
      </c>
      <c r="L72" s="93">
        <f t="shared" si="17"/>
        <v>0</v>
      </c>
      <c r="M72" s="91">
        <f t="shared" si="18"/>
        <v>0</v>
      </c>
      <c r="N72" s="87">
        <f t="shared" si="19"/>
        <v>0</v>
      </c>
      <c r="O72" s="87">
        <f>IF(OR($C72=1,$F72=1),Inputs!$E$3*(1/4),0)</f>
        <v>0</v>
      </c>
      <c r="P72" s="89">
        <f>IF(OR($C72=1,$F72=1),Inputs!$E$25,0)</f>
        <v>0</v>
      </c>
      <c r="Q72" s="88">
        <f>IF(OR($C72=1,$F72=1),Inputs!$E$31,0)</f>
        <v>0</v>
      </c>
      <c r="R72" s="89">
        <f>IF(OR($C72=1,$F72=1),Inputs!$E$32,0)</f>
        <v>0</v>
      </c>
      <c r="S72" s="88">
        <f>IF(OR($C72=1,$F72=1),Inputs!$E$33,0)</f>
        <v>0</v>
      </c>
      <c r="T72" s="88">
        <f>IF(OR($C72=1,$F72=1),Inputs!$E$34,0)</f>
        <v>0</v>
      </c>
      <c r="U72" s="194">
        <f t="shared" si="20"/>
        <v>0</v>
      </c>
      <c r="V72" s="184">
        <f t="shared" si="21"/>
        <v>0</v>
      </c>
      <c r="W72" s="184">
        <f>IF(F72=1,('Verifiable Costs'!$D$3*MIN(O72,E72))+(Q72*MAX(0,E72-O72)),0)</f>
        <v>0</v>
      </c>
      <c r="X72" s="190"/>
    </row>
    <row r="73" spans="1:24" ht="12" thickBot="1">
      <c r="A73" s="273"/>
      <c r="B73" s="11"/>
      <c r="C73" s="108">
        <v>0</v>
      </c>
      <c r="D73" s="12" t="s">
        <v>82</v>
      </c>
      <c r="E73" s="16">
        <v>0</v>
      </c>
      <c r="F73" s="105">
        <f t="shared" si="12"/>
        <v>0</v>
      </c>
      <c r="G73" s="14"/>
      <c r="H73" s="95">
        <f t="shared" si="13"/>
        <v>0</v>
      </c>
      <c r="I73" s="96">
        <f t="shared" si="14"/>
        <v>0</v>
      </c>
      <c r="J73" s="97">
        <f t="shared" si="15"/>
        <v>0</v>
      </c>
      <c r="K73" s="98">
        <f t="shared" si="16"/>
        <v>0</v>
      </c>
      <c r="L73" s="97">
        <f t="shared" si="17"/>
        <v>0</v>
      </c>
      <c r="M73" s="95">
        <f t="shared" si="18"/>
        <v>0</v>
      </c>
      <c r="N73" s="99">
        <f t="shared" si="19"/>
        <v>0</v>
      </c>
      <c r="O73" s="99">
        <f>IF(OR($C73=1,$F73=1),Inputs!$E$3*(1/4),0)</f>
        <v>0</v>
      </c>
      <c r="P73" s="100">
        <f>IF(OR($C73=1,$F73=1),Inputs!$E$25,0)</f>
        <v>0</v>
      </c>
      <c r="Q73" s="101">
        <f>IF(OR($C73=1,$F73=1),Inputs!$E$31,0)</f>
        <v>0</v>
      </c>
      <c r="R73" s="100">
        <f>IF(OR($C73=1,$F73=1),Inputs!$E$32,0)</f>
        <v>0</v>
      </c>
      <c r="S73" s="101">
        <f>IF(OR($C73=1,$F73=1),Inputs!$E$33,0)</f>
        <v>0</v>
      </c>
      <c r="T73" s="101">
        <f>IF(OR($C73=1,$F73=1),Inputs!$E$34,0)</f>
        <v>0</v>
      </c>
      <c r="U73" s="195">
        <f t="shared" si="20"/>
        <v>0</v>
      </c>
      <c r="V73" s="185">
        <f t="shared" si="21"/>
        <v>0</v>
      </c>
      <c r="W73" s="185">
        <f>IF(F73=1,('Verifiable Costs'!$D$3*MIN(O73,E73))+(Q73*MAX(0,E73-O73)),0)</f>
        <v>0</v>
      </c>
      <c r="X73" s="191"/>
    </row>
    <row r="74" spans="1:24" ht="11.25">
      <c r="A74" s="271" t="s">
        <v>125</v>
      </c>
      <c r="B74" s="8" t="s">
        <v>101</v>
      </c>
      <c r="C74" s="107">
        <v>0</v>
      </c>
      <c r="D74" s="9" t="s">
        <v>82</v>
      </c>
      <c r="E74" s="15">
        <v>0</v>
      </c>
      <c r="F74" s="104">
        <f t="shared" si="12"/>
        <v>0</v>
      </c>
      <c r="G74" s="13"/>
      <c r="H74" s="91">
        <f t="shared" si="13"/>
        <v>0</v>
      </c>
      <c r="I74" s="92">
        <f t="shared" si="14"/>
        <v>0</v>
      </c>
      <c r="J74" s="93">
        <f t="shared" si="15"/>
        <v>0</v>
      </c>
      <c r="K74" s="94">
        <f t="shared" si="16"/>
        <v>0</v>
      </c>
      <c r="L74" s="85">
        <f t="shared" si="17"/>
        <v>0</v>
      </c>
      <c r="M74" s="91">
        <f t="shared" si="18"/>
        <v>0</v>
      </c>
      <c r="N74" s="87">
        <f t="shared" si="19"/>
        <v>0</v>
      </c>
      <c r="O74" s="87">
        <f>IF(OR($C74=1,$F74=1),Inputs!$E$3*(1/4),0)</f>
        <v>0</v>
      </c>
      <c r="P74" s="89">
        <f>IF(OR($C74=1,$F74=1),Inputs!$E$25,0)</f>
        <v>0</v>
      </c>
      <c r="Q74" s="88">
        <f>IF(OR($C74=1,$F74=1),Inputs!$E$31,0)</f>
        <v>0</v>
      </c>
      <c r="R74" s="89">
        <f>IF(OR($C74=1,$F74=1),Inputs!$E$32,0)</f>
        <v>0</v>
      </c>
      <c r="S74" s="88">
        <f>IF(OR($C74=1,$F74=1),Inputs!$E$33,0)</f>
        <v>0</v>
      </c>
      <c r="T74" s="88">
        <f>IF(OR($C74=1,$F74=1),Inputs!$E$34,0)</f>
        <v>0</v>
      </c>
      <c r="U74" s="194">
        <f t="shared" si="20"/>
        <v>0</v>
      </c>
      <c r="V74" s="184">
        <f t="shared" si="21"/>
        <v>0</v>
      </c>
      <c r="W74" s="184">
        <f>IF(F74=1,('Verifiable Costs'!$D$3*MIN(O74,E74))+(Q74*MAX(0,E74-O74)),0)</f>
        <v>0</v>
      </c>
      <c r="X74" s="190"/>
    </row>
    <row r="75" spans="1:24" ht="11.25">
      <c r="A75" s="272"/>
      <c r="B75" s="8"/>
      <c r="C75" s="107">
        <v>0</v>
      </c>
      <c r="D75" s="9" t="s">
        <v>82</v>
      </c>
      <c r="E75" s="15">
        <v>0</v>
      </c>
      <c r="F75" s="104">
        <f t="shared" si="12"/>
        <v>0</v>
      </c>
      <c r="G75" s="13"/>
      <c r="H75" s="91">
        <f t="shared" si="13"/>
        <v>0</v>
      </c>
      <c r="I75" s="92">
        <f t="shared" si="14"/>
        <v>0</v>
      </c>
      <c r="J75" s="93">
        <f t="shared" si="15"/>
        <v>0</v>
      </c>
      <c r="K75" s="94">
        <f t="shared" si="16"/>
        <v>0</v>
      </c>
      <c r="L75" s="93">
        <f t="shared" si="17"/>
        <v>0</v>
      </c>
      <c r="M75" s="91">
        <f t="shared" si="18"/>
        <v>0</v>
      </c>
      <c r="N75" s="87">
        <f t="shared" si="19"/>
        <v>0</v>
      </c>
      <c r="O75" s="87">
        <f>IF(OR($C75=1,$F75=1),Inputs!$E$3*(1/4),0)</f>
        <v>0</v>
      </c>
      <c r="P75" s="89">
        <f>IF(OR($C75=1,$F75=1),Inputs!$E$25,0)</f>
        <v>0</v>
      </c>
      <c r="Q75" s="88">
        <f>IF(OR($C75=1,$F75=1),Inputs!$E$31,0)</f>
        <v>0</v>
      </c>
      <c r="R75" s="89">
        <f>IF(OR($C75=1,$F75=1),Inputs!$E$32,0)</f>
        <v>0</v>
      </c>
      <c r="S75" s="88">
        <f>IF(OR($C75=1,$F75=1),Inputs!$E$33,0)</f>
        <v>0</v>
      </c>
      <c r="T75" s="88">
        <f>IF(OR($C75=1,$F75=1),Inputs!$E$34,0)</f>
        <v>0</v>
      </c>
      <c r="U75" s="194">
        <f t="shared" si="20"/>
        <v>0</v>
      </c>
      <c r="V75" s="184">
        <f t="shared" si="21"/>
        <v>0</v>
      </c>
      <c r="W75" s="184">
        <f>IF(F75=1,('Verifiable Costs'!$D$3*MIN(O75,E75))+(Q75*MAX(0,E75-O75)),0)</f>
        <v>0</v>
      </c>
      <c r="X75" s="190"/>
    </row>
    <row r="76" spans="1:24" ht="11.25">
      <c r="A76" s="272"/>
      <c r="B76" s="8"/>
      <c r="C76" s="107">
        <v>0</v>
      </c>
      <c r="D76" s="9" t="s">
        <v>82</v>
      </c>
      <c r="E76" s="15">
        <v>0</v>
      </c>
      <c r="F76" s="104">
        <f t="shared" si="12"/>
        <v>0</v>
      </c>
      <c r="G76" s="13"/>
      <c r="H76" s="91">
        <f t="shared" si="13"/>
        <v>0</v>
      </c>
      <c r="I76" s="92">
        <f t="shared" si="14"/>
        <v>0</v>
      </c>
      <c r="J76" s="93">
        <f t="shared" si="15"/>
        <v>0</v>
      </c>
      <c r="K76" s="94">
        <f t="shared" si="16"/>
        <v>0</v>
      </c>
      <c r="L76" s="93">
        <f t="shared" si="17"/>
        <v>0</v>
      </c>
      <c r="M76" s="91">
        <f t="shared" si="18"/>
        <v>0</v>
      </c>
      <c r="N76" s="87">
        <f t="shared" si="19"/>
        <v>0</v>
      </c>
      <c r="O76" s="87">
        <f>IF(OR($C76=1,$F76=1),Inputs!$E$3*(1/4),0)</f>
        <v>0</v>
      </c>
      <c r="P76" s="89">
        <f>IF(OR($C76=1,$F76=1),Inputs!$E$25,0)</f>
        <v>0</v>
      </c>
      <c r="Q76" s="88">
        <f>IF(OR($C76=1,$F76=1),Inputs!$E$31,0)</f>
        <v>0</v>
      </c>
      <c r="R76" s="89">
        <f>IF(OR($C76=1,$F76=1),Inputs!$E$32,0)</f>
        <v>0</v>
      </c>
      <c r="S76" s="88">
        <f>IF(OR($C76=1,$F76=1),Inputs!$E$33,0)</f>
        <v>0</v>
      </c>
      <c r="T76" s="88">
        <f>IF(OR($C76=1,$F76=1),Inputs!$E$34,0)</f>
        <v>0</v>
      </c>
      <c r="U76" s="194">
        <f t="shared" si="20"/>
        <v>0</v>
      </c>
      <c r="V76" s="184">
        <f t="shared" si="21"/>
        <v>0</v>
      </c>
      <c r="W76" s="184">
        <f>IF(F76=1,('Verifiable Costs'!$D$3*MIN(O76,E76))+(Q76*MAX(0,E76-O76)),0)</f>
        <v>0</v>
      </c>
      <c r="X76" s="190"/>
    </row>
    <row r="77" spans="1:24" ht="12" thickBot="1">
      <c r="A77" s="273"/>
      <c r="B77" s="11"/>
      <c r="C77" s="108">
        <v>0</v>
      </c>
      <c r="D77" s="12" t="s">
        <v>82</v>
      </c>
      <c r="E77" s="16">
        <v>0</v>
      </c>
      <c r="F77" s="105">
        <f t="shared" si="12"/>
        <v>0</v>
      </c>
      <c r="G77" s="13"/>
      <c r="H77" s="95">
        <f t="shared" si="13"/>
        <v>0</v>
      </c>
      <c r="I77" s="96">
        <f t="shared" si="14"/>
        <v>0</v>
      </c>
      <c r="J77" s="97">
        <f t="shared" si="15"/>
        <v>0</v>
      </c>
      <c r="K77" s="98">
        <f t="shared" si="16"/>
        <v>0</v>
      </c>
      <c r="L77" s="97">
        <f t="shared" si="17"/>
        <v>0</v>
      </c>
      <c r="M77" s="95">
        <f t="shared" si="18"/>
        <v>0</v>
      </c>
      <c r="N77" s="99">
        <f t="shared" si="19"/>
        <v>0</v>
      </c>
      <c r="O77" s="99">
        <f>IF(OR($C77=1,$F77=1),Inputs!$E$3*(1/4),0)</f>
        <v>0</v>
      </c>
      <c r="P77" s="100">
        <f>IF(OR($C77=1,$F77=1),Inputs!$E$25,0)</f>
        <v>0</v>
      </c>
      <c r="Q77" s="101">
        <f>IF(OR($C77=1,$F77=1),Inputs!$E$31,0)</f>
        <v>0</v>
      </c>
      <c r="R77" s="100">
        <f>IF(OR($C77=1,$F77=1),Inputs!$E$32,0)</f>
        <v>0</v>
      </c>
      <c r="S77" s="101">
        <f>IF(OR($C77=1,$F77=1),Inputs!$E$33,0)</f>
        <v>0</v>
      </c>
      <c r="T77" s="101">
        <f>IF(OR($C77=1,$F77=1),Inputs!$E$34,0)</f>
        <v>0</v>
      </c>
      <c r="U77" s="195">
        <f t="shared" si="20"/>
        <v>0</v>
      </c>
      <c r="V77" s="185">
        <f t="shared" si="21"/>
        <v>0</v>
      </c>
      <c r="W77" s="185">
        <f>IF(F77=1,('Verifiable Costs'!$D$3*MIN(O77,E77))+(Q77*MAX(0,E77-O77)),0)</f>
        <v>0</v>
      </c>
      <c r="X77" s="191"/>
    </row>
    <row r="78" spans="1:24" ht="11.25">
      <c r="A78" s="271" t="s">
        <v>126</v>
      </c>
      <c r="B78" s="8" t="s">
        <v>102</v>
      </c>
      <c r="C78" s="109">
        <v>0</v>
      </c>
      <c r="D78" s="9" t="s">
        <v>82</v>
      </c>
      <c r="E78" s="15">
        <v>0</v>
      </c>
      <c r="F78" s="104">
        <f t="shared" si="12"/>
        <v>0</v>
      </c>
      <c r="G78" s="13"/>
      <c r="H78" s="91">
        <f t="shared" si="13"/>
        <v>0</v>
      </c>
      <c r="I78" s="92">
        <f t="shared" si="14"/>
        <v>0</v>
      </c>
      <c r="J78" s="93">
        <f t="shared" si="15"/>
        <v>0</v>
      </c>
      <c r="K78" s="94">
        <f t="shared" si="16"/>
        <v>0</v>
      </c>
      <c r="L78" s="85">
        <f t="shared" si="17"/>
        <v>0</v>
      </c>
      <c r="M78" s="91">
        <f t="shared" si="18"/>
        <v>0</v>
      </c>
      <c r="N78" s="87">
        <f t="shared" si="19"/>
        <v>0</v>
      </c>
      <c r="O78" s="87">
        <f>IF(OR($C78=1,$F78=1),Inputs!$E$3*(1/4),0)</f>
        <v>0</v>
      </c>
      <c r="P78" s="89">
        <f>IF(OR($C78=1,$F78=1),Inputs!$E$25,0)</f>
        <v>0</v>
      </c>
      <c r="Q78" s="88">
        <f>IF(OR($C78=1,$F78=1),Inputs!$E$31,0)</f>
        <v>0</v>
      </c>
      <c r="R78" s="89">
        <f>IF(OR($C78=1,$F78=1),Inputs!$E$32,0)</f>
        <v>0</v>
      </c>
      <c r="S78" s="88">
        <f>IF(OR($C78=1,$F78=1),Inputs!$E$33,0)</f>
        <v>0</v>
      </c>
      <c r="T78" s="88">
        <f>IF(OR($C78=1,$F78=1),Inputs!$E$34,0)</f>
        <v>0</v>
      </c>
      <c r="U78" s="194">
        <f t="shared" si="20"/>
        <v>0</v>
      </c>
      <c r="V78" s="184">
        <f t="shared" si="21"/>
        <v>0</v>
      </c>
      <c r="W78" s="184">
        <f>IF(F78=1,('Verifiable Costs'!$D$3*MIN(O78,E78))+(Q78*MAX(0,E78-O78)),0)</f>
        <v>0</v>
      </c>
      <c r="X78" s="190"/>
    </row>
    <row r="79" spans="1:24" ht="11.25">
      <c r="A79" s="272"/>
      <c r="B79" s="8"/>
      <c r="C79" s="107">
        <v>0</v>
      </c>
      <c r="D79" s="9" t="s">
        <v>82</v>
      </c>
      <c r="E79" s="15">
        <v>0</v>
      </c>
      <c r="F79" s="104">
        <f t="shared" si="12"/>
        <v>0</v>
      </c>
      <c r="G79" s="13"/>
      <c r="H79" s="91">
        <f t="shared" si="13"/>
        <v>0</v>
      </c>
      <c r="I79" s="92">
        <f t="shared" si="14"/>
        <v>0</v>
      </c>
      <c r="J79" s="93">
        <f t="shared" si="15"/>
        <v>0</v>
      </c>
      <c r="K79" s="94">
        <f t="shared" si="16"/>
        <v>0</v>
      </c>
      <c r="L79" s="93">
        <f t="shared" si="17"/>
        <v>0</v>
      </c>
      <c r="M79" s="91">
        <f t="shared" si="18"/>
        <v>0</v>
      </c>
      <c r="N79" s="87">
        <f t="shared" si="19"/>
        <v>0</v>
      </c>
      <c r="O79" s="87">
        <f>IF(OR($C79=1,$F79=1),Inputs!$E$3*(1/4),0)</f>
        <v>0</v>
      </c>
      <c r="P79" s="89">
        <f>IF(OR($C79=1,$F79=1),Inputs!$E$25,0)</f>
        <v>0</v>
      </c>
      <c r="Q79" s="88">
        <f>IF(OR($C79=1,$F79=1),Inputs!$E$31,0)</f>
        <v>0</v>
      </c>
      <c r="R79" s="89">
        <f>IF(OR($C79=1,$F79=1),Inputs!$E$32,0)</f>
        <v>0</v>
      </c>
      <c r="S79" s="88">
        <f>IF(OR($C79=1,$F79=1),Inputs!$E$33,0)</f>
        <v>0</v>
      </c>
      <c r="T79" s="88">
        <f>IF(OR($C79=1,$F79=1),Inputs!$E$34,0)</f>
        <v>0</v>
      </c>
      <c r="U79" s="194">
        <f t="shared" si="20"/>
        <v>0</v>
      </c>
      <c r="V79" s="184">
        <f t="shared" si="21"/>
        <v>0</v>
      </c>
      <c r="W79" s="184">
        <f>IF(F79=1,('Verifiable Costs'!$D$3*MIN(O79,E79))+(Q79*MAX(0,E79-O79)),0)</f>
        <v>0</v>
      </c>
      <c r="X79" s="190"/>
    </row>
    <row r="80" spans="1:24" ht="11.25">
      <c r="A80" s="272"/>
      <c r="B80" s="8"/>
      <c r="C80" s="107">
        <v>0</v>
      </c>
      <c r="D80" s="9" t="s">
        <v>82</v>
      </c>
      <c r="E80" s="15">
        <v>0</v>
      </c>
      <c r="F80" s="104">
        <f t="shared" si="12"/>
        <v>0</v>
      </c>
      <c r="G80" s="13"/>
      <c r="H80" s="91">
        <f t="shared" si="13"/>
        <v>0</v>
      </c>
      <c r="I80" s="92">
        <f t="shared" si="14"/>
        <v>0</v>
      </c>
      <c r="J80" s="93">
        <f t="shared" si="15"/>
        <v>0</v>
      </c>
      <c r="K80" s="94">
        <f t="shared" si="16"/>
        <v>0</v>
      </c>
      <c r="L80" s="93">
        <f t="shared" si="17"/>
        <v>0</v>
      </c>
      <c r="M80" s="91">
        <f t="shared" si="18"/>
        <v>0</v>
      </c>
      <c r="N80" s="87">
        <f t="shared" si="19"/>
        <v>0</v>
      </c>
      <c r="O80" s="87">
        <f>IF(OR($C80=1,$F80=1),Inputs!$E$3*(1/4),0)</f>
        <v>0</v>
      </c>
      <c r="P80" s="89">
        <f>IF(OR($C80=1,$F80=1),Inputs!$E$25,0)</f>
        <v>0</v>
      </c>
      <c r="Q80" s="88">
        <f>IF(OR($C80=1,$F80=1),Inputs!$E$31,0)</f>
        <v>0</v>
      </c>
      <c r="R80" s="89">
        <f>IF(OR($C80=1,$F80=1),Inputs!$E$32,0)</f>
        <v>0</v>
      </c>
      <c r="S80" s="88">
        <f>IF(OR($C80=1,$F80=1),Inputs!$E$33,0)</f>
        <v>0</v>
      </c>
      <c r="T80" s="88">
        <f>IF(OR($C80=1,$F80=1),Inputs!$E$34,0)</f>
        <v>0</v>
      </c>
      <c r="U80" s="194">
        <f t="shared" si="20"/>
        <v>0</v>
      </c>
      <c r="V80" s="184">
        <f t="shared" si="21"/>
        <v>0</v>
      </c>
      <c r="W80" s="184">
        <f>IF(F80=1,('Verifiable Costs'!$D$3*MIN(O80,E80))+(Q80*MAX(0,E80-O80)),0)</f>
        <v>0</v>
      </c>
      <c r="X80" s="190"/>
    </row>
    <row r="81" spans="1:24" ht="12" thickBot="1">
      <c r="A81" s="273"/>
      <c r="B81" s="11"/>
      <c r="C81" s="108">
        <v>0</v>
      </c>
      <c r="D81" s="12" t="s">
        <v>82</v>
      </c>
      <c r="E81" s="16">
        <v>0</v>
      </c>
      <c r="F81" s="105">
        <f t="shared" si="12"/>
        <v>0</v>
      </c>
      <c r="G81" s="13"/>
      <c r="H81" s="95">
        <f t="shared" si="13"/>
        <v>0</v>
      </c>
      <c r="I81" s="96">
        <f t="shared" si="14"/>
        <v>0</v>
      </c>
      <c r="J81" s="97">
        <f t="shared" si="15"/>
        <v>0</v>
      </c>
      <c r="K81" s="98">
        <f t="shared" si="16"/>
        <v>0</v>
      </c>
      <c r="L81" s="97">
        <f t="shared" si="17"/>
        <v>0</v>
      </c>
      <c r="M81" s="95">
        <f t="shared" si="18"/>
        <v>0</v>
      </c>
      <c r="N81" s="99">
        <f t="shared" si="19"/>
        <v>0</v>
      </c>
      <c r="O81" s="99">
        <f>IF(OR($C81=1,$F81=1),Inputs!$E$3*(1/4),0)</f>
        <v>0</v>
      </c>
      <c r="P81" s="100">
        <f>IF(OR($C81=1,$F81=1),Inputs!$E$25,0)</f>
        <v>0</v>
      </c>
      <c r="Q81" s="101">
        <f>IF(OR($C81=1,$F81=1),Inputs!$E$31,0)</f>
        <v>0</v>
      </c>
      <c r="R81" s="100">
        <f>IF(OR($C81=1,$F81=1),Inputs!$E$32,0)</f>
        <v>0</v>
      </c>
      <c r="S81" s="101">
        <f>IF(OR($C81=1,$F81=1),Inputs!$E$33,0)</f>
        <v>0</v>
      </c>
      <c r="T81" s="101">
        <f>IF(OR($C81=1,$F81=1),Inputs!$E$34,0)</f>
        <v>0</v>
      </c>
      <c r="U81" s="195">
        <f t="shared" si="20"/>
        <v>0</v>
      </c>
      <c r="V81" s="185">
        <f t="shared" si="21"/>
        <v>0</v>
      </c>
      <c r="W81" s="185">
        <f>IF(F81=1,('Verifiable Costs'!$D$3*MIN(O81,E81))+(Q81*MAX(0,E81-O81)),0)</f>
        <v>0</v>
      </c>
      <c r="X81" s="191"/>
    </row>
    <row r="82" spans="1:24" ht="11.25">
      <c r="A82" s="271" t="s">
        <v>127</v>
      </c>
      <c r="B82" s="8" t="s">
        <v>104</v>
      </c>
      <c r="C82" s="109">
        <v>0</v>
      </c>
      <c r="D82" s="9" t="s">
        <v>82</v>
      </c>
      <c r="E82" s="15">
        <v>0</v>
      </c>
      <c r="F82" s="104">
        <f t="shared" si="12"/>
        <v>0</v>
      </c>
      <c r="G82" s="13"/>
      <c r="H82" s="91">
        <f t="shared" si="13"/>
        <v>0</v>
      </c>
      <c r="I82" s="92">
        <f t="shared" si="14"/>
        <v>0</v>
      </c>
      <c r="J82" s="93">
        <f t="shared" si="15"/>
        <v>0</v>
      </c>
      <c r="K82" s="94">
        <f t="shared" si="16"/>
        <v>0</v>
      </c>
      <c r="L82" s="85">
        <f t="shared" si="17"/>
        <v>0</v>
      </c>
      <c r="M82" s="91">
        <f t="shared" si="18"/>
        <v>0</v>
      </c>
      <c r="N82" s="87">
        <f t="shared" si="19"/>
        <v>0</v>
      </c>
      <c r="O82" s="87">
        <f>IF(OR($C82=1,$F82=1),Inputs!$E$3*(1/4),0)</f>
        <v>0</v>
      </c>
      <c r="P82" s="89">
        <f>IF(OR($C82=1,$F82=1),Inputs!$E$25,0)</f>
        <v>0</v>
      </c>
      <c r="Q82" s="88">
        <f>IF(OR($C82=1,$F82=1),Inputs!$E$31,0)</f>
        <v>0</v>
      </c>
      <c r="R82" s="89">
        <f>IF(OR($C82=1,$F82=1),Inputs!$E$32,0)</f>
        <v>0</v>
      </c>
      <c r="S82" s="88">
        <f>IF(OR($C82=1,$F82=1),Inputs!$E$33,0)</f>
        <v>0</v>
      </c>
      <c r="T82" s="88">
        <f>IF(OR($C82=1,$F82=1),Inputs!$E$34,0)</f>
        <v>0</v>
      </c>
      <c r="U82" s="194">
        <f t="shared" si="20"/>
        <v>0</v>
      </c>
      <c r="V82" s="184">
        <f t="shared" si="21"/>
        <v>0</v>
      </c>
      <c r="W82" s="184">
        <f>IF(F82=1,('Verifiable Costs'!$D$3*MIN(O82,E82))+(Q82*MAX(0,E82-O82)),0)</f>
        <v>0</v>
      </c>
      <c r="X82" s="190"/>
    </row>
    <row r="83" spans="1:24" ht="11.25">
      <c r="A83" s="272"/>
      <c r="B83" s="8"/>
      <c r="C83" s="107">
        <v>0</v>
      </c>
      <c r="D83" s="9" t="s">
        <v>82</v>
      </c>
      <c r="E83" s="15">
        <v>0</v>
      </c>
      <c r="F83" s="104">
        <f t="shared" si="12"/>
        <v>0</v>
      </c>
      <c r="G83" s="13"/>
      <c r="H83" s="91">
        <f t="shared" si="13"/>
        <v>0</v>
      </c>
      <c r="I83" s="92">
        <f t="shared" si="14"/>
        <v>0</v>
      </c>
      <c r="J83" s="93">
        <f t="shared" si="15"/>
        <v>0</v>
      </c>
      <c r="K83" s="94">
        <f t="shared" si="16"/>
        <v>0</v>
      </c>
      <c r="L83" s="93">
        <f t="shared" si="17"/>
        <v>0</v>
      </c>
      <c r="M83" s="91">
        <f t="shared" si="18"/>
        <v>0</v>
      </c>
      <c r="N83" s="87">
        <f t="shared" si="19"/>
        <v>0</v>
      </c>
      <c r="O83" s="87">
        <f>IF(OR($C83=1,$F83=1),Inputs!$E$3*(1/4),0)</f>
        <v>0</v>
      </c>
      <c r="P83" s="89">
        <f>IF(OR($C83=1,$F83=1),Inputs!$E$25,0)</f>
        <v>0</v>
      </c>
      <c r="Q83" s="88">
        <f>IF(OR($C83=1,$F83=1),Inputs!$E$31,0)</f>
        <v>0</v>
      </c>
      <c r="R83" s="89">
        <f>IF(OR($C83=1,$F83=1),Inputs!$E$32,0)</f>
        <v>0</v>
      </c>
      <c r="S83" s="88">
        <f>IF(OR($C83=1,$F83=1),Inputs!$E$33,0)</f>
        <v>0</v>
      </c>
      <c r="T83" s="88">
        <f>IF(OR($C83=1,$F83=1),Inputs!$E$34,0)</f>
        <v>0</v>
      </c>
      <c r="U83" s="194">
        <f t="shared" si="20"/>
        <v>0</v>
      </c>
      <c r="V83" s="184">
        <f t="shared" si="21"/>
        <v>0</v>
      </c>
      <c r="W83" s="184">
        <f>IF(F83=1,('Verifiable Costs'!$D$3*MIN(O83,E83))+(Q83*MAX(0,E83-O83)),0)</f>
        <v>0</v>
      </c>
      <c r="X83" s="190"/>
    </row>
    <row r="84" spans="1:24" ht="11.25">
      <c r="A84" s="272"/>
      <c r="B84" s="8"/>
      <c r="C84" s="107">
        <v>0</v>
      </c>
      <c r="D84" s="9" t="s">
        <v>82</v>
      </c>
      <c r="E84" s="15">
        <v>0</v>
      </c>
      <c r="F84" s="104">
        <f t="shared" si="12"/>
        <v>0</v>
      </c>
      <c r="G84" s="13"/>
      <c r="H84" s="91">
        <f t="shared" si="13"/>
        <v>0</v>
      </c>
      <c r="I84" s="92">
        <f t="shared" si="14"/>
        <v>0</v>
      </c>
      <c r="J84" s="93">
        <f t="shared" si="15"/>
        <v>0</v>
      </c>
      <c r="K84" s="94">
        <f t="shared" si="16"/>
        <v>0</v>
      </c>
      <c r="L84" s="93">
        <f t="shared" si="17"/>
        <v>0</v>
      </c>
      <c r="M84" s="91">
        <f t="shared" si="18"/>
        <v>0</v>
      </c>
      <c r="N84" s="87">
        <f t="shared" si="19"/>
        <v>0</v>
      </c>
      <c r="O84" s="87">
        <f>IF(OR($C84=1,$F84=1),Inputs!$E$3*(1/4),0)</f>
        <v>0</v>
      </c>
      <c r="P84" s="89">
        <f>IF(OR($C84=1,$F84=1),Inputs!$E$25,0)</f>
        <v>0</v>
      </c>
      <c r="Q84" s="88">
        <f>IF(OR($C84=1,$F84=1),Inputs!$E$31,0)</f>
        <v>0</v>
      </c>
      <c r="R84" s="89">
        <f>IF(OR($C84=1,$F84=1),Inputs!$E$32,0)</f>
        <v>0</v>
      </c>
      <c r="S84" s="88">
        <f>IF(OR($C84=1,$F84=1),Inputs!$E$33,0)</f>
        <v>0</v>
      </c>
      <c r="T84" s="88">
        <f>IF(OR($C84=1,$F84=1),Inputs!$E$34,0)</f>
        <v>0</v>
      </c>
      <c r="U84" s="194">
        <f t="shared" si="20"/>
        <v>0</v>
      </c>
      <c r="V84" s="184">
        <f t="shared" si="21"/>
        <v>0</v>
      </c>
      <c r="W84" s="184">
        <f>IF(F84=1,('Verifiable Costs'!$D$3*MIN(O84,E84))+(Q84*MAX(0,E84-O84)),0)</f>
        <v>0</v>
      </c>
      <c r="X84" s="190"/>
    </row>
    <row r="85" spans="1:24" ht="12" thickBot="1">
      <c r="A85" s="273"/>
      <c r="B85" s="11"/>
      <c r="C85" s="108">
        <v>0</v>
      </c>
      <c r="D85" s="12" t="s">
        <v>82</v>
      </c>
      <c r="E85" s="16">
        <v>0</v>
      </c>
      <c r="F85" s="105">
        <f t="shared" si="12"/>
        <v>0</v>
      </c>
      <c r="G85" s="13"/>
      <c r="H85" s="95">
        <f t="shared" si="13"/>
        <v>0</v>
      </c>
      <c r="I85" s="96">
        <f t="shared" si="14"/>
        <v>0</v>
      </c>
      <c r="J85" s="97">
        <f t="shared" si="15"/>
        <v>0</v>
      </c>
      <c r="K85" s="98">
        <f t="shared" si="16"/>
        <v>0</v>
      </c>
      <c r="L85" s="97">
        <f t="shared" si="17"/>
        <v>0</v>
      </c>
      <c r="M85" s="95">
        <f t="shared" si="18"/>
        <v>0</v>
      </c>
      <c r="N85" s="99">
        <f t="shared" si="19"/>
        <v>0</v>
      </c>
      <c r="O85" s="99">
        <f>IF(OR($C85=1,$F85=1),Inputs!$E$3*(1/4),0)</f>
        <v>0</v>
      </c>
      <c r="P85" s="100">
        <f>IF(OR($C85=1,$F85=1),Inputs!$E$25,0)</f>
        <v>0</v>
      </c>
      <c r="Q85" s="101">
        <f>IF(OR($C85=1,$F85=1),Inputs!$E$31,0)</f>
        <v>0</v>
      </c>
      <c r="R85" s="100">
        <f>IF(OR($C85=1,$F85=1),Inputs!$E$32,0)</f>
        <v>0</v>
      </c>
      <c r="S85" s="101">
        <f>IF(OR($C85=1,$F85=1),Inputs!$E$33,0)</f>
        <v>0</v>
      </c>
      <c r="T85" s="101">
        <f>IF(OR($C85=1,$F85=1),Inputs!$E$34,0)</f>
        <v>0</v>
      </c>
      <c r="U85" s="195">
        <f t="shared" si="20"/>
        <v>0</v>
      </c>
      <c r="V85" s="185">
        <f t="shared" si="21"/>
        <v>0</v>
      </c>
      <c r="W85" s="185">
        <f>IF(F85=1,('Verifiable Costs'!$D$3*MIN(O85,E85))+(Q85*MAX(0,E85-O85)),0)</f>
        <v>0</v>
      </c>
      <c r="X85" s="191"/>
    </row>
    <row r="86" spans="1:24" ht="11.25">
      <c r="A86" s="271" t="s">
        <v>128</v>
      </c>
      <c r="B86" s="8" t="s">
        <v>105</v>
      </c>
      <c r="C86" s="109">
        <v>0</v>
      </c>
      <c r="D86" s="9" t="s">
        <v>82</v>
      </c>
      <c r="E86" s="15">
        <v>0</v>
      </c>
      <c r="F86" s="104">
        <f t="shared" si="12"/>
        <v>0</v>
      </c>
      <c r="G86" s="13"/>
      <c r="H86" s="91">
        <f t="shared" si="13"/>
        <v>0</v>
      </c>
      <c r="I86" s="92">
        <f t="shared" si="14"/>
        <v>0</v>
      </c>
      <c r="J86" s="93">
        <f t="shared" si="15"/>
        <v>0</v>
      </c>
      <c r="K86" s="94">
        <f t="shared" si="16"/>
        <v>0</v>
      </c>
      <c r="L86" s="85">
        <f t="shared" si="17"/>
        <v>0</v>
      </c>
      <c r="M86" s="91">
        <f t="shared" si="18"/>
        <v>0</v>
      </c>
      <c r="N86" s="87">
        <f t="shared" si="19"/>
        <v>0</v>
      </c>
      <c r="O86" s="87">
        <f>IF(OR($C86=1,$F86=1),Inputs!$E$3*(1/4),0)</f>
        <v>0</v>
      </c>
      <c r="P86" s="89">
        <f>IF(OR($C86=1,$F86=1),Inputs!$E$25,0)</f>
        <v>0</v>
      </c>
      <c r="Q86" s="88">
        <f>IF(OR($C86=1,$F86=1),Inputs!$E$31,0)</f>
        <v>0</v>
      </c>
      <c r="R86" s="89">
        <f>IF(OR($C86=1,$F86=1),Inputs!$E$32,0)</f>
        <v>0</v>
      </c>
      <c r="S86" s="88">
        <f>IF(OR($C86=1,$F86=1),Inputs!$E$33,0)</f>
        <v>0</v>
      </c>
      <c r="T86" s="88">
        <f>IF(OR($C86=1,$F86=1),Inputs!$E$34,0)</f>
        <v>0</v>
      </c>
      <c r="U86" s="194">
        <f t="shared" si="20"/>
        <v>0</v>
      </c>
      <c r="V86" s="184">
        <f t="shared" si="21"/>
        <v>0</v>
      </c>
      <c r="W86" s="184">
        <f>IF(F86=1,('Verifiable Costs'!$D$3*MIN(O86,E86))+(Q86*MAX(0,E86-O86)),0)</f>
        <v>0</v>
      </c>
      <c r="X86" s="190"/>
    </row>
    <row r="87" spans="1:24" ht="11.25">
      <c r="A87" s="272"/>
      <c r="B87" s="8"/>
      <c r="C87" s="107">
        <v>0</v>
      </c>
      <c r="D87" s="9" t="s">
        <v>82</v>
      </c>
      <c r="E87" s="15">
        <v>0</v>
      </c>
      <c r="F87" s="104">
        <f t="shared" si="12"/>
        <v>0</v>
      </c>
      <c r="G87" s="13"/>
      <c r="H87" s="91">
        <f t="shared" si="13"/>
        <v>0</v>
      </c>
      <c r="I87" s="92">
        <f t="shared" si="14"/>
        <v>0</v>
      </c>
      <c r="J87" s="93">
        <f t="shared" si="15"/>
        <v>0</v>
      </c>
      <c r="K87" s="94">
        <f t="shared" si="16"/>
        <v>0</v>
      </c>
      <c r="L87" s="93">
        <f t="shared" si="17"/>
        <v>0</v>
      </c>
      <c r="M87" s="91">
        <f t="shared" si="18"/>
        <v>0</v>
      </c>
      <c r="N87" s="87">
        <f t="shared" si="19"/>
        <v>0</v>
      </c>
      <c r="O87" s="87">
        <f>IF(OR($C87=1,$F87=1),Inputs!$E$3*(1/4),0)</f>
        <v>0</v>
      </c>
      <c r="P87" s="89">
        <f>IF(OR($C87=1,$F87=1),Inputs!$E$25,0)</f>
        <v>0</v>
      </c>
      <c r="Q87" s="88">
        <f>IF(OR($C87=1,$F87=1),Inputs!$E$31,0)</f>
        <v>0</v>
      </c>
      <c r="R87" s="89">
        <f>IF(OR($C87=1,$F87=1),Inputs!$E$32,0)</f>
        <v>0</v>
      </c>
      <c r="S87" s="88">
        <f>IF(OR($C87=1,$F87=1),Inputs!$E$33,0)</f>
        <v>0</v>
      </c>
      <c r="T87" s="88">
        <f>IF(OR($C87=1,$F87=1),Inputs!$E$34,0)</f>
        <v>0</v>
      </c>
      <c r="U87" s="194">
        <f t="shared" si="20"/>
        <v>0</v>
      </c>
      <c r="V87" s="184">
        <f t="shared" si="21"/>
        <v>0</v>
      </c>
      <c r="W87" s="184">
        <f>IF(F87=1,('Verifiable Costs'!$D$3*MIN(O87,E87))+(Q87*MAX(0,E87-O87)),0)</f>
        <v>0</v>
      </c>
      <c r="X87" s="190"/>
    </row>
    <row r="88" spans="1:24" ht="11.25">
      <c r="A88" s="272"/>
      <c r="B88" s="8"/>
      <c r="C88" s="107">
        <v>0</v>
      </c>
      <c r="D88" s="9" t="s">
        <v>82</v>
      </c>
      <c r="E88" s="15">
        <v>0</v>
      </c>
      <c r="F88" s="104">
        <f t="shared" si="12"/>
        <v>0</v>
      </c>
      <c r="G88" s="13"/>
      <c r="H88" s="91">
        <f t="shared" si="13"/>
        <v>0</v>
      </c>
      <c r="I88" s="92">
        <f t="shared" si="14"/>
        <v>0</v>
      </c>
      <c r="J88" s="93">
        <f t="shared" si="15"/>
        <v>0</v>
      </c>
      <c r="K88" s="94">
        <f t="shared" si="16"/>
        <v>0</v>
      </c>
      <c r="L88" s="93">
        <f t="shared" si="17"/>
        <v>0</v>
      </c>
      <c r="M88" s="91">
        <f t="shared" si="18"/>
        <v>0</v>
      </c>
      <c r="N88" s="87">
        <f t="shared" si="19"/>
        <v>0</v>
      </c>
      <c r="O88" s="87">
        <f>IF(OR($C88=1,$F88=1),Inputs!$E$3*(1/4),0)</f>
        <v>0</v>
      </c>
      <c r="P88" s="89">
        <f>IF(OR($C88=1,$F88=1),Inputs!$E$25,0)</f>
        <v>0</v>
      </c>
      <c r="Q88" s="88">
        <f>IF(OR($C88=1,$F88=1),Inputs!$E$31,0)</f>
        <v>0</v>
      </c>
      <c r="R88" s="89">
        <f>IF(OR($C88=1,$F88=1),Inputs!$E$32,0)</f>
        <v>0</v>
      </c>
      <c r="S88" s="88">
        <f>IF(OR($C88=1,$F88=1),Inputs!$E$33,0)</f>
        <v>0</v>
      </c>
      <c r="T88" s="88">
        <f>IF(OR($C88=1,$F88=1),Inputs!$E$34,0)</f>
        <v>0</v>
      </c>
      <c r="U88" s="194">
        <f t="shared" si="20"/>
        <v>0</v>
      </c>
      <c r="V88" s="184">
        <f t="shared" si="21"/>
        <v>0</v>
      </c>
      <c r="W88" s="184">
        <f>IF(F88=1,('Verifiable Costs'!$D$3*MIN(O88,E88))+(Q88*MAX(0,E88-O88)),0)</f>
        <v>0</v>
      </c>
      <c r="X88" s="190"/>
    </row>
    <row r="89" spans="1:24" ht="12" thickBot="1">
      <c r="A89" s="273"/>
      <c r="B89" s="11"/>
      <c r="C89" s="108">
        <v>0</v>
      </c>
      <c r="D89" s="12" t="s">
        <v>82</v>
      </c>
      <c r="E89" s="16">
        <v>0</v>
      </c>
      <c r="F89" s="105">
        <f t="shared" si="12"/>
        <v>0</v>
      </c>
      <c r="G89" s="13"/>
      <c r="H89" s="95">
        <f t="shared" si="13"/>
        <v>0</v>
      </c>
      <c r="I89" s="96">
        <f t="shared" si="14"/>
        <v>0</v>
      </c>
      <c r="J89" s="97">
        <f t="shared" si="15"/>
        <v>0</v>
      </c>
      <c r="K89" s="98">
        <f t="shared" si="16"/>
        <v>0</v>
      </c>
      <c r="L89" s="97">
        <f t="shared" si="17"/>
        <v>0</v>
      </c>
      <c r="M89" s="95">
        <f t="shared" si="18"/>
        <v>0</v>
      </c>
      <c r="N89" s="99">
        <f t="shared" si="19"/>
        <v>0</v>
      </c>
      <c r="O89" s="99">
        <f>IF(OR($C89=1,$F89=1),Inputs!$E$3*(1/4),0)</f>
        <v>0</v>
      </c>
      <c r="P89" s="100">
        <f>IF(OR($C89=1,$F89=1),Inputs!$E$25,0)</f>
        <v>0</v>
      </c>
      <c r="Q89" s="101">
        <f>IF(OR($C89=1,$F89=1),Inputs!$E$31,0)</f>
        <v>0</v>
      </c>
      <c r="R89" s="100">
        <f>IF(OR($C89=1,$F89=1),Inputs!$E$32,0)</f>
        <v>0</v>
      </c>
      <c r="S89" s="101">
        <f>IF(OR($C89=1,$F89=1),Inputs!$E$33,0)</f>
        <v>0</v>
      </c>
      <c r="T89" s="101">
        <f>IF(OR($C89=1,$F89=1),Inputs!$E$34,0)</f>
        <v>0</v>
      </c>
      <c r="U89" s="195">
        <f t="shared" si="20"/>
        <v>0</v>
      </c>
      <c r="V89" s="185">
        <f t="shared" si="21"/>
        <v>0</v>
      </c>
      <c r="W89" s="185">
        <f>IF(F89=1,('Verifiable Costs'!$D$3*MIN(O89,E89))+(Q89*MAX(0,E89-O89)),0)</f>
        <v>0</v>
      </c>
      <c r="X89" s="191"/>
    </row>
    <row r="90" spans="1:24" ht="11.25">
      <c r="A90" s="271" t="s">
        <v>129</v>
      </c>
      <c r="B90" s="8" t="s">
        <v>103</v>
      </c>
      <c r="C90" s="109">
        <v>0</v>
      </c>
      <c r="D90" s="9" t="s">
        <v>82</v>
      </c>
      <c r="E90" s="15">
        <v>0</v>
      </c>
      <c r="F90" s="104">
        <f t="shared" si="12"/>
        <v>0</v>
      </c>
      <c r="G90" s="13"/>
      <c r="H90" s="91">
        <f t="shared" si="13"/>
        <v>0</v>
      </c>
      <c r="I90" s="92">
        <f t="shared" si="14"/>
        <v>0</v>
      </c>
      <c r="J90" s="93">
        <f t="shared" si="15"/>
        <v>0</v>
      </c>
      <c r="K90" s="94">
        <f t="shared" si="16"/>
        <v>0</v>
      </c>
      <c r="L90" s="85">
        <f t="shared" si="17"/>
        <v>0</v>
      </c>
      <c r="M90" s="91">
        <f t="shared" si="18"/>
        <v>0</v>
      </c>
      <c r="N90" s="87">
        <f t="shared" si="19"/>
        <v>0</v>
      </c>
      <c r="O90" s="87">
        <f>IF(OR($C90=1,$F90=1),Inputs!$E$3*(1/4),0)</f>
        <v>0</v>
      </c>
      <c r="P90" s="89">
        <f>IF(OR($C90=1,$F90=1),Inputs!$E$25,0)</f>
        <v>0</v>
      </c>
      <c r="Q90" s="88">
        <f>IF(OR($C90=1,$F90=1),Inputs!$E$31,0)</f>
        <v>0</v>
      </c>
      <c r="R90" s="89">
        <f>IF(OR($C90=1,$F90=1),Inputs!$E$32,0)</f>
        <v>0</v>
      </c>
      <c r="S90" s="88">
        <f>IF(OR($C90=1,$F90=1),Inputs!$E$33,0)</f>
        <v>0</v>
      </c>
      <c r="T90" s="88">
        <f>IF(OR($C90=1,$F90=1),Inputs!$E$34,0)</f>
        <v>0</v>
      </c>
      <c r="U90" s="194">
        <f t="shared" si="20"/>
        <v>0</v>
      </c>
      <c r="V90" s="184">
        <f t="shared" si="21"/>
        <v>0</v>
      </c>
      <c r="W90" s="184">
        <f>IF(F90=1,('Verifiable Costs'!$D$3*MIN(O90,E90))+(Q90*MAX(0,E90-O90)),0)</f>
        <v>0</v>
      </c>
      <c r="X90" s="190"/>
    </row>
    <row r="91" spans="1:24" ht="11.25">
      <c r="A91" s="272"/>
      <c r="B91" s="8"/>
      <c r="C91" s="107">
        <v>0</v>
      </c>
      <c r="D91" s="9" t="s">
        <v>82</v>
      </c>
      <c r="E91" s="15">
        <v>0</v>
      </c>
      <c r="F91" s="104">
        <f t="shared" si="12"/>
        <v>0</v>
      </c>
      <c r="G91" s="13"/>
      <c r="H91" s="91">
        <f t="shared" si="13"/>
        <v>0</v>
      </c>
      <c r="I91" s="92">
        <f t="shared" si="14"/>
        <v>0</v>
      </c>
      <c r="J91" s="93">
        <f t="shared" si="15"/>
        <v>0</v>
      </c>
      <c r="K91" s="94">
        <f t="shared" si="16"/>
        <v>0</v>
      </c>
      <c r="L91" s="93">
        <f t="shared" si="17"/>
        <v>0</v>
      </c>
      <c r="M91" s="91">
        <f t="shared" si="18"/>
        <v>0</v>
      </c>
      <c r="N91" s="87">
        <f t="shared" si="19"/>
        <v>0</v>
      </c>
      <c r="O91" s="87">
        <f>IF(OR($C91=1,$F91=1),Inputs!$E$3*(1/4),0)</f>
        <v>0</v>
      </c>
      <c r="P91" s="89">
        <f>IF(OR($C91=1,$F91=1),Inputs!$E$25,0)</f>
        <v>0</v>
      </c>
      <c r="Q91" s="88">
        <f>IF(OR($C91=1,$F91=1),Inputs!$E$31,0)</f>
        <v>0</v>
      </c>
      <c r="R91" s="89">
        <f>IF(OR($C91=1,$F91=1),Inputs!$E$32,0)</f>
        <v>0</v>
      </c>
      <c r="S91" s="88">
        <f>IF(OR($C91=1,$F91=1),Inputs!$E$33,0)</f>
        <v>0</v>
      </c>
      <c r="T91" s="88">
        <f>IF(OR($C91=1,$F91=1),Inputs!$E$34,0)</f>
        <v>0</v>
      </c>
      <c r="U91" s="194">
        <f t="shared" si="20"/>
        <v>0</v>
      </c>
      <c r="V91" s="184">
        <f t="shared" si="21"/>
        <v>0</v>
      </c>
      <c r="W91" s="184">
        <f>IF(F91=1,('Verifiable Costs'!$D$3*MIN(O91,E91))+(Q91*MAX(0,E91-O91)),0)</f>
        <v>0</v>
      </c>
      <c r="X91" s="190"/>
    </row>
    <row r="92" spans="1:24" ht="11.25">
      <c r="A92" s="272"/>
      <c r="B92" s="8"/>
      <c r="C92" s="107">
        <v>0</v>
      </c>
      <c r="D92" s="9" t="s">
        <v>82</v>
      </c>
      <c r="E92" s="15">
        <v>0</v>
      </c>
      <c r="F92" s="104">
        <f t="shared" si="12"/>
        <v>0</v>
      </c>
      <c r="G92" s="13"/>
      <c r="H92" s="91">
        <f t="shared" si="13"/>
        <v>0</v>
      </c>
      <c r="I92" s="92">
        <f t="shared" si="14"/>
        <v>0</v>
      </c>
      <c r="J92" s="93">
        <f t="shared" si="15"/>
        <v>0</v>
      </c>
      <c r="K92" s="94">
        <f t="shared" si="16"/>
        <v>0</v>
      </c>
      <c r="L92" s="93">
        <f t="shared" si="17"/>
        <v>0</v>
      </c>
      <c r="M92" s="91">
        <f t="shared" si="18"/>
        <v>0</v>
      </c>
      <c r="N92" s="87">
        <f t="shared" si="19"/>
        <v>0</v>
      </c>
      <c r="O92" s="87">
        <f>IF(OR($C92=1,$F92=1),Inputs!$E$3*(1/4),0)</f>
        <v>0</v>
      </c>
      <c r="P92" s="89">
        <f>IF(OR($C92=1,$F92=1),Inputs!$E$25,0)</f>
        <v>0</v>
      </c>
      <c r="Q92" s="88">
        <f>IF(OR($C92=1,$F92=1),Inputs!$E$31,0)</f>
        <v>0</v>
      </c>
      <c r="R92" s="89">
        <f>IF(OR($C92=1,$F92=1),Inputs!$E$32,0)</f>
        <v>0</v>
      </c>
      <c r="S92" s="88">
        <f>IF(OR($C92=1,$F92=1),Inputs!$E$33,0)</f>
        <v>0</v>
      </c>
      <c r="T92" s="88">
        <f>IF(OR($C92=1,$F92=1),Inputs!$E$34,0)</f>
        <v>0</v>
      </c>
      <c r="U92" s="194">
        <f t="shared" si="20"/>
        <v>0</v>
      </c>
      <c r="V92" s="184">
        <f t="shared" si="21"/>
        <v>0</v>
      </c>
      <c r="W92" s="184">
        <f>IF(F92=1,('Verifiable Costs'!$D$3*MIN(O92,E92))+(Q92*MAX(0,E92-O92)),0)</f>
        <v>0</v>
      </c>
      <c r="X92" s="190"/>
    </row>
    <row r="93" spans="1:24" ht="12" thickBot="1">
      <c r="A93" s="273"/>
      <c r="B93" s="11"/>
      <c r="C93" s="108">
        <v>0</v>
      </c>
      <c r="D93" s="12" t="s">
        <v>82</v>
      </c>
      <c r="E93" s="16">
        <v>0</v>
      </c>
      <c r="F93" s="105">
        <f t="shared" si="12"/>
        <v>0</v>
      </c>
      <c r="G93" s="14"/>
      <c r="H93" s="95">
        <f t="shared" si="13"/>
        <v>0</v>
      </c>
      <c r="I93" s="96">
        <f t="shared" si="14"/>
        <v>0</v>
      </c>
      <c r="J93" s="97">
        <f t="shared" si="15"/>
        <v>0</v>
      </c>
      <c r="K93" s="98">
        <f t="shared" si="16"/>
        <v>0</v>
      </c>
      <c r="L93" s="97">
        <f t="shared" si="17"/>
        <v>0</v>
      </c>
      <c r="M93" s="95">
        <f t="shared" si="18"/>
        <v>0</v>
      </c>
      <c r="N93" s="99">
        <f t="shared" si="19"/>
        <v>0</v>
      </c>
      <c r="O93" s="99">
        <f>IF(OR($C93=1,$F93=1),Inputs!$E$3*(1/4),0)</f>
        <v>0</v>
      </c>
      <c r="P93" s="100">
        <f>IF(OR($C93=1,$F93=1),Inputs!$E$25,0)</f>
        <v>0</v>
      </c>
      <c r="Q93" s="101">
        <f>IF(OR($C93=1,$F93=1),Inputs!$E$31,0)</f>
        <v>0</v>
      </c>
      <c r="R93" s="100">
        <f>IF(OR($C93=1,$F93=1),Inputs!$E$32,0)</f>
        <v>0</v>
      </c>
      <c r="S93" s="101">
        <f>IF(OR($C93=1,$F93=1),Inputs!$E$33,0)</f>
        <v>0</v>
      </c>
      <c r="T93" s="101">
        <f>IF(OR($C93=1,$F93=1),Inputs!$E$34,0)</f>
        <v>0</v>
      </c>
      <c r="U93" s="195">
        <f t="shared" si="20"/>
        <v>0</v>
      </c>
      <c r="V93" s="185">
        <f t="shared" si="21"/>
        <v>0</v>
      </c>
      <c r="W93" s="185">
        <f>IF(F93=1,('Verifiable Costs'!$D$3*MIN(O93,E93))+(Q93*MAX(0,E93-O93)),0)</f>
        <v>0</v>
      </c>
      <c r="X93" s="191"/>
    </row>
    <row r="94" spans="1:24" ht="11.25">
      <c r="A94" s="271" t="s">
        <v>130</v>
      </c>
      <c r="B94" s="8" t="s">
        <v>106</v>
      </c>
      <c r="C94" s="109">
        <v>0</v>
      </c>
      <c r="D94" s="9" t="s">
        <v>82</v>
      </c>
      <c r="E94" s="15">
        <v>0</v>
      </c>
      <c r="F94" s="104">
        <f t="shared" si="12"/>
        <v>0</v>
      </c>
      <c r="G94" s="13"/>
      <c r="H94" s="91">
        <f t="shared" si="13"/>
        <v>0</v>
      </c>
      <c r="I94" s="92">
        <f t="shared" si="14"/>
        <v>0</v>
      </c>
      <c r="J94" s="93">
        <f t="shared" si="15"/>
        <v>0</v>
      </c>
      <c r="K94" s="94">
        <f t="shared" si="16"/>
        <v>0</v>
      </c>
      <c r="L94" s="85">
        <f t="shared" si="17"/>
        <v>0</v>
      </c>
      <c r="M94" s="91">
        <f t="shared" si="18"/>
        <v>0</v>
      </c>
      <c r="N94" s="87">
        <f t="shared" si="19"/>
        <v>0</v>
      </c>
      <c r="O94" s="87">
        <f>IF(OR($C94=1,$F94=1),Inputs!$E$3*(1/4),0)</f>
        <v>0</v>
      </c>
      <c r="P94" s="89">
        <f>IF(OR($C94=1,$F94=1),Inputs!$E$25,0)</f>
        <v>0</v>
      </c>
      <c r="Q94" s="88">
        <f>IF(OR($C94=1,$F94=1),Inputs!$E$31,0)</f>
        <v>0</v>
      </c>
      <c r="R94" s="89">
        <f>IF(OR($C94=1,$F94=1),Inputs!$E$32,0)</f>
        <v>0</v>
      </c>
      <c r="S94" s="88">
        <f>IF(OR($C94=1,$F94=1),Inputs!$E$33,0)</f>
        <v>0</v>
      </c>
      <c r="T94" s="88">
        <f>IF(OR($C94=1,$F94=1),Inputs!$E$34,0)</f>
        <v>0</v>
      </c>
      <c r="U94" s="194">
        <f t="shared" si="20"/>
        <v>0</v>
      </c>
      <c r="V94" s="184">
        <f t="shared" si="21"/>
        <v>0</v>
      </c>
      <c r="W94" s="184">
        <f>IF(F94=1,('Verifiable Costs'!$D$3*MIN(O94,E94))+(Q94*MAX(0,E94-O94)),0)</f>
        <v>0</v>
      </c>
      <c r="X94" s="190"/>
    </row>
    <row r="95" spans="1:24" ht="11.25">
      <c r="A95" s="272"/>
      <c r="B95" s="8"/>
      <c r="C95" s="107">
        <v>0</v>
      </c>
      <c r="D95" s="9" t="s">
        <v>82</v>
      </c>
      <c r="E95" s="15">
        <v>0</v>
      </c>
      <c r="F95" s="104">
        <f t="shared" si="12"/>
        <v>0</v>
      </c>
      <c r="G95" s="13"/>
      <c r="H95" s="91">
        <f t="shared" si="13"/>
        <v>0</v>
      </c>
      <c r="I95" s="92">
        <f t="shared" si="14"/>
        <v>0</v>
      </c>
      <c r="J95" s="93">
        <f t="shared" si="15"/>
        <v>0</v>
      </c>
      <c r="K95" s="94">
        <f t="shared" si="16"/>
        <v>0</v>
      </c>
      <c r="L95" s="93">
        <f t="shared" si="17"/>
        <v>0</v>
      </c>
      <c r="M95" s="91">
        <f t="shared" si="18"/>
        <v>0</v>
      </c>
      <c r="N95" s="87">
        <f t="shared" si="19"/>
        <v>0</v>
      </c>
      <c r="O95" s="87">
        <f>IF(OR($C95=1,$F95=1),Inputs!$E$3*(1/4),0)</f>
        <v>0</v>
      </c>
      <c r="P95" s="89">
        <f>IF(OR($C95=1,$F95=1),Inputs!$E$25,0)</f>
        <v>0</v>
      </c>
      <c r="Q95" s="88">
        <f>IF(OR($C95=1,$F95=1),Inputs!$E$31,0)</f>
        <v>0</v>
      </c>
      <c r="R95" s="89">
        <f>IF(OR($C95=1,$F95=1),Inputs!$E$32,0)</f>
        <v>0</v>
      </c>
      <c r="S95" s="88">
        <f>IF(OR($C95=1,$F95=1),Inputs!$E$33,0)</f>
        <v>0</v>
      </c>
      <c r="T95" s="88">
        <f>IF(OR($C95=1,$F95=1),Inputs!$E$34,0)</f>
        <v>0</v>
      </c>
      <c r="U95" s="194">
        <f t="shared" si="20"/>
        <v>0</v>
      </c>
      <c r="V95" s="184">
        <f t="shared" si="21"/>
        <v>0</v>
      </c>
      <c r="W95" s="184">
        <f>IF(F95=1,('Verifiable Costs'!$D$3*MIN(O95,E95))+(Q95*MAX(0,E95-O95)),0)</f>
        <v>0</v>
      </c>
      <c r="X95" s="190"/>
    </row>
    <row r="96" spans="1:24" ht="11.25">
      <c r="A96" s="272"/>
      <c r="B96" s="8"/>
      <c r="C96" s="107">
        <v>0</v>
      </c>
      <c r="D96" s="9" t="s">
        <v>82</v>
      </c>
      <c r="E96" s="15">
        <v>0</v>
      </c>
      <c r="F96" s="104">
        <f t="shared" si="12"/>
        <v>0</v>
      </c>
      <c r="G96" s="13"/>
      <c r="H96" s="91">
        <f t="shared" si="13"/>
        <v>0</v>
      </c>
      <c r="I96" s="92">
        <f t="shared" si="14"/>
        <v>0</v>
      </c>
      <c r="J96" s="93">
        <f t="shared" si="15"/>
        <v>0</v>
      </c>
      <c r="K96" s="94">
        <f t="shared" si="16"/>
        <v>0</v>
      </c>
      <c r="L96" s="93">
        <f t="shared" si="17"/>
        <v>0</v>
      </c>
      <c r="M96" s="91">
        <f t="shared" si="18"/>
        <v>0</v>
      </c>
      <c r="N96" s="87">
        <f t="shared" si="19"/>
        <v>0</v>
      </c>
      <c r="O96" s="87">
        <f>IF(OR($C96=1,$F96=1),Inputs!$E$3*(1/4),0)</f>
        <v>0</v>
      </c>
      <c r="P96" s="89">
        <f>IF(OR($C96=1,$F96=1),Inputs!$E$25,0)</f>
        <v>0</v>
      </c>
      <c r="Q96" s="88">
        <f>IF(OR($C96=1,$F96=1),Inputs!$E$31,0)</f>
        <v>0</v>
      </c>
      <c r="R96" s="89">
        <f>IF(OR($C96=1,$F96=1),Inputs!$E$32,0)</f>
        <v>0</v>
      </c>
      <c r="S96" s="88">
        <f>IF(OR($C96=1,$F96=1),Inputs!$E$33,0)</f>
        <v>0</v>
      </c>
      <c r="T96" s="88">
        <f>IF(OR($C96=1,$F96=1),Inputs!$E$34,0)</f>
        <v>0</v>
      </c>
      <c r="U96" s="194">
        <f t="shared" si="20"/>
        <v>0</v>
      </c>
      <c r="V96" s="184">
        <f t="shared" si="21"/>
        <v>0</v>
      </c>
      <c r="W96" s="184">
        <f>IF(F96=1,('Verifiable Costs'!$D$3*MIN(O96,E96))+(Q96*MAX(0,E96-O96)),0)</f>
        <v>0</v>
      </c>
      <c r="X96" s="190"/>
    </row>
    <row r="97" spans="1:24" ht="12" thickBot="1">
      <c r="A97" s="273"/>
      <c r="B97" s="11"/>
      <c r="C97" s="108">
        <v>0</v>
      </c>
      <c r="D97" s="12" t="s">
        <v>82</v>
      </c>
      <c r="E97" s="16">
        <v>0</v>
      </c>
      <c r="F97" s="105">
        <f t="shared" si="12"/>
        <v>0</v>
      </c>
      <c r="G97" s="13"/>
      <c r="H97" s="95">
        <f t="shared" si="13"/>
        <v>0</v>
      </c>
      <c r="I97" s="96">
        <f t="shared" si="14"/>
        <v>0</v>
      </c>
      <c r="J97" s="97">
        <f t="shared" si="15"/>
        <v>0</v>
      </c>
      <c r="K97" s="98">
        <f t="shared" si="16"/>
        <v>0</v>
      </c>
      <c r="L97" s="97">
        <f t="shared" si="17"/>
        <v>0</v>
      </c>
      <c r="M97" s="95">
        <f t="shared" si="18"/>
        <v>0</v>
      </c>
      <c r="N97" s="99">
        <f t="shared" si="19"/>
        <v>0</v>
      </c>
      <c r="O97" s="99">
        <f>IF(OR($C97=1,$F97=1),Inputs!$E$3*(1/4),0)</f>
        <v>0</v>
      </c>
      <c r="P97" s="100">
        <f>IF(OR($C97=1,$F97=1),Inputs!$E$25,0)</f>
        <v>0</v>
      </c>
      <c r="Q97" s="101">
        <f>IF(OR($C97=1,$F97=1),Inputs!$E$31,0)</f>
        <v>0</v>
      </c>
      <c r="R97" s="100">
        <f>IF(OR($C97=1,$F97=1),Inputs!$E$32,0)</f>
        <v>0</v>
      </c>
      <c r="S97" s="101">
        <f>IF(OR($C97=1,$F97=1),Inputs!$E$33,0)</f>
        <v>0</v>
      </c>
      <c r="T97" s="101">
        <f>IF(OR($C97=1,$F97=1),Inputs!$E$34,0)</f>
        <v>0</v>
      </c>
      <c r="U97" s="195">
        <f t="shared" si="20"/>
        <v>0</v>
      </c>
      <c r="V97" s="185">
        <f t="shared" si="21"/>
        <v>0</v>
      </c>
      <c r="W97" s="185">
        <f>IF(F97=1,('Verifiable Costs'!$D$3*MIN(O97,E97))+(Q97*MAX(0,E97-O97)),0)</f>
        <v>0</v>
      </c>
      <c r="X97" s="191"/>
    </row>
    <row r="98" spans="1:24" ht="11.25">
      <c r="A98" s="271" t="s">
        <v>131</v>
      </c>
      <c r="B98" s="8" t="s">
        <v>107</v>
      </c>
      <c r="C98" s="109">
        <v>0</v>
      </c>
      <c r="D98" s="9" t="s">
        <v>82</v>
      </c>
      <c r="E98" s="15">
        <v>0</v>
      </c>
      <c r="F98" s="104">
        <f t="shared" si="12"/>
        <v>0</v>
      </c>
      <c r="G98" s="13"/>
      <c r="H98" s="91">
        <f t="shared" si="13"/>
        <v>0</v>
      </c>
      <c r="I98" s="92">
        <f t="shared" si="14"/>
        <v>0</v>
      </c>
      <c r="J98" s="93">
        <f t="shared" si="15"/>
        <v>0</v>
      </c>
      <c r="K98" s="94">
        <f t="shared" si="16"/>
        <v>0</v>
      </c>
      <c r="L98" s="85">
        <f t="shared" si="17"/>
        <v>0</v>
      </c>
      <c r="M98" s="91">
        <f t="shared" si="18"/>
        <v>0</v>
      </c>
      <c r="N98" s="87">
        <f t="shared" si="19"/>
        <v>0</v>
      </c>
      <c r="O98" s="87">
        <f>IF(OR($C98=1,$F98=1),Inputs!$E$3*(1/4),0)</f>
        <v>0</v>
      </c>
      <c r="P98" s="89">
        <f>IF(OR($C98=1,$F98=1),Inputs!$E$25,0)</f>
        <v>0</v>
      </c>
      <c r="Q98" s="88">
        <f>IF(OR($C98=1,$F98=1),Inputs!$E$31,0)</f>
        <v>0</v>
      </c>
      <c r="R98" s="89">
        <f>IF(OR($C98=1,$F98=1),Inputs!$E$32,0)</f>
        <v>0</v>
      </c>
      <c r="S98" s="88">
        <f>IF(OR($C98=1,$F98=1),Inputs!$E$33,0)</f>
        <v>0</v>
      </c>
      <c r="T98" s="88">
        <f>IF(OR($C98=1,$F98=1),Inputs!$E$34,0)</f>
        <v>0</v>
      </c>
      <c r="U98" s="194">
        <f t="shared" si="20"/>
        <v>0</v>
      </c>
      <c r="V98" s="184">
        <f t="shared" si="21"/>
        <v>0</v>
      </c>
      <c r="W98" s="184">
        <f>IF(F98=1,('Verifiable Costs'!$D$3*MIN(O98,E98))+(Q98*MAX(0,E98-O98)),0)</f>
        <v>0</v>
      </c>
      <c r="X98" s="190"/>
    </row>
    <row r="99" spans="1:24" ht="11.25">
      <c r="A99" s="272"/>
      <c r="B99" s="8"/>
      <c r="C99" s="107">
        <v>0</v>
      </c>
      <c r="D99" s="9" t="s">
        <v>82</v>
      </c>
      <c r="E99" s="15">
        <v>0</v>
      </c>
      <c r="F99" s="104">
        <f t="shared" si="12"/>
        <v>0</v>
      </c>
      <c r="G99" s="13"/>
      <c r="H99" s="91">
        <f t="shared" si="13"/>
        <v>0</v>
      </c>
      <c r="I99" s="92">
        <f t="shared" si="14"/>
        <v>0</v>
      </c>
      <c r="J99" s="93">
        <f t="shared" si="15"/>
        <v>0</v>
      </c>
      <c r="K99" s="94">
        <f t="shared" si="16"/>
        <v>0</v>
      </c>
      <c r="L99" s="93">
        <f t="shared" si="17"/>
        <v>0</v>
      </c>
      <c r="M99" s="91">
        <f t="shared" si="18"/>
        <v>0</v>
      </c>
      <c r="N99" s="87">
        <f t="shared" si="19"/>
        <v>0</v>
      </c>
      <c r="O99" s="87">
        <f>IF(OR($C99=1,$F99=1),Inputs!$E$3*(1/4),0)</f>
        <v>0</v>
      </c>
      <c r="P99" s="89">
        <f>IF(OR($C99=1,$F99=1),Inputs!$E$25,0)</f>
        <v>0</v>
      </c>
      <c r="Q99" s="88">
        <f>IF(OR($C99=1,$F99=1),Inputs!$E$31,0)</f>
        <v>0</v>
      </c>
      <c r="R99" s="89">
        <f>IF(OR($C99=1,$F99=1),Inputs!$E$32,0)</f>
        <v>0</v>
      </c>
      <c r="S99" s="88">
        <f>IF(OR($C99=1,$F99=1),Inputs!$E$33,0)</f>
        <v>0</v>
      </c>
      <c r="T99" s="88">
        <f>IF(OR($C99=1,$F99=1),Inputs!$E$34,0)</f>
        <v>0</v>
      </c>
      <c r="U99" s="194">
        <f t="shared" si="20"/>
        <v>0</v>
      </c>
      <c r="V99" s="184">
        <f t="shared" si="21"/>
        <v>0</v>
      </c>
      <c r="W99" s="184">
        <f>IF(F99=1,('Verifiable Costs'!$D$3*MIN(O99,E99))+(Q99*MAX(0,E99-O99)),0)</f>
        <v>0</v>
      </c>
      <c r="X99" s="190"/>
    </row>
    <row r="100" spans="1:24" ht="11.25">
      <c r="A100" s="272"/>
      <c r="B100" s="8"/>
      <c r="C100" s="107">
        <v>0</v>
      </c>
      <c r="D100" s="9" t="s">
        <v>82</v>
      </c>
      <c r="E100" s="15">
        <v>0</v>
      </c>
      <c r="F100" s="104">
        <f t="shared" si="12"/>
        <v>0</v>
      </c>
      <c r="G100" s="13"/>
      <c r="H100" s="91">
        <f t="shared" si="13"/>
        <v>0</v>
      </c>
      <c r="I100" s="92">
        <f t="shared" si="14"/>
        <v>0</v>
      </c>
      <c r="J100" s="93">
        <f t="shared" si="15"/>
        <v>0</v>
      </c>
      <c r="K100" s="94">
        <f t="shared" si="16"/>
        <v>0</v>
      </c>
      <c r="L100" s="93">
        <f t="shared" si="17"/>
        <v>0</v>
      </c>
      <c r="M100" s="91">
        <f t="shared" si="18"/>
        <v>0</v>
      </c>
      <c r="N100" s="87">
        <f t="shared" si="19"/>
        <v>0</v>
      </c>
      <c r="O100" s="87">
        <f>IF(OR($C100=1,$F100=1),Inputs!$E$3*(1/4),0)</f>
        <v>0</v>
      </c>
      <c r="P100" s="89">
        <f>IF(OR($C100=1,$F100=1),Inputs!$E$25,0)</f>
        <v>0</v>
      </c>
      <c r="Q100" s="88">
        <f>IF(OR($C100=1,$F100=1),Inputs!$E$31,0)</f>
        <v>0</v>
      </c>
      <c r="R100" s="89">
        <f>IF(OR($C100=1,$F100=1),Inputs!$E$32,0)</f>
        <v>0</v>
      </c>
      <c r="S100" s="88">
        <f>IF(OR($C100=1,$F100=1),Inputs!$E$33,0)</f>
        <v>0</v>
      </c>
      <c r="T100" s="88">
        <f>IF(OR($C100=1,$F100=1),Inputs!$E$34,0)</f>
        <v>0</v>
      </c>
      <c r="U100" s="194">
        <f t="shared" si="20"/>
        <v>0</v>
      </c>
      <c r="V100" s="184">
        <f t="shared" si="21"/>
        <v>0</v>
      </c>
      <c r="W100" s="184">
        <f>IF(F100=1,('Verifiable Costs'!$D$3*MIN(O100,E100))+(Q100*MAX(0,E100-O100)),0)</f>
        <v>0</v>
      </c>
      <c r="X100" s="190"/>
    </row>
    <row r="101" spans="1:24" ht="12" thickBot="1">
      <c r="A101" s="273"/>
      <c r="B101" s="11"/>
      <c r="C101" s="108">
        <v>0</v>
      </c>
      <c r="D101" s="12" t="s">
        <v>82</v>
      </c>
      <c r="E101" s="16">
        <v>0</v>
      </c>
      <c r="F101" s="105">
        <f t="shared" si="12"/>
        <v>0</v>
      </c>
      <c r="G101" s="13"/>
      <c r="H101" s="95">
        <f t="shared" si="13"/>
        <v>0</v>
      </c>
      <c r="I101" s="96">
        <f t="shared" si="14"/>
        <v>0</v>
      </c>
      <c r="J101" s="97">
        <f t="shared" si="15"/>
        <v>0</v>
      </c>
      <c r="K101" s="98">
        <f t="shared" si="16"/>
        <v>0</v>
      </c>
      <c r="L101" s="97">
        <f t="shared" si="17"/>
        <v>0</v>
      </c>
      <c r="M101" s="95">
        <f t="shared" si="18"/>
        <v>0</v>
      </c>
      <c r="N101" s="99">
        <f t="shared" si="19"/>
        <v>0</v>
      </c>
      <c r="O101" s="99">
        <f>IF(OR($C101=1,$F101=1),Inputs!$E$3*(1/4),0)</f>
        <v>0</v>
      </c>
      <c r="P101" s="100">
        <f>IF(OR($C101=1,$F101=1),Inputs!$E$25,0)</f>
        <v>0</v>
      </c>
      <c r="Q101" s="101">
        <f>IF(OR($C101=1,$F101=1),Inputs!$E$31,0)</f>
        <v>0</v>
      </c>
      <c r="R101" s="100">
        <f>IF(OR($C101=1,$F101=1),Inputs!$E$32,0)</f>
        <v>0</v>
      </c>
      <c r="S101" s="101">
        <f>IF(OR($C101=1,$F101=1),Inputs!$E$33,0)</f>
        <v>0</v>
      </c>
      <c r="T101" s="101">
        <f>IF(OR($C101=1,$F101=1),Inputs!$E$34,0)</f>
        <v>0</v>
      </c>
      <c r="U101" s="195">
        <f t="shared" si="20"/>
        <v>0</v>
      </c>
      <c r="V101" s="185">
        <f t="shared" si="21"/>
        <v>0</v>
      </c>
      <c r="W101" s="185">
        <f>IF(F101=1,('Verifiable Costs'!$D$3*MIN(O101,E101))+(Q101*MAX(0,E101-O101)),0)</f>
        <v>0</v>
      </c>
      <c r="X101" s="191"/>
    </row>
  </sheetData>
  <sheetProtection/>
  <mergeCells count="34">
    <mergeCell ref="G2:H2"/>
    <mergeCell ref="J2:K2"/>
    <mergeCell ref="L2:M2"/>
    <mergeCell ref="G3:H3"/>
    <mergeCell ref="J3:K3"/>
    <mergeCell ref="L3:M3"/>
    <mergeCell ref="A30:A33"/>
    <mergeCell ref="A34:A37"/>
    <mergeCell ref="N4:T4"/>
    <mergeCell ref="A6:A9"/>
    <mergeCell ref="A70:A73"/>
    <mergeCell ref="A22:A25"/>
    <mergeCell ref="C4:E4"/>
    <mergeCell ref="V2:X2"/>
    <mergeCell ref="V3:X3"/>
    <mergeCell ref="A10:A13"/>
    <mergeCell ref="A14:A17"/>
    <mergeCell ref="A18:A21"/>
    <mergeCell ref="A38:A41"/>
    <mergeCell ref="A26:A29"/>
    <mergeCell ref="A50:A53"/>
    <mergeCell ref="A54:A57"/>
    <mergeCell ref="A62:A65"/>
    <mergeCell ref="A66:A69"/>
    <mergeCell ref="A42:A45"/>
    <mergeCell ref="A46:A49"/>
    <mergeCell ref="A98:A101"/>
    <mergeCell ref="A74:A77"/>
    <mergeCell ref="A78:A81"/>
    <mergeCell ref="A82:A85"/>
    <mergeCell ref="A86:A89"/>
    <mergeCell ref="A90:A93"/>
    <mergeCell ref="A94:A97"/>
    <mergeCell ref="A58:A61"/>
  </mergeCells>
  <conditionalFormatting sqref="G6:G101 E6:E101">
    <cfRule type="cellIs" priority="1" dxfId="4" operator="notEqual" stopIfTrue="1">
      <formula>0</formula>
    </cfRule>
  </conditionalFormatting>
  <conditionalFormatting sqref="D6:D9 D46:D49">
    <cfRule type="cellIs" priority="2" dxfId="5" operator="equal" stopIfTrue="1">
      <formula>"Yes"</formula>
    </cfRule>
  </conditionalFormatting>
  <conditionalFormatting sqref="D50:D101 D10:D45">
    <cfRule type="cellIs" priority="3" dxfId="4" operator="equal" stopIfTrue="1">
      <formula>"Closed"</formula>
    </cfRule>
  </conditionalFormatting>
  <conditionalFormatting sqref="F6:F101">
    <cfRule type="cellIs" priority="4" dxfId="3" operator="notEqual" stopIfTrue="1">
      <formula>0</formula>
    </cfRule>
  </conditionalFormatting>
  <conditionalFormatting sqref="C6:C101">
    <cfRule type="cellIs" priority="5" dxfId="2" operator="notEqual" stopIfTrue="1">
      <formula>0</formula>
    </cfRule>
  </conditionalFormatting>
  <conditionalFormatting sqref="H6:X101">
    <cfRule type="cellIs" priority="6" dxfId="1" operator="equal" stopIfTrue="1">
      <formula>0</formula>
    </cfRule>
    <cfRule type="cellIs" priority="7" dxfId="0" operator="lessThan" stopIfTrue="1">
      <formula>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khilton</dc:creator>
  <cp:keywords/>
  <dc:description/>
  <cp:lastModifiedBy>IGonzalez</cp:lastModifiedBy>
  <cp:lastPrinted>2009-02-13T19:20:47Z</cp:lastPrinted>
  <dcterms:created xsi:type="dcterms:W3CDTF">2009-01-15T14:14:23Z</dcterms:created>
  <dcterms:modified xsi:type="dcterms:W3CDTF">2009-05-11T14:50:04Z</dcterms:modified>
  <cp:category/>
  <cp:version/>
  <cp:contentType/>
  <cp:contentStatus/>
</cp:coreProperties>
</file>