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85" windowWidth="15480" windowHeight="7950" activeTab="0"/>
  </bookViews>
  <sheets>
    <sheet name="Merged" sheetId="1" r:id="rId1"/>
    <sheet name="-- CO --" sheetId="2" r:id="rId2"/>
    <sheet name="-- IO --" sheetId="3" r:id="rId3"/>
    <sheet name="-- MO --" sheetId="4" r:id="rId4"/>
    <sheet name="-- RO --" sheetId="5" r:id="rId5"/>
    <sheet name="-- SO --" sheetId="6" r:id="rId6"/>
  </sheets>
  <definedNames>
    <definedName name="_xlnm._FilterDatabase" localSheetId="0" hidden="1">'Merged'!$A$2:$Q$93</definedName>
    <definedName name="_xlnm.Print_Titles" localSheetId="0">'Merged'!$2:$2</definedName>
  </definedNames>
  <calcPr fullCalcOnLoad="1"/>
</workbook>
</file>

<file path=xl/sharedStrings.xml><?xml version="1.0" encoding="utf-8"?>
<sst xmlns="http://schemas.openxmlformats.org/spreadsheetml/2006/main" count="1594" uniqueCount="334">
  <si>
    <t>IO</t>
  </si>
  <si>
    <t>CART</t>
  </si>
  <si>
    <t>Project Name / Type</t>
  </si>
  <si>
    <t>Candidate Projects / Additional Details</t>
  </si>
  <si>
    <t>Full Doc?</t>
  </si>
  <si>
    <t>Y</t>
  </si>
  <si>
    <t>Computing Hardware - X-series Replacement</t>
  </si>
  <si>
    <t>Computing Hardware - Desktops</t>
  </si>
  <si>
    <t>Storage - Misc.</t>
  </si>
  <si>
    <t>Network - Switches</t>
  </si>
  <si>
    <t>Network - Firewalls</t>
  </si>
  <si>
    <t>Replaced every 3 years</t>
  </si>
  <si>
    <t>N</t>
  </si>
  <si>
    <t>Non-Discretionary / Discretionary</t>
  </si>
  <si>
    <t>Non-Discretionary</t>
  </si>
  <si>
    <t>Discretionary</t>
  </si>
  <si>
    <t>CO</t>
  </si>
  <si>
    <t>MO</t>
  </si>
  <si>
    <t>RO</t>
  </si>
  <si>
    <t>SO</t>
  </si>
  <si>
    <t>ERCOT System Throughput for IDR (Advanced Metering)</t>
  </si>
  <si>
    <t>MarkeTrak Enhancements (Workflow &amp; Reporting)</t>
  </si>
  <si>
    <t>Data Research and Reporting (formerly ETS Transition to EDW)</t>
  </si>
  <si>
    <t>COMS Extract, Report &amp; Web Services Monitoring &amp; Usage Statistics</t>
  </si>
  <si>
    <t>MarkeTrak Phase 3</t>
  </si>
  <si>
    <t>Retail Application Upgrades</t>
  </si>
  <si>
    <t>Provide research capabilities for Commercial Operations extract, report and web services data for internal business users, which include monitoring functionality and usage analysis capabilities.</t>
  </si>
  <si>
    <t>CRR API</t>
  </si>
  <si>
    <t xml:space="preserve">NMMS API </t>
  </si>
  <si>
    <t>TBD</t>
  </si>
  <si>
    <t>Procurement Process Flows</t>
  </si>
  <si>
    <t>Finance Process Flows</t>
  </si>
  <si>
    <t>Process Flows - HR</t>
  </si>
  <si>
    <t>Programs developed with the Lawson Process Flow toolset which automates the flow of information during various steps to business processes.  The number, type, and requirements will be determined as part of the overall Procurement business process review.</t>
  </si>
  <si>
    <t>Programs developed with the Lawson Process Flow toolset which automates the flow of information during various steps to business processes.  The number, type, and requirements will be determined as part of the overall Finance business process review</t>
  </si>
  <si>
    <t>Automate and provide auditable checkpoints for the hiring and termination of ERCOT employees</t>
  </si>
  <si>
    <t>E-Procurement</t>
  </si>
  <si>
    <t>Included in Lawson’s Requisition Self Service is the E-Procurement application. E-Procurement allows for designated individuals to shop for goods from pre-approved outside vendors within the Requisition Self Service screens. Vendors establish and maintain</t>
  </si>
  <si>
    <t>MET Center Disposition</t>
  </si>
  <si>
    <t>Corporate Document Management (ENTERPRISE)</t>
  </si>
  <si>
    <t>Asset Management Integration (Altiris, Remedy, Lawson)</t>
  </si>
  <si>
    <t>ERCOT currently has several Asset Management tools including Altiris, Aperture, Remedy and Lawson.  Each of these tools provide a unique purpose and data.  Integration between the systems is necessary to eliminate errors resulting from duplicate data.</t>
  </si>
  <si>
    <t xml:space="preserve"> Potential hosting of SharePoint at an external site</t>
  </si>
  <si>
    <t>System enhancement to the existing Remedy and OpenView systems</t>
  </si>
  <si>
    <t>Allotment for additional storage projects for supporting equipment - SAN directors &amp; switches, eg. to allow implementation of storage equipment</t>
  </si>
  <si>
    <t>Market</t>
  </si>
  <si>
    <t>Market / Carryover</t>
  </si>
  <si>
    <t>ERCOT</t>
  </si>
  <si>
    <t>$50k-$100k</t>
  </si>
  <si>
    <t>&lt;$50k</t>
  </si>
  <si>
    <t>Project to deliver: 1) Austin Control Center &amp; Data Center; 2) Taylor Data Center Expansion; 3) Executive and Administrative Staff Office Lease Space</t>
  </si>
  <si>
    <t>$250k-$500k</t>
  </si>
  <si>
    <t>$100k-$250k</t>
  </si>
  <si>
    <t>$500k-$1M</t>
  </si>
  <si>
    <t>$1M-$2M</t>
  </si>
  <si>
    <t>$2M-$3M</t>
  </si>
  <si>
    <t>&gt;$5M</t>
  </si>
  <si>
    <t>SharePoint Hosting</t>
  </si>
  <si>
    <t xml:space="preserve">Web-enabled Registration </t>
  </si>
  <si>
    <t xml:space="preserve">MPIM integration with Siebel </t>
  </si>
  <si>
    <t>Nodal.ercot.com Retirement</t>
  </si>
  <si>
    <t xml:space="preserve">Eliminate manual workaround and dual entry (2009 deferral necessary due to Siebel freeze) </t>
  </si>
  <si>
    <t>EDW EAI Transition Phase 1(inc. PaperFree &amp; NAESB)</t>
  </si>
  <si>
    <t>Small Renewables/Distributed Generation - RMWG</t>
  </si>
  <si>
    <t>Advanced Metering - Mkt Changes for PUCT 34610 (fka RMWG/TX SET)</t>
  </si>
  <si>
    <t>EDW EAI Transition Phase 2 (including PaperFree &amp; NAESB)</t>
  </si>
  <si>
    <t>TML Transition to MIS</t>
  </si>
  <si>
    <t>Planned Enhancements to the functionality of MarkeTrak per SCR749</t>
  </si>
  <si>
    <t>Deliver a data research and reporting tool for ERCOT Commercial Operations.</t>
  </si>
  <si>
    <t>Phase 1 will transition Paperfree and NAESB data from the Data Archive to Operational Data Store and begin replication.  Necessary to decommission outdated DA hardware.</t>
  </si>
  <si>
    <t>Legislature / PUCT project</t>
  </si>
  <si>
    <t>PUCT Project</t>
  </si>
  <si>
    <t>Phase 2 will build reporting from the Paperfree and NAESB Data Archive into the Operational Data Store.  Critical infrastructure project.</t>
  </si>
  <si>
    <t>Additional efficiencies not limited to a version upgrade.  Will include Market requests.  Required to maintain vendor support of application.</t>
  </si>
  <si>
    <t>Version upgrades of retail applications and infrastructure components that will introduce new functionality.  Required to maintain vendor support of applications.</t>
  </si>
  <si>
    <t>Migration from TML to MIS of functions that support the Retail market and/or Zonal-related reporting that will continue past Nodal Go-Live.  Will maintain 2 systems until this transition occurs.</t>
  </si>
  <si>
    <t>MMS Multiple Network Models</t>
  </si>
  <si>
    <t xml:space="preserve">MMS Dynamically scheduled resource incremental and decremental energy offer curves. </t>
  </si>
  <si>
    <t>MMS S&amp;B Information only calculations</t>
  </si>
  <si>
    <t xml:space="preserve">OTS (Operator Training Simulator) </t>
  </si>
  <si>
    <t>NPRRs &amp; Mandates</t>
  </si>
  <si>
    <t>ERCOT System Operations User Interfaces &amp; Alarm Improvements</t>
  </si>
  <si>
    <t>IMM</t>
  </si>
  <si>
    <t>In flight &amp; new NPRRs. Legislative or PUCT mandates.</t>
  </si>
  <si>
    <t>Ability to provide separate models for DAM &amp; RUC.
Functionality currently being developed by Nodal per requirements</t>
  </si>
  <si>
    <t>ERCOT implemented functionality based on their original interpretation; further discussion yielded a new interpretation for ERCOT that will require a change to the requirements and design.
Part of Nodal requirements delivery.</t>
  </si>
  <si>
    <t>S&amp;B information only calculations DAOPTPRINFO &amp; RTOPTPRINFO will not be available until after go-live. 
Part of Nodal requirements delivery.</t>
  </si>
  <si>
    <t>System to system interactions for the uploading and downloading of data between ERCOT and Market Participants without manual intervention.  Nomination submittals (upload), Auction bid/offer submittals (upload),
CRR Network Model files (download), CRR ownership records (download), CRR Auction results (download)
Market Participants will be able to access CRR without API.</t>
  </si>
  <si>
    <t>This tool is used by ERCOT operators to determine if there is a situation where Ancillary Service (AS) over a given time horizon is undeliverable. During MMS 2 pre-FAT where this tool was tested, certain enhancements in the scenarios simulated and results presented were proposed. 
ERCOT still has work to do to evaluate the proposed enhancements. There is a concern that it will take to long for the Operator to set and run once an hour.</t>
  </si>
  <si>
    <t>Provide enhanced configurability of WRUC study periods. 
Needed for daily run to support PASA</t>
  </si>
  <si>
    <t>System to system interactions for the uploading and possible future downloading of data between ERCOT and Market Participants with minimal manual intervention. NOMCR submittals (upload) including data submittals, one-line submittals and CIM XML submittal. Various other submittals such as Rating Methodologies, SPS documents, etc.
Market Participants will be able to submit NOMCRs without API.</t>
  </si>
  <si>
    <t>All major processes (SCED, DAM, RUC) inputs/outputs are archived (referred to as save cases). These save cases can be reloaded into MMS for future analysis. To aid in analysis it was considered beneficial if the binary files in the save case could be stored in a ASCII file format. 
Workaround is available as data in binary file is still accessible after loading into MMS</t>
  </si>
  <si>
    <t xml:space="preserve">Provide additional data in the database for monthly and annual CCTs for further analysis (Congestion management group) 
Workaround is available as raw data will be available in files  </t>
  </si>
  <si>
    <t>This project will begin implementation of the approved CSD from PR70057 for a system wide enhancement of data throughput for Market Operations.  MKT Project is PUCT 34610.  This project expected to be a phased approach across multiple years.
Supports outcome of PUCT 34610 for ERCOT changes.</t>
  </si>
  <si>
    <t>Migration of content from nodal.ercot.com website to ERCOT.com website; retirement of nodal.ercot.com website.</t>
  </si>
  <si>
    <t>Improve the performance of Phase 2 validation for the credit limit check component.  At present it is not known whether further performance improvements are needed</t>
  </si>
  <si>
    <t>Verifiable Cost Management System</t>
  </si>
  <si>
    <t>Source</t>
  </si>
  <si>
    <t xml:space="preserve">Improve EMS &amp; MMS User Interfaces (UI's) for enhanced ERCOT Operator situational awareness. Improve Alarm Handling/Presentation – Control Room/EMS. Operators will be able to use delivered interfaces. </t>
  </si>
  <si>
    <t>PUCT / Carryover</t>
  </si>
  <si>
    <t>PUCT</t>
  </si>
  <si>
    <t>ERCOT / Carryover</t>
  </si>
  <si>
    <t>Storage Requirements for all environments to support data virtualization and ensure adequate capacity for ongoing operations and growth</t>
  </si>
  <si>
    <t>Data Storage</t>
  </si>
  <si>
    <t>Minor Capital</t>
  </si>
  <si>
    <t xml:space="preserve">Replaced every 5 years. </t>
  </si>
  <si>
    <t>Replaced every 4-5 years.</t>
  </si>
  <si>
    <t>Replaced every 3-4 years.</t>
  </si>
  <si>
    <t>Average minor capital expenditure (not budget) over the last 3 years is $2M.</t>
  </si>
  <si>
    <t>Outage Scheduler Enhancements</t>
  </si>
  <si>
    <t>Market / ERCOT</t>
  </si>
  <si>
    <t>2009 Initiatives by CART</t>
  </si>
  <si>
    <t xml:space="preserve">Enhancements to API for Disputes </t>
  </si>
  <si>
    <t>MPs (from COPs) have requested that ERCOT enhance an API to programmatically submit disputes. The API would interface with Siebel and would be created in the integration layer.</t>
  </si>
  <si>
    <t>Demand Response for Settlement</t>
  </si>
  <si>
    <t>Planned carryover for closing:  Provide incremental increases in IDR processing capability for ERCOT systems.</t>
  </si>
  <si>
    <t>Implementation resulting from PUCT project 34610 or related PUCT order</t>
  </si>
  <si>
    <t>Creation of the Verifiable Cost Management System (VCMS), the interface QSEs will use for submitting and tracking their verifiable costs requested by TPTF.</t>
  </si>
  <si>
    <t xml:space="preserve">Create an interface and provide web-enabled registration forms (including RARF, NOI, interconnect, etc.) - total of around 50 forms.  Nodal Go-live manual process. </t>
  </si>
  <si>
    <t>Additional post-nodal efforts - not yet defined and not covered under stabilization or Operations and Maintenance.</t>
  </si>
  <si>
    <t>MMS A/S Deliverability Evaluation Function (DEF) Enhancements</t>
  </si>
  <si>
    <t>Implemention of "shelf-ready" functionality for co-optimizing energy and A/S for self-committed resources in DAM</t>
  </si>
  <si>
    <t>Need approved NPRR and requirements (NOTE: This is a preliminary estimate. A TPTF sub-group is still defining the requirements. Once protocol and requirement changes are approved, MMS will work with ABB to estimate the work. Design and implementation details may also alter the estimate.</t>
  </si>
  <si>
    <t>MMS Save Case Format Enhancement</t>
  </si>
  <si>
    <t>MMS CCT Data Enhancement</t>
  </si>
  <si>
    <t>MMS Credit Check Performance Enhancement</t>
  </si>
  <si>
    <t>MMS Weekly RUC Enhancements</t>
  </si>
  <si>
    <t>Provide enhancements to the Outage Scheduler</t>
  </si>
  <si>
    <t>AREVA components – Base OTS functions, Power System Modeling changes, QSE model revamp and implementation and Time Synch
ABB components – Case development, Operational market data feed to OTS, Interface with simulation engine, Instructor control functions.
In-flight Nodal project completing in 2009 needed for Operator training.</t>
  </si>
  <si>
    <t>$3M-$4M</t>
  </si>
  <si>
    <t>Physical Security Project #1</t>
  </si>
  <si>
    <t>Cyber Security Project #1</t>
  </si>
  <si>
    <t>Cyber Security Project #2</t>
  </si>
  <si>
    <t>Nodal</t>
  </si>
  <si>
    <t>Vendor Contract Management (Phase 2)</t>
  </si>
  <si>
    <t>Microsoft Project Server Upgrade</t>
  </si>
  <si>
    <t>Cyber Security Project #3</t>
  </si>
  <si>
    <t>Cyber Security Project #4</t>
  </si>
  <si>
    <t xml:space="preserve">Automate and link Hummingbird's contract approval process with the contract and vendor database.  </t>
  </si>
  <si>
    <t>Upgrade or replace the current Enterprise Project Management (EPM) tool and to implement portfolio management &amp; reporting processes by streamlining management, access, and availability to project and portfolio data ultimately automating project dashboard reporting thereby reducing the effort required by PMs, BAs, project resources, etc. utilizing manual tools.</t>
  </si>
  <si>
    <t>Develop a strategy for ERCOT organization document management in 2008 and implement the strategy in 2009 to accomplish the following:  Managed Security of Records and Information; Statutory and Regulatory Compliance (new rules of civil procedure: eDiscovery); Improved efficiency and productivity.</t>
  </si>
  <si>
    <t>Enhancements to the ABB base product to improve functionality as a study tool. This is required by the IMM to monitor the Nodal Market. At this time it is expected that both the IMM and ERCOT Market Operations Support will benefit from these enhancements. If the needs of the IMM and ERCOT are determined to be significantly different a separate project may be necessary. This budget estimate includes the cost of hardware for the IMM as well as the study tool enhancements.</t>
  </si>
  <si>
    <t>IMM &amp; ERCOT Market Operations Support Study Tools</t>
  </si>
  <si>
    <t>Add'l Sort</t>
  </si>
  <si>
    <t>MET Center</t>
  </si>
  <si>
    <t>Mkt Nodal Placehldr</t>
  </si>
  <si>
    <t>Mkt Non-Nodal</t>
  </si>
  <si>
    <t>ERCOT Non-Nodal Non-Disc</t>
  </si>
  <si>
    <t>ERCOT Nodal Specific Non-Disc</t>
  </si>
  <si>
    <t>ERCOT Non-Nodal Disc</t>
  </si>
  <si>
    <t>ERCOT Nodal Specific Disc</t>
  </si>
  <si>
    <t>Mkt Nodal Specific Disc</t>
  </si>
  <si>
    <t>Mkt Nodal Specific Non-Disc</t>
  </si>
  <si>
    <t>Revised Position</t>
  </si>
  <si>
    <t>Defer</t>
  </si>
  <si>
    <t>Continue As Planned</t>
  </si>
  <si>
    <t>Partial Execution</t>
  </si>
  <si>
    <t>Percent of 2009 Budget Needed</t>
  </si>
  <si>
    <t>Reforecast Comments</t>
  </si>
  <si>
    <t>New</t>
  </si>
  <si>
    <t>Spectel Server Replacement</t>
  </si>
  <si>
    <t>Infrastructure Monitoring Enhancement Project (Remedy Phase 3)</t>
  </si>
  <si>
    <t>Replaced every 5 years</t>
  </si>
  <si>
    <t>Aging equipment - fell below 2008 funding line</t>
  </si>
  <si>
    <t>Improved reporting on SAN capacity and stability for better business decisions.  Eliminate future project delays and avoid production issues.</t>
  </si>
  <si>
    <t>Average minor cap expenditure over the last 3 years is $1.75m/y</t>
  </si>
  <si>
    <t>Defered until data center capacity is available</t>
  </si>
  <si>
    <t>Done in 2008</t>
  </si>
  <si>
    <t>Some capacity required to handle production growth and some required to implement an ILM strategy to mitigate growth to ensure we fit in the current data center</t>
  </si>
  <si>
    <t>Enhance asset tracking for desktops, implementation of SLA tracking and BPM to items within CMDB, inclusion of IDM integration enhancements</t>
  </si>
  <si>
    <t>PUC Study only</t>
  </si>
  <si>
    <t>Post Nodal</t>
  </si>
  <si>
    <t>Begin planning</t>
  </si>
  <si>
    <t>Constraints - iTEST, physical resurces</t>
  </si>
  <si>
    <t>Planning - Constraints:  physical resources</t>
  </si>
  <si>
    <t>iTEST, integration resources</t>
  </si>
  <si>
    <t>TIBCO_Siebel Integration</t>
  </si>
  <si>
    <t>Implement integration best practices regarding TIBCO adapter including common services deployment for TIBCO replacing current framework services in effort to resolve ‘Half-Order’ issues. Siebel to expose thin “Service Order” interface service to TIBCO integration component.</t>
  </si>
  <si>
    <t>Integrated results from AREVA LF and alternate source and enable operator capability to select which Load Forecast will be used by EMS.</t>
  </si>
  <si>
    <t xml:space="preserve">Provide additional user functionality to make TSAT minimally viable as a real-time operations tool, and to significantly improve the usefulness of VSAT to operations.
</t>
  </si>
  <si>
    <t>Mid-Term Load Forecast Phase II</t>
  </si>
  <si>
    <t>Improvements to VSA/DSA (TSAT/VSAT) - Phase II</t>
  </si>
  <si>
    <t xml:space="preserve">Develop a reliability assessment tool to evaluate the reliability risk level of wind penetration in a quantitative way using probabilistic methods. This tool will assist system operators when maintaining adequate system reliability. </t>
  </si>
  <si>
    <t xml:space="preserve">Reliability Assessment Tool </t>
  </si>
  <si>
    <t>Anticipating the majority of the work completes in 2008 and minimal carryover would be required…mainly for Closing activities.</t>
  </si>
  <si>
    <t>Lawson Security</t>
  </si>
  <si>
    <t>Adjust 2009 budget, "transfer" funds from Corporate to Enterprise.</t>
  </si>
  <si>
    <t>Intranet Assessment POC</t>
  </si>
  <si>
    <t>Blue Building Evacuation Route</t>
  </si>
  <si>
    <t>Taylor Reconfiguration</t>
  </si>
  <si>
    <t>VCM Replacement</t>
  </si>
  <si>
    <t>Employee Performance Management</t>
  </si>
  <si>
    <t>2009 training effort (carryover)</t>
  </si>
  <si>
    <t>Intranet Replacement</t>
  </si>
  <si>
    <t>Candidate project if funding becomes available</t>
  </si>
  <si>
    <t>Initiating in 2008</t>
  </si>
  <si>
    <t xml:space="preserve">Large % of purchase could occur in 2008 - $750,000 </t>
  </si>
  <si>
    <t>Delete</t>
  </si>
  <si>
    <t>Corporate Document Management</t>
  </si>
  <si>
    <t>Completed in 2008 with reduced scope</t>
  </si>
  <si>
    <t>Implement Corporate Document Management strategy in the following departments: HR, Finance, Procurement, Security</t>
  </si>
  <si>
    <t>Placeholder to respond to NPRRs and mandates</t>
  </si>
  <si>
    <t>Deferred due to Nodal Go-Live delay</t>
  </si>
  <si>
    <t>Cancel</t>
  </si>
  <si>
    <t>Possible Cancel</t>
  </si>
  <si>
    <t>Information Lifecycle Management (Comm Ops Systems)</t>
  </si>
  <si>
    <t>Large Wind Power Production Ramp Forecasting</t>
  </si>
  <si>
    <t>Develop a large ramp forecast product and make it available for SO engineers and operators.</t>
  </si>
  <si>
    <t>Transfer to Nodal</t>
  </si>
  <si>
    <t>Monitoring &amp; Reporting Tools</t>
  </si>
  <si>
    <t>$50k - Candidate project if funding becomes available</t>
  </si>
  <si>
    <t>Credit NPRRs</t>
  </si>
  <si>
    <t>Carryover - Constraints:  iTEST, Bus., Dev., system resource, market apporval of requirements</t>
  </si>
  <si>
    <t>Carryover for stabilization - iTEST constraints</t>
  </si>
  <si>
    <t>Carryover - Constraints:  iTEST, Integration resources</t>
  </si>
  <si>
    <t>Carryover - constraints:  iTEST, physical resources</t>
  </si>
  <si>
    <t>Carryover - Constraints:  iTEST, Infrastructure</t>
  </si>
  <si>
    <t>New project to plan for data management of COMS data</t>
  </si>
  <si>
    <t>iTest, physical resurces, integration resources</t>
  </si>
  <si>
    <t>EDW EAI Transition Phase 1 (inc. PaperFree &amp; NAESB)</t>
  </si>
  <si>
    <t>Separate funding line item</t>
  </si>
  <si>
    <t>Revised Budget Range</t>
  </si>
  <si>
    <t>Original Budget Range</t>
  </si>
  <si>
    <t>Carry Over-Production Migration</t>
  </si>
  <si>
    <t>Carry Over-Pre-Fat, FAT &amp; migration to production.</t>
  </si>
  <si>
    <t>No Change</t>
  </si>
  <si>
    <t>Completed by Nodal</t>
  </si>
  <si>
    <t>Partially delivered by Nodal</t>
  </si>
  <si>
    <t>Subtotal</t>
  </si>
  <si>
    <t>Deferred until data center capacity is available</t>
  </si>
  <si>
    <t>New project still being estimated as of 10/3/08</t>
  </si>
  <si>
    <t>Carry Over - Constraints:  iTEST, Integration resources</t>
  </si>
  <si>
    <t>Carry Over for stabilization - iTEST constraints</t>
  </si>
  <si>
    <t>Carry Over - Constraints:  iTEST, Bus., Dev., system resource, market apporval of requirements</t>
  </si>
  <si>
    <t>Carry Over - Constraints:  iTEST, Infrastructure</t>
  </si>
  <si>
    <t>Carry Over - constraints:  iTEST, physical resources</t>
  </si>
  <si>
    <t>itest, physical resurces, integration resources</t>
  </si>
  <si>
    <t>Merged Rank</t>
  </si>
  <si>
    <t>Less: Met Center</t>
  </si>
  <si>
    <t>CO Total</t>
  </si>
  <si>
    <t>Website Enhancements for ERCOT Outages Phase 2</t>
  </si>
  <si>
    <t>ERCOT Outage Evaluation Phase 2</t>
  </si>
  <si>
    <t>Advanced Metering - Retail Market Interface</t>
  </si>
  <si>
    <t>Cyber Security Project #5</t>
  </si>
  <si>
    <t>Cyber Security Project #6</t>
  </si>
  <si>
    <t>Physical Security Project #2</t>
  </si>
  <si>
    <t>Physical Security Project #3</t>
  </si>
  <si>
    <t>Cyber Security Project #7</t>
  </si>
  <si>
    <t>Cyber Security Project #8</t>
  </si>
  <si>
    <t>Cyber Security Project #9</t>
  </si>
  <si>
    <t>Study for Advanced Metering Long Term Solution of Settlement (fka ERCOT System Throughput for IDR (Advanced Metering)</t>
  </si>
  <si>
    <t>Website Enhancements for ERCOT Outages PhII</t>
  </si>
  <si>
    <t>Must get approval from TDTWG and Board to close as is.</t>
  </si>
  <si>
    <t>Carry Over for Closing only</t>
  </si>
  <si>
    <t>ERCOT Outage Evaluation PhII(SCR745)</t>
  </si>
  <si>
    <t>Running Range</t>
  </si>
  <si>
    <t>&lt;$1M</t>
  </si>
  <si>
    <t>$4M-$5M</t>
  </si>
  <si>
    <t>$5M-$6M</t>
  </si>
  <si>
    <t>$7M-$8M</t>
  </si>
  <si>
    <t>$8M-$9M</t>
  </si>
  <si>
    <t>$9M-$10M</t>
  </si>
  <si>
    <t>$10M-$11M</t>
  </si>
  <si>
    <t>$11M-$12M</t>
  </si>
  <si>
    <t>$12M-$13M</t>
  </si>
  <si>
    <t>$13M-$14M</t>
  </si>
  <si>
    <t>Complete</t>
  </si>
  <si>
    <t>Partial Complete</t>
  </si>
  <si>
    <t>Advanced Metering – Long-Term Settlement Solution</t>
  </si>
  <si>
    <t>Serena Collage Upgrade</t>
  </si>
  <si>
    <t>Parking Lot Items Below This Line - Total Unfunded Not in Parking Lot = $640,000 (Rank 48-49)</t>
  </si>
  <si>
    <t>Planned for delivery in 2008 - approved by CCB on 11/3/2008</t>
  </si>
  <si>
    <t>Project Number</t>
  </si>
  <si>
    <t>90001_01</t>
  </si>
  <si>
    <t>90002_01</t>
  </si>
  <si>
    <t>70057_01</t>
  </si>
  <si>
    <t>50061_01</t>
  </si>
  <si>
    <t>60006_01</t>
  </si>
  <si>
    <t>80040_01</t>
  </si>
  <si>
    <t>70006_02</t>
  </si>
  <si>
    <t>70007_01</t>
  </si>
  <si>
    <t>80028_01</t>
  </si>
  <si>
    <t>80027_01</t>
  </si>
  <si>
    <t>80031_01</t>
  </si>
  <si>
    <t>80030_01</t>
  </si>
  <si>
    <t>50088_01</t>
  </si>
  <si>
    <t>60084_02</t>
  </si>
  <si>
    <t>50029_01</t>
  </si>
  <si>
    <t>50061_02</t>
  </si>
  <si>
    <t>90003_01</t>
  </si>
  <si>
    <t>90004_01</t>
  </si>
  <si>
    <t>90005_01</t>
  </si>
  <si>
    <t>90006_01</t>
  </si>
  <si>
    <t>90007_01</t>
  </si>
  <si>
    <t>90008_01</t>
  </si>
  <si>
    <t>80001_01</t>
  </si>
  <si>
    <t>90009_01</t>
  </si>
  <si>
    <t>60075_01</t>
  </si>
  <si>
    <t>80003_01</t>
  </si>
  <si>
    <t>70034_01</t>
  </si>
  <si>
    <t>60058_01</t>
  </si>
  <si>
    <t>90010_01</t>
  </si>
  <si>
    <t>90011_01</t>
  </si>
  <si>
    <t>N/A</t>
  </si>
  <si>
    <t>80013_01</t>
  </si>
  <si>
    <t>80007_01</t>
  </si>
  <si>
    <t>70020_01</t>
  </si>
  <si>
    <t>80002_01</t>
  </si>
  <si>
    <t>60094_01</t>
  </si>
  <si>
    <t>70046_01</t>
  </si>
  <si>
    <t>80008_01</t>
  </si>
  <si>
    <t>80016_01</t>
  </si>
  <si>
    <t>70014_01</t>
  </si>
  <si>
    <t>90012_01</t>
  </si>
  <si>
    <t>70015_01</t>
  </si>
  <si>
    <t>60029_01</t>
  </si>
  <si>
    <t>90013_01</t>
  </si>
  <si>
    <t>90014_01</t>
  </si>
  <si>
    <t>90015_01</t>
  </si>
  <si>
    <t>90016_01</t>
  </si>
  <si>
    <t>90017_01</t>
  </si>
  <si>
    <t>80004_01</t>
  </si>
  <si>
    <t>ERCOT.com CMS Replacement</t>
  </si>
  <si>
    <t>90019_01</t>
  </si>
  <si>
    <t>CO Rank</t>
  </si>
  <si>
    <t>IO Rank</t>
  </si>
  <si>
    <t>MO Rank</t>
  </si>
  <si>
    <t>RO Rank</t>
  </si>
  <si>
    <t>SO Rank</t>
  </si>
  <si>
    <t>Cutline - $12,700,000</t>
  </si>
  <si>
    <t>Capability Line - Additional 10% - Projects in this area are authorized to begin to help maximize 2009 project delivery (Ranks 41-48)</t>
  </si>
  <si>
    <t>Additional Zonal Projects Requested After Determination of New Nodal Go-Live Date</t>
  </si>
  <si>
    <t>Candidate projects include PRR776 and other items previously shelved due to expected 12/2008 Nodal Go-Live</t>
  </si>
  <si>
    <t>$14M-$15M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</si>
</sst>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_);_(&quot;$&quot;* \(#,##0\);_(&quot;$&quot;* &quot;-&quot;??_);_(@_)"/>
    <numFmt numFmtId="169" formatCode="_(* #,##0.0_);_(* \(#,##0.0\);_(* &quot;-&quot;?_);_(@_)"/>
    <numFmt numFmtId="170" formatCode="&quot;$&quot;#,##0"/>
    <numFmt numFmtId="171" formatCode="0.0"/>
  </numFmts>
  <fonts count="37">
    <font>
      <sz val="10"/>
      <name val="Arial"/>
      <family val="0"/>
    </font>
    <font>
      <b/>
      <sz val="10"/>
      <name val="Arial"/>
      <family val="0"/>
    </font>
    <font>
      <b/>
      <sz val="12"/>
      <name val="Arial"/>
      <family val="2"/>
    </font>
    <font>
      <sz val="8"/>
      <name val="Arial"/>
      <family val="0"/>
    </font>
    <font>
      <b/>
      <sz val="20"/>
      <name val="Arial"/>
      <family val="2"/>
    </font>
    <font>
      <b/>
      <i/>
      <sz val="20"/>
      <name val="Arial"/>
      <family val="2"/>
    </font>
    <font>
      <b/>
      <sz val="14"/>
      <name val="Arial"/>
      <family val="2"/>
    </font>
    <font>
      <b/>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0"/>
    </font>
    <font>
      <sz val="12"/>
      <name val="Arial"/>
      <family val="2"/>
    </font>
    <font>
      <u val="single"/>
      <sz val="10"/>
      <color indexed="36"/>
      <name val="Arial"/>
      <family val="0"/>
    </font>
    <font>
      <u val="single"/>
      <sz val="10"/>
      <color indexed="12"/>
      <name val="Arial"/>
      <family val="0"/>
    </font>
    <font>
      <sz val="11"/>
      <name val="Arial"/>
      <family val="2"/>
    </font>
    <font>
      <sz val="11"/>
      <color indexed="8"/>
      <name val="Arial"/>
      <family val="2"/>
    </font>
    <font>
      <sz val="10"/>
      <color indexed="8"/>
      <name val="Arial"/>
      <family val="2"/>
    </font>
    <font>
      <sz val="8"/>
      <color indexed="8"/>
      <name val="Arial"/>
      <family val="2"/>
    </font>
    <font>
      <sz val="8"/>
      <color indexed="9"/>
      <name val="Arial"/>
      <family val="2"/>
    </font>
    <font>
      <sz val="9"/>
      <name val="Arial"/>
      <family val="2"/>
    </font>
    <font>
      <b/>
      <sz val="9"/>
      <name val="Arial"/>
      <family val="2"/>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bottom style="thin">
        <color indexed="8"/>
      </bottom>
    </border>
    <border>
      <left style="thin"/>
      <right style="thin"/>
      <top style="thin"/>
      <bottom>
        <color indexed="63"/>
      </bottom>
    </border>
    <border>
      <left style="thin"/>
      <right style="thin"/>
      <top>
        <color indexed="63"/>
      </top>
      <bottom>
        <color indexed="63"/>
      </bottom>
    </border>
    <border>
      <left/>
      <right style="thin">
        <color indexed="8"/>
      </right>
      <top/>
      <bottom style="thin">
        <color indexed="8"/>
      </bottom>
    </border>
    <border>
      <left style="thin">
        <color indexed="8"/>
      </left>
      <right style="thin">
        <color indexed="8"/>
      </right>
      <top>
        <color indexed="63"/>
      </top>
      <bottom style="thin">
        <color indexed="8"/>
      </bottom>
    </border>
    <border>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bottom style="thin">
        <color indexed="8"/>
      </bottom>
    </border>
    <border>
      <left>
        <color indexed="63"/>
      </left>
      <right style="thin"/>
      <top style="thin"/>
      <bottom style="thin"/>
    </border>
    <border>
      <left>
        <color indexed="63"/>
      </left>
      <right style="thin"/>
      <top>
        <color indexed="63"/>
      </top>
      <bottom style="thin"/>
    </border>
    <border>
      <left style="medium"/>
      <right style="thin"/>
      <top style="thin"/>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style="thin"/>
      <right>
        <color indexed="63"/>
      </right>
      <top style="thin"/>
      <bottom style="thin"/>
    </border>
    <border>
      <left/>
      <right>
        <color indexed="63"/>
      </right>
      <top/>
      <bottom style="thin">
        <color indexed="8"/>
      </bottom>
    </border>
    <border>
      <left style="thin"/>
      <right>
        <color indexed="63"/>
      </right>
      <top>
        <color indexed="63"/>
      </top>
      <bottom>
        <color indexed="63"/>
      </bottom>
    </border>
    <border>
      <left/>
      <right>
        <color indexed="63"/>
      </right>
      <top>
        <color indexed="63"/>
      </top>
      <bottom style="thin">
        <color indexed="8"/>
      </bottom>
    </border>
    <border>
      <left>
        <color indexed="63"/>
      </left>
      <right>
        <color indexed="63"/>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color indexed="63"/>
      </right>
      <top>
        <color indexed="63"/>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185">
    <xf numFmtId="0" fontId="0" fillId="0" borderId="0" xfId="0" applyAlignment="1">
      <alignment/>
    </xf>
    <xf numFmtId="0" fontId="2" fillId="0" borderId="10"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NumberFormat="1" applyFont="1" applyFill="1" applyBorder="1" applyAlignment="1" applyProtection="1">
      <alignment vertical="center" wrapText="1"/>
      <protection/>
    </xf>
    <xf numFmtId="0" fontId="3" fillId="0" borderId="10" xfId="0" applyFont="1" applyFill="1" applyBorder="1" applyAlignment="1">
      <alignment vertical="center" wrapText="1"/>
    </xf>
    <xf numFmtId="42" fontId="26" fillId="0" borderId="10" xfId="42" applyNumberFormat="1" applyFont="1" applyFill="1" applyBorder="1" applyAlignment="1">
      <alignment horizontal="center" vertical="center"/>
    </xf>
    <xf numFmtId="168" fontId="26" fillId="0" borderId="10" xfId="44" applyNumberFormat="1" applyFont="1" applyFill="1" applyBorder="1" applyAlignment="1">
      <alignment vertical="center" wrapText="1"/>
    </xf>
    <xf numFmtId="0" fontId="0" fillId="0" borderId="10" xfId="0" applyFont="1" applyFill="1" applyBorder="1" applyAlignment="1">
      <alignment horizontal="center" vertical="center" wrapText="1"/>
    </xf>
    <xf numFmtId="0" fontId="2" fillId="0" borderId="13" xfId="0" applyFont="1" applyFill="1" applyBorder="1" applyAlignment="1">
      <alignment horizontal="center" vertical="center"/>
    </xf>
    <xf numFmtId="42" fontId="26" fillId="0" borderId="13" xfId="42" applyNumberFormat="1" applyFont="1" applyFill="1" applyBorder="1" applyAlignment="1">
      <alignment horizontal="center" vertical="center"/>
    </xf>
    <xf numFmtId="0" fontId="0" fillId="0" borderId="13"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Fill="1" applyBorder="1" applyAlignment="1">
      <alignment horizontal="center" vertical="center" wrapText="1"/>
    </xf>
    <xf numFmtId="0" fontId="1" fillId="4" borderId="10" xfId="0" applyFont="1" applyFill="1" applyBorder="1" applyAlignment="1">
      <alignment horizontal="center" vertical="center" wrapText="1"/>
    </xf>
    <xf numFmtId="168" fontId="26" fillId="0" borderId="10" xfId="44" applyNumberFormat="1" applyFont="1" applyFill="1" applyBorder="1" applyAlignment="1">
      <alignment horizontal="center" vertical="center" wrapText="1"/>
    </xf>
    <xf numFmtId="168" fontId="26" fillId="0" borderId="13" xfId="44"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68" fontId="26" fillId="0" borderId="13" xfId="44" applyNumberFormat="1" applyFont="1" applyFill="1" applyBorder="1" applyAlignment="1">
      <alignment vertical="center" wrapText="1"/>
    </xf>
    <xf numFmtId="0" fontId="0" fillId="0" borderId="16" xfId="0" applyFont="1" applyFill="1" applyBorder="1" applyAlignment="1">
      <alignment vertical="center" wrapText="1"/>
    </xf>
    <xf numFmtId="0" fontId="3" fillId="0" borderId="12" xfId="0" applyFont="1" applyFill="1" applyBorder="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10" xfId="0" applyFont="1" applyBorder="1" applyAlignment="1">
      <alignment wrapText="1"/>
    </xf>
    <xf numFmtId="0" fontId="3" fillId="0" borderId="18"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1" fillId="0" borderId="10" xfId="0" applyFont="1" applyFill="1" applyBorder="1" applyAlignment="1">
      <alignment vertical="center" wrapText="1"/>
    </xf>
    <xf numFmtId="0" fontId="0" fillId="0" borderId="19" xfId="0" applyFont="1" applyFill="1" applyBorder="1" applyAlignment="1">
      <alignment vertical="center" wrapText="1"/>
    </xf>
    <xf numFmtId="0" fontId="32" fillId="0" borderId="10" xfId="0" applyFont="1" applyFill="1" applyBorder="1" applyAlignment="1">
      <alignment vertical="center" wrapText="1"/>
    </xf>
    <xf numFmtId="0" fontId="3" fillId="0" borderId="19" xfId="0" applyFont="1" applyFill="1" applyBorder="1" applyAlignment="1">
      <alignment vertical="center" wrapText="1"/>
    </xf>
    <xf numFmtId="0" fontId="32" fillId="0" borderId="10" xfId="0" applyFont="1" applyFill="1" applyBorder="1" applyAlignment="1">
      <alignment horizontal="center" vertical="center" wrapText="1"/>
    </xf>
    <xf numFmtId="0" fontId="2" fillId="0" borderId="15" xfId="0" applyFont="1" applyFill="1" applyBorder="1" applyAlignment="1">
      <alignment horizontal="center" vertical="center"/>
    </xf>
    <xf numFmtId="0" fontId="0" fillId="0" borderId="20" xfId="0" applyFont="1" applyFill="1" applyBorder="1" applyAlignment="1">
      <alignment vertical="center" wrapText="1"/>
    </xf>
    <xf numFmtId="168" fontId="26" fillId="0" borderId="15" xfId="44" applyNumberFormat="1" applyFont="1" applyFill="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3" xfId="0" applyFont="1" applyFill="1" applyBorder="1" applyAlignment="1">
      <alignment vertical="center" wrapText="1"/>
    </xf>
    <xf numFmtId="0" fontId="3" fillId="0" borderId="13" xfId="0" applyFont="1" applyFill="1" applyBorder="1" applyAlignment="1">
      <alignment vertical="center" wrapText="1"/>
    </xf>
    <xf numFmtId="0" fontId="29" fillId="0" borderId="11"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3" fillId="22" borderId="13" xfId="0" applyNumberFormat="1" applyFont="1" applyFill="1" applyBorder="1" applyAlignment="1">
      <alignment vertical="center" wrapText="1"/>
    </xf>
    <xf numFmtId="0" fontId="7" fillId="3" borderId="10" xfId="0" applyFont="1" applyFill="1" applyBorder="1" applyAlignment="1">
      <alignment horizontal="center" vertical="center" wrapText="1"/>
    </xf>
    <xf numFmtId="0" fontId="34" fillId="22" borderId="15"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vertical="center" wrapText="1"/>
    </xf>
    <xf numFmtId="0" fontId="34" fillId="22" borderId="13" xfId="0" applyFont="1" applyFill="1" applyBorder="1" applyAlignment="1">
      <alignment horizontal="center" vertical="center" wrapText="1"/>
    </xf>
    <xf numFmtId="0" fontId="0" fillId="22" borderId="10" xfId="0" applyFont="1" applyFill="1" applyBorder="1" applyAlignment="1">
      <alignment horizontal="justify" vertical="center" wrapText="1"/>
    </xf>
    <xf numFmtId="0" fontId="0" fillId="0" borderId="10" xfId="0" applyBorder="1" applyAlignment="1">
      <alignment/>
    </xf>
    <xf numFmtId="0" fontId="3" fillId="0" borderId="23" xfId="0" applyFont="1" applyFill="1" applyBorder="1" applyAlignment="1">
      <alignment vertical="center" wrapText="1"/>
    </xf>
    <xf numFmtId="0" fontId="3" fillId="22" borderId="10" xfId="0" applyNumberFormat="1" applyFont="1" applyFill="1" applyBorder="1" applyAlignment="1">
      <alignment vertical="center" wrapText="1"/>
    </xf>
    <xf numFmtId="0" fontId="3" fillId="0" borderId="16"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22" xfId="0" applyFont="1" applyFill="1" applyBorder="1" applyAlignment="1">
      <alignment vertical="center" wrapText="1"/>
    </xf>
    <xf numFmtId="42" fontId="26" fillId="22" borderId="13" xfId="42" applyNumberFormat="1" applyFont="1" applyFill="1" applyBorder="1" applyAlignment="1">
      <alignment horizontal="center" vertical="center"/>
    </xf>
    <xf numFmtId="42" fontId="26" fillId="22" borderId="10" xfId="42" applyNumberFormat="1" applyFont="1" applyFill="1" applyBorder="1" applyAlignment="1">
      <alignment horizontal="center" vertical="center"/>
    </xf>
    <xf numFmtId="0" fontId="3" fillId="0" borderId="21" xfId="0" applyFont="1" applyFill="1" applyBorder="1" applyAlignment="1">
      <alignment vertical="center" wrapText="1"/>
    </xf>
    <xf numFmtId="0" fontId="2" fillId="10" borderId="1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0" xfId="0" applyFont="1" applyFill="1" applyBorder="1" applyAlignment="1">
      <alignment horizontal="center" vertical="center"/>
    </xf>
    <xf numFmtId="168" fontId="26" fillId="0" borderId="26" xfId="44" applyNumberFormat="1" applyFont="1" applyFill="1" applyBorder="1" applyAlignment="1">
      <alignment horizontal="center" vertical="center" wrapText="1"/>
    </xf>
    <xf numFmtId="0" fontId="0" fillId="22" borderId="13" xfId="0" applyFont="1" applyFill="1" applyBorder="1" applyAlignment="1">
      <alignment horizontal="justify" vertical="center" wrapText="1"/>
    </xf>
    <xf numFmtId="0" fontId="3" fillId="0" borderId="26" xfId="0" applyNumberFormat="1" applyFont="1" applyBorder="1" applyAlignment="1">
      <alignment horizontal="center" vertical="center" wrapText="1"/>
    </xf>
    <xf numFmtId="0" fontId="3" fillId="25" borderId="10"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10" xfId="0" applyFont="1" applyFill="1" applyBorder="1" applyAlignment="1">
      <alignment vertical="center" wrapText="1"/>
    </xf>
    <xf numFmtId="0" fontId="0" fillId="25" borderId="13" xfId="0" applyFont="1" applyFill="1" applyBorder="1" applyAlignment="1">
      <alignment vertical="center" wrapText="1"/>
    </xf>
    <xf numFmtId="0" fontId="0" fillId="0" borderId="2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0" fillId="25"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0" fillId="10" borderId="10" xfId="0" applyFont="1" applyFill="1" applyBorder="1" applyAlignment="1">
      <alignment horizontal="justify" vertical="center" wrapText="1"/>
    </xf>
    <xf numFmtId="0" fontId="3" fillId="10" borderId="12" xfId="0" applyFont="1" applyFill="1" applyBorder="1" applyAlignment="1">
      <alignment vertical="center" wrapText="1"/>
    </xf>
    <xf numFmtId="1" fontId="2" fillId="0" borderId="15" xfId="0" applyNumberFormat="1"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Font="1" applyFill="1" applyBorder="1" applyAlignment="1">
      <alignment horizontal="center" vertical="center" wrapText="1"/>
    </xf>
    <xf numFmtId="168" fontId="35" fillId="22" borderId="10" xfId="44" applyNumberFormat="1" applyFont="1" applyFill="1" applyBorder="1" applyAlignment="1">
      <alignment horizontal="center" vertical="center" wrapText="1"/>
    </xf>
    <xf numFmtId="168" fontId="6" fillId="0" borderId="10" xfId="44" applyNumberFormat="1" applyFont="1" applyFill="1" applyBorder="1" applyAlignment="1">
      <alignment vertical="center" wrapText="1"/>
    </xf>
    <xf numFmtId="168" fontId="26" fillId="22" borderId="10" xfId="44" applyNumberFormat="1" applyFont="1" applyFill="1" applyBorder="1" applyAlignment="1">
      <alignment horizontal="center" vertical="center" wrapText="1"/>
    </xf>
    <xf numFmtId="168" fontId="26" fillId="22" borderId="15" xfId="44" applyNumberFormat="1" applyFont="1" applyFill="1" applyBorder="1" applyAlignment="1">
      <alignment horizontal="center" vertical="center" wrapText="1"/>
    </xf>
    <xf numFmtId="168" fontId="26" fillId="22" borderId="13" xfId="44" applyNumberFormat="1" applyFont="1" applyFill="1" applyBorder="1" applyAlignment="1">
      <alignment horizontal="center" vertical="center" wrapText="1"/>
    </xf>
    <xf numFmtId="0" fontId="2" fillId="10" borderId="12" xfId="0" applyFont="1" applyFill="1" applyBorder="1" applyAlignment="1">
      <alignment vertical="center" wrapText="1"/>
    </xf>
    <xf numFmtId="168" fontId="3" fillId="22" borderId="10" xfId="44" applyNumberFormat="1" applyFont="1" applyFill="1" applyBorder="1" applyAlignment="1">
      <alignment vertical="center" wrapText="1"/>
    </xf>
    <xf numFmtId="168" fontId="6" fillId="24" borderId="10" xfId="44" applyNumberFormat="1"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28"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22" borderId="10" xfId="0" applyNumberFormat="1" applyFont="1" applyFill="1" applyBorder="1" applyAlignment="1">
      <alignment horizontal="justify" vertical="center" wrapText="1"/>
    </xf>
    <xf numFmtId="0" fontId="0" fillId="22" borderId="10" xfId="0" applyFont="1" applyFill="1" applyBorder="1" applyAlignment="1">
      <alignment horizontal="justify" vertical="center" wrapText="1"/>
    </xf>
    <xf numFmtId="0" fontId="2" fillId="25" borderId="28" xfId="0" applyFont="1" applyFill="1" applyBorder="1" applyAlignment="1">
      <alignment horizontal="center" vertical="center"/>
    </xf>
    <xf numFmtId="0" fontId="2" fillId="25" borderId="32" xfId="0" applyFont="1" applyFill="1" applyBorder="1" applyAlignment="1">
      <alignment horizontal="center" vertical="center"/>
    </xf>
    <xf numFmtId="0" fontId="2" fillId="25" borderId="23" xfId="0" applyFont="1" applyFill="1" applyBorder="1" applyAlignment="1">
      <alignment horizontal="center" vertical="center"/>
    </xf>
    <xf numFmtId="0" fontId="1" fillId="7" borderId="10" xfId="0" applyFont="1" applyFill="1" applyBorder="1" applyAlignment="1">
      <alignment horizontal="center" vertical="center" wrapText="1"/>
    </xf>
    <xf numFmtId="168" fontId="6" fillId="7" borderId="33" xfId="44" applyNumberFormat="1" applyFont="1" applyFill="1" applyBorder="1" applyAlignment="1">
      <alignment vertical="center" wrapText="1"/>
    </xf>
    <xf numFmtId="168" fontId="6" fillId="3" borderId="33" xfId="44" applyNumberFormat="1" applyFont="1" applyFill="1" applyBorder="1" applyAlignment="1">
      <alignment vertical="center" wrapText="1"/>
    </xf>
    <xf numFmtId="168" fontId="6" fillId="7" borderId="34" xfId="44" applyNumberFormat="1" applyFont="1" applyFill="1" applyBorder="1" applyAlignment="1">
      <alignment vertical="center" wrapText="1"/>
    </xf>
    <xf numFmtId="0" fontId="3" fillId="25" borderId="34" xfId="0" applyFont="1" applyFill="1" applyBorder="1" applyAlignment="1">
      <alignment vertical="center" wrapText="1"/>
    </xf>
    <xf numFmtId="0" fontId="2" fillId="0" borderId="0" xfId="0" applyFont="1" applyFill="1" applyBorder="1" applyAlignment="1">
      <alignment horizontal="center" vertical="center"/>
    </xf>
    <xf numFmtId="168" fontId="6" fillId="3" borderId="34" xfId="44" applyNumberFormat="1" applyFont="1" applyFill="1" applyBorder="1" applyAlignment="1">
      <alignment vertical="center" wrapText="1"/>
    </xf>
    <xf numFmtId="168" fontId="6" fillId="0" borderId="34" xfId="44" applyNumberFormat="1" applyFont="1" applyFill="1" applyBorder="1" applyAlignment="1">
      <alignment vertical="center" wrapText="1"/>
    </xf>
    <xf numFmtId="168" fontId="26" fillId="0" borderId="16" xfId="44" applyNumberFormat="1" applyFont="1" applyFill="1" applyBorder="1" applyAlignment="1">
      <alignment horizontal="center" vertical="center" wrapText="1"/>
    </xf>
    <xf numFmtId="168" fontId="26" fillId="0" borderId="30" xfId="44" applyNumberFormat="1" applyFont="1" applyFill="1" applyBorder="1" applyAlignment="1">
      <alignment horizontal="center" vertical="center" wrapText="1"/>
    </xf>
    <xf numFmtId="168" fontId="26" fillId="0" borderId="33" xfId="44" applyNumberFormat="1" applyFont="1" applyFill="1" applyBorder="1" applyAlignment="1">
      <alignment vertical="center" wrapText="1"/>
    </xf>
    <xf numFmtId="0" fontId="2" fillId="17" borderId="32" xfId="0" applyFont="1" applyFill="1" applyBorder="1" applyAlignment="1">
      <alignment vertical="center"/>
    </xf>
    <xf numFmtId="0" fontId="2" fillId="17" borderId="23" xfId="0" applyFont="1" applyFill="1" applyBorder="1" applyAlignment="1">
      <alignment vertical="center"/>
    </xf>
    <xf numFmtId="0" fontId="2" fillId="14" borderId="26" xfId="0" applyFont="1" applyFill="1" applyBorder="1" applyAlignment="1">
      <alignment vertical="center"/>
    </xf>
    <xf numFmtId="0" fontId="2" fillId="14" borderId="24" xfId="0" applyFont="1" applyFill="1" applyBorder="1" applyAlignment="1">
      <alignment vertical="center"/>
    </xf>
    <xf numFmtId="0" fontId="7" fillId="10" borderId="10" xfId="0" applyFont="1" applyFill="1" applyBorder="1" applyAlignment="1">
      <alignment horizontal="center" vertical="center"/>
    </xf>
    <xf numFmtId="168" fontId="6" fillId="0" borderId="33" xfId="44" applyNumberFormat="1" applyFont="1" applyFill="1" applyBorder="1" applyAlignment="1">
      <alignment vertical="center" wrapText="1"/>
    </xf>
    <xf numFmtId="0" fontId="3" fillId="7" borderId="13" xfId="0" applyNumberFormat="1" applyFont="1" applyFill="1" applyBorder="1" applyAlignment="1">
      <alignment vertical="center" wrapText="1"/>
    </xf>
    <xf numFmtId="0" fontId="3" fillId="4" borderId="13" xfId="0" applyNumberFormat="1" applyFont="1" applyFill="1" applyBorder="1" applyAlignment="1">
      <alignment vertical="center" wrapText="1"/>
    </xf>
    <xf numFmtId="168" fontId="26" fillId="10" borderId="32" xfId="44" applyNumberFormat="1" applyFont="1" applyFill="1" applyBorder="1" applyAlignment="1">
      <alignment vertical="center" wrapText="1"/>
    </xf>
    <xf numFmtId="168" fontId="26" fillId="10" borderId="23" xfId="44" applyNumberFormat="1" applyFont="1" applyFill="1" applyBorder="1" applyAlignment="1">
      <alignment vertical="center" wrapText="1"/>
    </xf>
    <xf numFmtId="0" fontId="34" fillId="10" borderId="28" xfId="0" applyFont="1" applyFill="1" applyBorder="1" applyAlignment="1">
      <alignment vertical="center" wrapText="1"/>
    </xf>
    <xf numFmtId="0" fontId="34" fillId="10" borderId="23" xfId="0" applyFont="1" applyFill="1" applyBorder="1" applyAlignment="1">
      <alignment vertical="center" wrapText="1"/>
    </xf>
    <xf numFmtId="0" fontId="6" fillId="17" borderId="28" xfId="0" applyFont="1" applyFill="1" applyBorder="1" applyAlignment="1">
      <alignment vertical="center"/>
    </xf>
    <xf numFmtId="0" fontId="6" fillId="17" borderId="32" xfId="0" applyFont="1" applyFill="1" applyBorder="1" applyAlignment="1">
      <alignment vertical="center"/>
    </xf>
    <xf numFmtId="0" fontId="34" fillId="4" borderId="10" xfId="0" applyFont="1" applyFill="1" applyBorder="1" applyAlignment="1">
      <alignment horizontal="center" vertical="center" wrapText="1"/>
    </xf>
    <xf numFmtId="0" fontId="6" fillId="14" borderId="35" xfId="0" applyFont="1" applyFill="1" applyBorder="1" applyAlignment="1">
      <alignment vertical="center"/>
    </xf>
    <xf numFmtId="0" fontId="6" fillId="14" borderId="26" xfId="0" applyFont="1" applyFill="1" applyBorder="1" applyAlignment="1">
      <alignment vertical="center"/>
    </xf>
    <xf numFmtId="0" fontId="34" fillId="7" borderId="10" xfId="0" applyFont="1" applyFill="1" applyBorder="1" applyAlignment="1">
      <alignment horizontal="center" vertical="center" wrapText="1"/>
    </xf>
    <xf numFmtId="0" fontId="6" fillId="10" borderId="35" xfId="0" applyFont="1" applyFill="1" applyBorder="1" applyAlignment="1">
      <alignment vertical="center"/>
    </xf>
    <xf numFmtId="0" fontId="6" fillId="10" borderId="26" xfId="0" applyFont="1" applyFill="1" applyBorder="1" applyAlignment="1">
      <alignment vertical="center"/>
    </xf>
    <xf numFmtId="0" fontId="2" fillId="10" borderId="26" xfId="0" applyFont="1" applyFill="1" applyBorder="1" applyAlignment="1">
      <alignment vertical="center"/>
    </xf>
    <xf numFmtId="0" fontId="2" fillId="10" borderId="24" xfId="0" applyFont="1" applyFill="1" applyBorder="1" applyAlignment="1">
      <alignment vertical="center"/>
    </xf>
    <xf numFmtId="0" fontId="0" fillId="0" borderId="0" xfId="0" applyFont="1" applyFill="1" applyBorder="1" applyAlignment="1">
      <alignment vertical="center" wrapText="1"/>
    </xf>
    <xf numFmtId="0" fontId="0" fillId="0" borderId="16" xfId="0" applyFont="1" applyFill="1" applyBorder="1" applyAlignment="1">
      <alignment vertical="center" wrapText="1"/>
    </xf>
    <xf numFmtId="0" fontId="31" fillId="0" borderId="10" xfId="0" applyFont="1" applyFill="1" applyBorder="1" applyAlignment="1">
      <alignment vertical="center" wrapText="1"/>
    </xf>
    <xf numFmtId="0" fontId="0" fillId="0" borderId="27" xfId="0" applyNumberFormat="1" applyFont="1" applyFill="1" applyBorder="1" applyAlignment="1" applyProtection="1">
      <alignment vertical="center" wrapText="1"/>
      <protection/>
    </xf>
    <xf numFmtId="0" fontId="0" fillId="0" borderId="27"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28"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2" fillId="10" borderId="0" xfId="0" applyFont="1" applyFill="1" applyBorder="1" applyAlignment="1">
      <alignment horizontal="center" vertical="center" wrapText="1"/>
    </xf>
    <xf numFmtId="0" fontId="2" fillId="17" borderId="32" xfId="0" applyFont="1" applyFill="1" applyBorder="1" applyAlignment="1">
      <alignment horizontal="center" vertical="center"/>
    </xf>
    <xf numFmtId="0" fontId="2" fillId="10" borderId="26"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24" borderId="10" xfId="0" applyFont="1" applyFill="1" applyBorder="1" applyAlignment="1">
      <alignment vertical="center" wrapText="1"/>
    </xf>
    <xf numFmtId="0" fontId="4" fillId="26" borderId="28" xfId="0" applyFont="1" applyFill="1" applyBorder="1" applyAlignment="1">
      <alignment horizontal="center" vertical="center"/>
    </xf>
    <xf numFmtId="0" fontId="5" fillId="26" borderId="32" xfId="0" applyFont="1" applyFill="1" applyBorder="1" applyAlignment="1">
      <alignment horizontal="center" vertical="center"/>
    </xf>
    <xf numFmtId="0" fontId="5" fillId="26" borderId="23" xfId="0" applyFont="1" applyFill="1" applyBorder="1" applyAlignment="1">
      <alignment horizontal="center" vertical="center"/>
    </xf>
    <xf numFmtId="0" fontId="4" fillId="26" borderId="28" xfId="0" applyFont="1" applyFill="1" applyBorder="1" applyAlignment="1">
      <alignment vertical="center"/>
    </xf>
    <xf numFmtId="0" fontId="5" fillId="26" borderId="32" xfId="0" applyFont="1" applyFill="1" applyBorder="1" applyAlignment="1">
      <alignment vertical="center"/>
    </xf>
    <xf numFmtId="0" fontId="4" fillId="26" borderId="10" xfId="0" applyFont="1" applyFill="1" applyBorder="1" applyAlignment="1">
      <alignment vertical="center"/>
    </xf>
    <xf numFmtId="0" fontId="5" fillId="26" borderId="10" xfId="0" applyFont="1" applyFill="1" applyBorder="1" applyAlignment="1">
      <alignment vertical="center"/>
    </xf>
    <xf numFmtId="0" fontId="4" fillId="26" borderId="28" xfId="0" applyFont="1" applyFill="1" applyBorder="1" applyAlignment="1">
      <alignment horizontal="left" vertical="center"/>
    </xf>
    <xf numFmtId="0" fontId="5" fillId="26" borderId="32" xfId="0" applyFont="1" applyFill="1" applyBorder="1" applyAlignment="1">
      <alignment horizontal="left" vertical="center"/>
    </xf>
    <xf numFmtId="0" fontId="5" fillId="26" borderId="23" xfId="0" applyFont="1" applyFill="1" applyBorder="1" applyAlignment="1">
      <alignment horizontal="left" vertical="center"/>
    </xf>
    <xf numFmtId="168" fontId="26" fillId="0" borderId="0" xfId="44" applyNumberFormat="1" applyFont="1" applyFill="1" applyBorder="1" applyAlignment="1">
      <alignment horizontal="center" vertical="center" wrapText="1"/>
    </xf>
    <xf numFmtId="0" fontId="1" fillId="7" borderId="32" xfId="0" applyFont="1" applyFill="1" applyBorder="1" applyAlignment="1">
      <alignment horizontal="center" vertical="center" wrapText="1"/>
    </xf>
    <xf numFmtId="0" fontId="0" fillId="0" borderId="30" xfId="0" applyFont="1" applyFill="1" applyBorder="1" applyAlignment="1">
      <alignment vertical="center" wrapText="1"/>
    </xf>
    <xf numFmtId="0" fontId="0" fillId="22" borderId="10"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Q102"/>
  <sheetViews>
    <sheetView tabSelected="1" zoomScalePageLayoutView="0" workbookViewId="0" topLeftCell="A1">
      <pane xSplit="5" ySplit="2" topLeftCell="F3" activePane="bottomRight" state="frozen"/>
      <selection pane="topLeft" activeCell="A1" sqref="A1"/>
      <selection pane="topRight" activeCell="F1" sqref="F1"/>
      <selection pane="bottomLeft" activeCell="A3" sqref="A3"/>
      <selection pane="bottomRight" activeCell="A3" sqref="A3"/>
    </sheetView>
  </sheetViews>
  <sheetFormatPr defaultColWidth="9.140625" defaultRowHeight="12.75"/>
  <cols>
    <col min="1" max="1" width="7.28125" style="0" customWidth="1"/>
    <col min="2" max="2" width="9.57421875" style="0" customWidth="1"/>
    <col min="3" max="3" width="11.140625" style="0" customWidth="1"/>
    <col min="4" max="4" width="10.7109375" style="0" customWidth="1"/>
    <col min="5" max="5" width="40.7109375" style="0" customWidth="1"/>
    <col min="6" max="6" width="12.00390625" style="0" customWidth="1"/>
    <col min="7" max="7" width="16.421875" style="0" customWidth="1"/>
    <col min="8" max="8" width="17.28125" style="0" customWidth="1"/>
    <col min="9" max="9" width="15.8515625" style="0" customWidth="1"/>
    <col min="10" max="10" width="31.57421875" style="0" customWidth="1"/>
    <col min="11" max="11" width="48.8515625" style="0" customWidth="1"/>
    <col min="12" max="12" width="5.00390625" style="0" hidden="1" customWidth="1"/>
    <col min="13" max="13" width="10.57421875" style="0" hidden="1" customWidth="1"/>
    <col min="14" max="14" width="15.421875" style="0" hidden="1" customWidth="1"/>
    <col min="15" max="15" width="7.00390625" style="0" hidden="1" customWidth="1"/>
    <col min="16" max="16" width="11.57421875" style="0" hidden="1" customWidth="1"/>
    <col min="17" max="17" width="6.28125" style="0" hidden="1" customWidth="1"/>
  </cols>
  <sheetData>
    <row r="1" spans="1:17" ht="26.25">
      <c r="A1" s="171" t="s">
        <v>111</v>
      </c>
      <c r="B1" s="172"/>
      <c r="C1" s="172"/>
      <c r="D1" s="172"/>
      <c r="E1" s="172"/>
      <c r="F1" s="172"/>
      <c r="G1" s="172"/>
      <c r="H1" s="172"/>
      <c r="I1" s="172"/>
      <c r="J1" s="172"/>
      <c r="K1" s="172"/>
      <c r="L1" s="172"/>
      <c r="M1" s="172"/>
      <c r="N1" s="172"/>
      <c r="O1" s="172"/>
      <c r="P1" s="172"/>
      <c r="Q1" s="173"/>
    </row>
    <row r="2" spans="1:17" ht="46.5" customHeight="1">
      <c r="A2" s="14" t="s">
        <v>1</v>
      </c>
      <c r="B2" s="14" t="s">
        <v>237</v>
      </c>
      <c r="C2" s="58" t="s">
        <v>153</v>
      </c>
      <c r="D2" s="60" t="s">
        <v>157</v>
      </c>
      <c r="E2" s="14" t="s">
        <v>2</v>
      </c>
      <c r="F2" s="14" t="s">
        <v>272</v>
      </c>
      <c r="G2" s="14" t="s">
        <v>222</v>
      </c>
      <c r="H2" s="62" t="s">
        <v>221</v>
      </c>
      <c r="I2" s="14" t="s">
        <v>255</v>
      </c>
      <c r="J2" s="58" t="s">
        <v>158</v>
      </c>
      <c r="K2" s="14" t="s">
        <v>3</v>
      </c>
      <c r="L2" s="14"/>
      <c r="M2" s="14" t="s">
        <v>97</v>
      </c>
      <c r="N2" s="15" t="s">
        <v>13</v>
      </c>
      <c r="O2" s="15" t="s">
        <v>133</v>
      </c>
      <c r="P2" s="15" t="s">
        <v>143</v>
      </c>
      <c r="Q2" s="20" t="s">
        <v>4</v>
      </c>
    </row>
    <row r="3" spans="1:17" ht="45" customHeight="1">
      <c r="A3" s="1" t="s">
        <v>17</v>
      </c>
      <c r="B3" s="1">
        <v>1</v>
      </c>
      <c r="C3" s="59" t="s">
        <v>155</v>
      </c>
      <c r="D3" s="59">
        <f>IF(C3="Continue As Planned",100,IF(C3="Defer",0,50))</f>
        <v>100</v>
      </c>
      <c r="E3" s="110" t="s">
        <v>20</v>
      </c>
      <c r="F3" s="162" t="s">
        <v>275</v>
      </c>
      <c r="G3" s="8" t="s">
        <v>49</v>
      </c>
      <c r="H3" s="77" t="s">
        <v>49</v>
      </c>
      <c r="I3" s="8" t="s">
        <v>256</v>
      </c>
      <c r="J3" s="71" t="s">
        <v>170</v>
      </c>
      <c r="K3" s="30" t="s">
        <v>115</v>
      </c>
      <c r="L3" s="36" t="str">
        <f aca="true" t="shared" si="0" ref="L3:L10">LEFT(M3,4)</f>
        <v>ERCO</v>
      </c>
      <c r="M3" s="17" t="s">
        <v>101</v>
      </c>
      <c r="N3" s="23" t="s">
        <v>14</v>
      </c>
      <c r="O3" s="47" t="s">
        <v>12</v>
      </c>
      <c r="P3" s="47" t="s">
        <v>147</v>
      </c>
      <c r="Q3" s="2" t="s">
        <v>5</v>
      </c>
    </row>
    <row r="4" spans="1:17" ht="30" customHeight="1">
      <c r="A4" s="1" t="s">
        <v>18</v>
      </c>
      <c r="B4" s="1">
        <v>2</v>
      </c>
      <c r="C4" s="59" t="s">
        <v>155</v>
      </c>
      <c r="D4" s="59">
        <f>IF(C4="Continue As Planned",100,IF(C4="Defer",0,50))</f>
        <v>100</v>
      </c>
      <c r="E4" s="110" t="s">
        <v>63</v>
      </c>
      <c r="F4" s="162" t="s">
        <v>281</v>
      </c>
      <c r="G4" s="8" t="s">
        <v>49</v>
      </c>
      <c r="H4" s="77" t="s">
        <v>49</v>
      </c>
      <c r="I4" s="8" t="s">
        <v>256</v>
      </c>
      <c r="J4" s="71" t="s">
        <v>213</v>
      </c>
      <c r="K4" s="30" t="s">
        <v>70</v>
      </c>
      <c r="L4" s="36" t="str">
        <f t="shared" si="0"/>
        <v>PUCT</v>
      </c>
      <c r="M4" s="17" t="s">
        <v>99</v>
      </c>
      <c r="N4" s="23" t="s">
        <v>14</v>
      </c>
      <c r="O4" s="47" t="s">
        <v>12</v>
      </c>
      <c r="P4" s="47" t="s">
        <v>100</v>
      </c>
      <c r="Q4" s="2" t="s">
        <v>5</v>
      </c>
    </row>
    <row r="5" spans="1:17" ht="30" customHeight="1">
      <c r="A5" s="1" t="s">
        <v>19</v>
      </c>
      <c r="B5" s="1">
        <v>3</v>
      </c>
      <c r="C5" s="59" t="s">
        <v>159</v>
      </c>
      <c r="D5" s="59">
        <v>100</v>
      </c>
      <c r="E5" s="110" t="s">
        <v>183</v>
      </c>
      <c r="F5" s="162" t="s">
        <v>273</v>
      </c>
      <c r="G5" s="9">
        <v>0</v>
      </c>
      <c r="H5" s="104" t="s">
        <v>52</v>
      </c>
      <c r="I5" s="8" t="s">
        <v>256</v>
      </c>
      <c r="J5" s="108" t="s">
        <v>223</v>
      </c>
      <c r="K5" s="30" t="s">
        <v>182</v>
      </c>
      <c r="L5" s="36" t="str">
        <f t="shared" si="0"/>
        <v>ERCO</v>
      </c>
      <c r="M5" s="17" t="s">
        <v>47</v>
      </c>
      <c r="N5" s="18" t="s">
        <v>15</v>
      </c>
      <c r="O5" s="47" t="s">
        <v>12</v>
      </c>
      <c r="P5" s="47" t="s">
        <v>149</v>
      </c>
      <c r="Q5" s="92" t="s">
        <v>5</v>
      </c>
    </row>
    <row r="6" spans="1:17" ht="30" customHeight="1">
      <c r="A6" s="1" t="s">
        <v>19</v>
      </c>
      <c r="B6" s="1">
        <v>4</v>
      </c>
      <c r="C6" s="59" t="s">
        <v>159</v>
      </c>
      <c r="D6" s="59">
        <v>100</v>
      </c>
      <c r="E6" s="110" t="s">
        <v>206</v>
      </c>
      <c r="F6" s="162" t="s">
        <v>274</v>
      </c>
      <c r="G6" s="28">
        <v>0</v>
      </c>
      <c r="H6" s="104" t="s">
        <v>52</v>
      </c>
      <c r="I6" s="8" t="s">
        <v>256</v>
      </c>
      <c r="J6" s="108" t="s">
        <v>224</v>
      </c>
      <c r="K6" s="30" t="s">
        <v>207</v>
      </c>
      <c r="L6" s="36" t="str">
        <f t="shared" si="0"/>
        <v>ERCO</v>
      </c>
      <c r="M6" s="17" t="s">
        <v>47</v>
      </c>
      <c r="N6" s="18" t="s">
        <v>15</v>
      </c>
      <c r="O6" s="47" t="s">
        <v>12</v>
      </c>
      <c r="P6" s="47" t="s">
        <v>149</v>
      </c>
      <c r="Q6" s="92" t="s">
        <v>5</v>
      </c>
    </row>
    <row r="7" spans="1:17" ht="34.5" customHeight="1">
      <c r="A7" s="1" t="s">
        <v>18</v>
      </c>
      <c r="B7" s="1">
        <v>5</v>
      </c>
      <c r="C7" s="59" t="s">
        <v>155</v>
      </c>
      <c r="D7" s="59">
        <f>IF(C7="Continue As Planned",100,IF(C7="Defer",0,50))</f>
        <v>100</v>
      </c>
      <c r="E7" s="110" t="s">
        <v>64</v>
      </c>
      <c r="F7" s="162" t="s">
        <v>282</v>
      </c>
      <c r="G7" s="22" t="s">
        <v>51</v>
      </c>
      <c r="H7" s="104" t="s">
        <v>51</v>
      </c>
      <c r="I7" s="8" t="s">
        <v>256</v>
      </c>
      <c r="J7" s="71" t="s">
        <v>212</v>
      </c>
      <c r="K7" s="30" t="s">
        <v>71</v>
      </c>
      <c r="L7" s="36" t="str">
        <f>LEFT(M7,4)</f>
        <v>PUCT</v>
      </c>
      <c r="M7" s="17" t="s">
        <v>99</v>
      </c>
      <c r="N7" s="23" t="s">
        <v>14</v>
      </c>
      <c r="O7" s="47" t="s">
        <v>12</v>
      </c>
      <c r="P7" s="47" t="s">
        <v>100</v>
      </c>
      <c r="Q7" s="2" t="s">
        <v>5</v>
      </c>
    </row>
    <row r="8" spans="1:17" ht="30" customHeight="1">
      <c r="A8" s="1" t="s">
        <v>18</v>
      </c>
      <c r="B8" s="1">
        <v>6</v>
      </c>
      <c r="C8" s="59" t="s">
        <v>155</v>
      </c>
      <c r="D8" s="59">
        <f>IF(C8="Continue As Planned",100,IF(C8="Defer",0,50))</f>
        <v>100</v>
      </c>
      <c r="E8" s="110" t="s">
        <v>21</v>
      </c>
      <c r="F8" s="162" t="s">
        <v>280</v>
      </c>
      <c r="G8" s="8" t="s">
        <v>48</v>
      </c>
      <c r="H8" s="77" t="s">
        <v>48</v>
      </c>
      <c r="I8" s="8" t="s">
        <v>256</v>
      </c>
      <c r="J8" s="71" t="s">
        <v>214</v>
      </c>
      <c r="K8" s="30" t="s">
        <v>67</v>
      </c>
      <c r="L8" s="36" t="str">
        <f>LEFT(M8,4)</f>
        <v>Mark</v>
      </c>
      <c r="M8" s="17" t="s">
        <v>46</v>
      </c>
      <c r="N8" s="23" t="s">
        <v>14</v>
      </c>
      <c r="O8" s="47" t="s">
        <v>12</v>
      </c>
      <c r="P8" s="47" t="s">
        <v>146</v>
      </c>
      <c r="Q8" s="2" t="s">
        <v>5</v>
      </c>
    </row>
    <row r="9" spans="1:17" ht="30" customHeight="1">
      <c r="A9" s="1" t="s">
        <v>0</v>
      </c>
      <c r="B9" s="1">
        <v>7</v>
      </c>
      <c r="C9" s="59" t="s">
        <v>159</v>
      </c>
      <c r="D9" s="59">
        <v>100</v>
      </c>
      <c r="E9" s="110" t="s">
        <v>160</v>
      </c>
      <c r="F9" s="162" t="s">
        <v>289</v>
      </c>
      <c r="G9" s="28">
        <v>0</v>
      </c>
      <c r="H9" s="106" t="s">
        <v>53</v>
      </c>
      <c r="I9" s="21" t="s">
        <v>54</v>
      </c>
      <c r="J9" s="71" t="s">
        <v>163</v>
      </c>
      <c r="K9" s="30"/>
      <c r="L9" s="36" t="str">
        <f t="shared" si="0"/>
        <v>ERCO</v>
      </c>
      <c r="M9" s="17" t="s">
        <v>47</v>
      </c>
      <c r="N9" s="23" t="s">
        <v>15</v>
      </c>
      <c r="O9" s="47" t="s">
        <v>12</v>
      </c>
      <c r="P9" s="47" t="s">
        <v>149</v>
      </c>
      <c r="Q9" s="2" t="s">
        <v>5</v>
      </c>
    </row>
    <row r="10" spans="1:17" ht="47.25" customHeight="1">
      <c r="A10" s="1" t="s">
        <v>0</v>
      </c>
      <c r="B10" s="1">
        <v>8</v>
      </c>
      <c r="C10" s="59" t="s">
        <v>156</v>
      </c>
      <c r="D10" s="59">
        <f>IF(C10="Continue As Planned",100,IF(C10="Defer",0,50))</f>
        <v>50</v>
      </c>
      <c r="E10" s="110" t="s">
        <v>103</v>
      </c>
      <c r="F10" s="162" t="s">
        <v>290</v>
      </c>
      <c r="G10" s="21" t="s">
        <v>129</v>
      </c>
      <c r="H10" s="104" t="s">
        <v>54</v>
      </c>
      <c r="I10" s="21" t="s">
        <v>129</v>
      </c>
      <c r="J10" s="71" t="s">
        <v>168</v>
      </c>
      <c r="K10" s="30" t="s">
        <v>102</v>
      </c>
      <c r="L10" s="36" t="str">
        <f t="shared" si="0"/>
        <v>ERCO</v>
      </c>
      <c r="M10" s="17" t="s">
        <v>47</v>
      </c>
      <c r="N10" s="23" t="s">
        <v>15</v>
      </c>
      <c r="O10" s="47" t="s">
        <v>12</v>
      </c>
      <c r="P10" s="47" t="s">
        <v>149</v>
      </c>
      <c r="Q10" s="2" t="s">
        <v>12</v>
      </c>
    </row>
    <row r="11" spans="1:17" ht="47.25" customHeight="1">
      <c r="A11" s="1" t="s">
        <v>18</v>
      </c>
      <c r="B11" s="1">
        <v>9</v>
      </c>
      <c r="C11" s="59" t="s">
        <v>155</v>
      </c>
      <c r="D11" s="59">
        <v>100</v>
      </c>
      <c r="E11" s="110" t="s">
        <v>251</v>
      </c>
      <c r="F11" s="162" t="s">
        <v>279</v>
      </c>
      <c r="G11" s="21">
        <v>0</v>
      </c>
      <c r="H11" s="77" t="s">
        <v>49</v>
      </c>
      <c r="I11" s="21" t="s">
        <v>129</v>
      </c>
      <c r="J11" s="71" t="s">
        <v>253</v>
      </c>
      <c r="K11" s="30"/>
      <c r="L11" s="36"/>
      <c r="M11" s="17"/>
      <c r="N11" s="23"/>
      <c r="O11" s="47"/>
      <c r="P11" s="47"/>
      <c r="Q11" s="2"/>
    </row>
    <row r="12" spans="1:17" ht="47.25" customHeight="1">
      <c r="A12" s="1" t="s">
        <v>18</v>
      </c>
      <c r="B12" s="1">
        <v>10</v>
      </c>
      <c r="C12" s="59" t="s">
        <v>154</v>
      </c>
      <c r="D12" s="59">
        <v>0</v>
      </c>
      <c r="E12" s="110" t="s">
        <v>254</v>
      </c>
      <c r="F12" s="162" t="s">
        <v>277</v>
      </c>
      <c r="G12" s="21">
        <v>0</v>
      </c>
      <c r="H12" s="104">
        <v>0</v>
      </c>
      <c r="I12" s="21" t="s">
        <v>129</v>
      </c>
      <c r="J12" s="71" t="s">
        <v>252</v>
      </c>
      <c r="K12" s="30"/>
      <c r="L12" s="36"/>
      <c r="M12" s="17"/>
      <c r="N12" s="23"/>
      <c r="O12" s="47"/>
      <c r="P12" s="47"/>
      <c r="Q12" s="2"/>
    </row>
    <row r="13" spans="1:17" ht="30" customHeight="1">
      <c r="A13" s="1" t="s">
        <v>18</v>
      </c>
      <c r="B13" s="1">
        <v>11</v>
      </c>
      <c r="C13" s="59" t="s">
        <v>159</v>
      </c>
      <c r="D13" s="59">
        <v>100</v>
      </c>
      <c r="E13" s="157" t="s">
        <v>176</v>
      </c>
      <c r="F13" s="163" t="s">
        <v>278</v>
      </c>
      <c r="G13" s="9">
        <v>0</v>
      </c>
      <c r="H13" s="104" t="s">
        <v>51</v>
      </c>
      <c r="I13" s="21" t="s">
        <v>129</v>
      </c>
      <c r="J13" s="71" t="s">
        <v>215</v>
      </c>
      <c r="K13" s="30" t="s">
        <v>177</v>
      </c>
      <c r="L13" s="36" t="str">
        <f>LEFT(M13,4)</f>
        <v>ERCO</v>
      </c>
      <c r="M13" s="17" t="s">
        <v>47</v>
      </c>
      <c r="N13" s="23" t="s">
        <v>14</v>
      </c>
      <c r="O13" s="47" t="s">
        <v>12</v>
      </c>
      <c r="P13" s="47" t="s">
        <v>147</v>
      </c>
      <c r="Q13" s="2" t="s">
        <v>5</v>
      </c>
    </row>
    <row r="14" spans="1:17" ht="30" customHeight="1">
      <c r="A14" s="1" t="s">
        <v>18</v>
      </c>
      <c r="B14" s="1">
        <v>12</v>
      </c>
      <c r="C14" s="59" t="s">
        <v>155</v>
      </c>
      <c r="D14" s="59">
        <f>IF(C14="Continue As Planned",100,IF(C14="Defer",0,50))</f>
        <v>100</v>
      </c>
      <c r="E14" s="110" t="s">
        <v>219</v>
      </c>
      <c r="F14" s="162" t="s">
        <v>276</v>
      </c>
      <c r="G14" s="8" t="s">
        <v>48</v>
      </c>
      <c r="H14" s="77" t="s">
        <v>48</v>
      </c>
      <c r="I14" s="21" t="s">
        <v>129</v>
      </c>
      <c r="J14" s="71" t="s">
        <v>215</v>
      </c>
      <c r="K14" s="30" t="s">
        <v>69</v>
      </c>
      <c r="L14" s="36" t="str">
        <f>LEFT(M14,4)</f>
        <v>ERCO</v>
      </c>
      <c r="M14" s="17" t="s">
        <v>101</v>
      </c>
      <c r="N14" s="23" t="s">
        <v>14</v>
      </c>
      <c r="O14" s="47" t="s">
        <v>12</v>
      </c>
      <c r="P14" s="47" t="s">
        <v>147</v>
      </c>
      <c r="Q14" s="2" t="s">
        <v>5</v>
      </c>
    </row>
    <row r="15" spans="1:17" ht="30" customHeight="1">
      <c r="A15" s="1" t="s">
        <v>17</v>
      </c>
      <c r="B15" s="1">
        <v>13</v>
      </c>
      <c r="C15" s="59" t="s">
        <v>155</v>
      </c>
      <c r="D15" s="59">
        <f>IF(C15="Continue As Planned",100,IF(C15="Defer",0,50))</f>
        <v>100</v>
      </c>
      <c r="E15" s="158" t="s">
        <v>59</v>
      </c>
      <c r="F15" s="162" t="s">
        <v>291</v>
      </c>
      <c r="G15" s="12" t="s">
        <v>48</v>
      </c>
      <c r="H15" s="104" t="s">
        <v>48</v>
      </c>
      <c r="I15" s="21" t="s">
        <v>129</v>
      </c>
      <c r="J15" s="71" t="s">
        <v>173</v>
      </c>
      <c r="K15" s="30" t="s">
        <v>61</v>
      </c>
      <c r="L15" s="36" t="str">
        <f>LEFT(M15,4)</f>
        <v>ERCO</v>
      </c>
      <c r="M15" s="17" t="s">
        <v>47</v>
      </c>
      <c r="N15" s="23" t="s">
        <v>15</v>
      </c>
      <c r="O15" s="47" t="s">
        <v>5</v>
      </c>
      <c r="P15" s="47" t="s">
        <v>150</v>
      </c>
      <c r="Q15" s="2" t="s">
        <v>12</v>
      </c>
    </row>
    <row r="16" spans="1:17" ht="30" customHeight="1">
      <c r="A16" s="1" t="s">
        <v>17</v>
      </c>
      <c r="B16" s="1">
        <v>14</v>
      </c>
      <c r="C16" s="59" t="s">
        <v>159</v>
      </c>
      <c r="D16" s="59">
        <v>100</v>
      </c>
      <c r="E16" s="157" t="s">
        <v>205</v>
      </c>
      <c r="F16" s="163" t="s">
        <v>292</v>
      </c>
      <c r="G16" s="28">
        <v>0</v>
      </c>
      <c r="H16" s="104" t="s">
        <v>51</v>
      </c>
      <c r="I16" s="21" t="s">
        <v>257</v>
      </c>
      <c r="J16" s="71" t="s">
        <v>217</v>
      </c>
      <c r="K16" s="30"/>
      <c r="L16" s="36" t="str">
        <f>LEFT(M16,4)</f>
        <v>ERCO</v>
      </c>
      <c r="M16" s="17" t="s">
        <v>47</v>
      </c>
      <c r="N16" s="23" t="s">
        <v>15</v>
      </c>
      <c r="O16" s="47" t="s">
        <v>12</v>
      </c>
      <c r="P16" s="47" t="s">
        <v>149</v>
      </c>
      <c r="Q16" s="2" t="s">
        <v>5</v>
      </c>
    </row>
    <row r="17" spans="1:17" ht="30" customHeight="1">
      <c r="A17" s="136" t="s">
        <v>133</v>
      </c>
      <c r="B17" s="79">
        <v>15</v>
      </c>
      <c r="C17" s="142"/>
      <c r="D17" s="143"/>
      <c r="E17" s="107"/>
      <c r="F17" s="164"/>
      <c r="G17" s="140"/>
      <c r="H17" s="140"/>
      <c r="I17" s="141"/>
      <c r="J17" s="97"/>
      <c r="K17" s="98"/>
      <c r="L17" s="36"/>
      <c r="M17" s="17"/>
      <c r="N17" s="23"/>
      <c r="O17" s="47"/>
      <c r="P17" s="47"/>
      <c r="Q17" s="2"/>
    </row>
    <row r="18" spans="1:17" ht="42" customHeight="1">
      <c r="A18" s="1" t="s">
        <v>18</v>
      </c>
      <c r="B18" s="1">
        <v>16</v>
      </c>
      <c r="C18" s="59" t="s">
        <v>155</v>
      </c>
      <c r="D18" s="59">
        <f>IF(C18="Continue As Planned",100,IF(C18="Defer",0,50))</f>
        <v>100</v>
      </c>
      <c r="E18" s="110" t="s">
        <v>22</v>
      </c>
      <c r="F18" s="162" t="s">
        <v>285</v>
      </c>
      <c r="G18" s="21" t="s">
        <v>52</v>
      </c>
      <c r="H18" s="104" t="s">
        <v>51</v>
      </c>
      <c r="I18" s="21" t="s">
        <v>257</v>
      </c>
      <c r="J18" s="71" t="s">
        <v>216</v>
      </c>
      <c r="K18" s="30" t="s">
        <v>68</v>
      </c>
      <c r="L18" s="36" t="str">
        <f>LEFT(M18,4)</f>
        <v>ERCO</v>
      </c>
      <c r="M18" s="17" t="s">
        <v>101</v>
      </c>
      <c r="N18" s="23" t="s">
        <v>14</v>
      </c>
      <c r="O18" s="47" t="s">
        <v>12</v>
      </c>
      <c r="P18" s="47" t="s">
        <v>147</v>
      </c>
      <c r="Q18" s="2" t="s">
        <v>5</v>
      </c>
    </row>
    <row r="19" spans="1:17" ht="30" customHeight="1">
      <c r="A19" s="1" t="s">
        <v>18</v>
      </c>
      <c r="B19" s="1">
        <v>17</v>
      </c>
      <c r="C19" s="59" t="s">
        <v>155</v>
      </c>
      <c r="D19" s="59">
        <f>IF(C19="Continue As Planned",100,IF(C19="Defer",0,50))</f>
        <v>100</v>
      </c>
      <c r="E19" s="110" t="s">
        <v>268</v>
      </c>
      <c r="F19" s="162" t="s">
        <v>293</v>
      </c>
      <c r="G19" s="21" t="s">
        <v>54</v>
      </c>
      <c r="H19" s="104" t="s">
        <v>54</v>
      </c>
      <c r="I19" s="21" t="s">
        <v>258</v>
      </c>
      <c r="J19" s="71" t="s">
        <v>174</v>
      </c>
      <c r="K19" s="30" t="s">
        <v>93</v>
      </c>
      <c r="L19" s="36" t="str">
        <f>LEFT(M19,4)</f>
        <v>PUCT</v>
      </c>
      <c r="M19" s="17" t="s">
        <v>100</v>
      </c>
      <c r="N19" s="23" t="s">
        <v>14</v>
      </c>
      <c r="O19" s="47" t="s">
        <v>12</v>
      </c>
      <c r="P19" s="47" t="s">
        <v>100</v>
      </c>
      <c r="Q19" s="2" t="s">
        <v>12</v>
      </c>
    </row>
    <row r="20" spans="1:17" ht="30" customHeight="1">
      <c r="A20" s="1" t="s">
        <v>16</v>
      </c>
      <c r="B20" s="1">
        <v>18</v>
      </c>
      <c r="C20" s="59" t="s">
        <v>159</v>
      </c>
      <c r="D20" s="59">
        <v>100</v>
      </c>
      <c r="E20" s="110" t="s">
        <v>189</v>
      </c>
      <c r="F20" s="162" t="s">
        <v>294</v>
      </c>
      <c r="G20" s="21">
        <v>0</v>
      </c>
      <c r="H20" s="104" t="s">
        <v>51</v>
      </c>
      <c r="I20" s="21" t="s">
        <v>258</v>
      </c>
      <c r="J20" s="71" t="s">
        <v>196</v>
      </c>
      <c r="K20" s="30"/>
      <c r="L20" s="36" t="str">
        <f>LEFT(M20,4)</f>
        <v>ERCO</v>
      </c>
      <c r="M20" s="17" t="s">
        <v>47</v>
      </c>
      <c r="N20" s="23" t="s">
        <v>15</v>
      </c>
      <c r="O20" s="47" t="s">
        <v>12</v>
      </c>
      <c r="P20" s="47" t="s">
        <v>149</v>
      </c>
      <c r="Q20" s="2" t="s">
        <v>5</v>
      </c>
    </row>
    <row r="21" spans="1:17" ht="30" customHeight="1">
      <c r="A21" s="1" t="s">
        <v>16</v>
      </c>
      <c r="B21" s="1">
        <v>19</v>
      </c>
      <c r="C21" s="59" t="s">
        <v>155</v>
      </c>
      <c r="D21" s="59">
        <f aca="true" t="shared" si="1" ref="D21:D33">IF(C21="Continue As Planned",100,IF(C21="Defer",0,50))</f>
        <v>100</v>
      </c>
      <c r="E21" s="110" t="s">
        <v>38</v>
      </c>
      <c r="F21" s="162" t="s">
        <v>295</v>
      </c>
      <c r="G21" s="21" t="s">
        <v>56</v>
      </c>
      <c r="H21" s="104" t="s">
        <v>56</v>
      </c>
      <c r="I21" s="102" t="s">
        <v>220</v>
      </c>
      <c r="J21" s="68"/>
      <c r="K21" s="30" t="s">
        <v>50</v>
      </c>
      <c r="L21" s="36" t="str">
        <f>LEFT(M21,4)</f>
        <v>ERCO</v>
      </c>
      <c r="M21" s="17" t="s">
        <v>101</v>
      </c>
      <c r="N21" s="23" t="s">
        <v>14</v>
      </c>
      <c r="O21" s="47" t="s">
        <v>12</v>
      </c>
      <c r="P21" s="47" t="s">
        <v>147</v>
      </c>
      <c r="Q21" s="2" t="s">
        <v>5</v>
      </c>
    </row>
    <row r="22" spans="1:17" ht="30" customHeight="1">
      <c r="A22" s="1" t="s">
        <v>0</v>
      </c>
      <c r="B22" s="1">
        <v>20</v>
      </c>
      <c r="C22" s="59" t="s">
        <v>155</v>
      </c>
      <c r="D22" s="59">
        <f t="shared" si="1"/>
        <v>100</v>
      </c>
      <c r="E22" s="110" t="s">
        <v>104</v>
      </c>
      <c r="F22" s="162" t="s">
        <v>29</v>
      </c>
      <c r="G22" s="21" t="s">
        <v>54</v>
      </c>
      <c r="H22" s="104" t="s">
        <v>54</v>
      </c>
      <c r="I22" s="21" t="s">
        <v>259</v>
      </c>
      <c r="J22" s="71" t="s">
        <v>165</v>
      </c>
      <c r="K22" s="30" t="s">
        <v>108</v>
      </c>
      <c r="L22" s="36" t="str">
        <f>LEFT(M22,4)</f>
        <v>ERCO</v>
      </c>
      <c r="M22" s="17" t="s">
        <v>47</v>
      </c>
      <c r="N22" s="16" t="s">
        <v>14</v>
      </c>
      <c r="O22" s="47" t="s">
        <v>12</v>
      </c>
      <c r="P22" s="47" t="s">
        <v>147</v>
      </c>
      <c r="Q22" s="2" t="s">
        <v>12</v>
      </c>
    </row>
    <row r="23" spans="1:17" ht="30" customHeight="1">
      <c r="A23" s="1" t="s">
        <v>19</v>
      </c>
      <c r="B23" s="1">
        <v>21</v>
      </c>
      <c r="C23" s="59" t="s">
        <v>155</v>
      </c>
      <c r="D23" s="59">
        <f t="shared" si="1"/>
        <v>100</v>
      </c>
      <c r="E23" s="110" t="s">
        <v>180</v>
      </c>
      <c r="F23" s="162" t="s">
        <v>286</v>
      </c>
      <c r="G23" s="8">
        <v>0</v>
      </c>
      <c r="H23" s="77" t="s">
        <v>49</v>
      </c>
      <c r="I23" s="21" t="s">
        <v>259</v>
      </c>
      <c r="J23" s="61" t="s">
        <v>225</v>
      </c>
      <c r="K23" s="30" t="s">
        <v>178</v>
      </c>
      <c r="L23" s="85"/>
      <c r="M23" s="17" t="s">
        <v>101</v>
      </c>
      <c r="N23" s="89"/>
      <c r="O23" s="90"/>
      <c r="P23" s="90"/>
      <c r="Q23" s="93"/>
    </row>
    <row r="24" spans="1:17" ht="30" customHeight="1">
      <c r="A24" s="1" t="s">
        <v>19</v>
      </c>
      <c r="B24" s="1">
        <v>22</v>
      </c>
      <c r="C24" s="59" t="s">
        <v>155</v>
      </c>
      <c r="D24" s="59">
        <f t="shared" si="1"/>
        <v>100</v>
      </c>
      <c r="E24" s="110" t="s">
        <v>181</v>
      </c>
      <c r="F24" s="162" t="s">
        <v>287</v>
      </c>
      <c r="G24" s="21">
        <v>0</v>
      </c>
      <c r="H24" s="104" t="s">
        <v>53</v>
      </c>
      <c r="I24" s="22" t="s">
        <v>260</v>
      </c>
      <c r="J24" s="61"/>
      <c r="K24" s="30" t="s">
        <v>179</v>
      </c>
      <c r="L24" s="85"/>
      <c r="M24" s="17" t="s">
        <v>101</v>
      </c>
      <c r="N24" s="89"/>
      <c r="O24" s="90"/>
      <c r="P24" s="90"/>
      <c r="Q24" s="93"/>
    </row>
    <row r="25" spans="1:17" ht="30" customHeight="1">
      <c r="A25" s="1" t="s">
        <v>18</v>
      </c>
      <c r="B25" s="1">
        <v>23</v>
      </c>
      <c r="C25" s="59" t="s">
        <v>155</v>
      </c>
      <c r="D25" s="59">
        <f t="shared" si="1"/>
        <v>100</v>
      </c>
      <c r="E25" s="157" t="s">
        <v>24</v>
      </c>
      <c r="F25" s="163" t="s">
        <v>284</v>
      </c>
      <c r="G25" s="21" t="s">
        <v>52</v>
      </c>
      <c r="H25" s="104" t="s">
        <v>52</v>
      </c>
      <c r="I25" s="22" t="s">
        <v>260</v>
      </c>
      <c r="J25" s="71" t="s">
        <v>175</v>
      </c>
      <c r="K25" s="30" t="s">
        <v>73</v>
      </c>
      <c r="L25" s="36" t="str">
        <f>LEFT(M25,4)</f>
        <v>ERCO</v>
      </c>
      <c r="M25" s="17" t="s">
        <v>47</v>
      </c>
      <c r="N25" s="23" t="s">
        <v>14</v>
      </c>
      <c r="O25" s="47" t="s">
        <v>12</v>
      </c>
      <c r="P25" s="47" t="s">
        <v>147</v>
      </c>
      <c r="Q25" s="2" t="s">
        <v>5</v>
      </c>
    </row>
    <row r="26" spans="1:17" ht="30" customHeight="1">
      <c r="A26" s="1" t="s">
        <v>18</v>
      </c>
      <c r="B26" s="1">
        <v>24</v>
      </c>
      <c r="C26" s="59" t="s">
        <v>155</v>
      </c>
      <c r="D26" s="59">
        <f t="shared" si="1"/>
        <v>100</v>
      </c>
      <c r="E26" s="157" t="s">
        <v>25</v>
      </c>
      <c r="F26" s="163" t="s">
        <v>283</v>
      </c>
      <c r="G26" s="21" t="s">
        <v>54</v>
      </c>
      <c r="H26" s="104" t="s">
        <v>53</v>
      </c>
      <c r="I26" s="22" t="s">
        <v>260</v>
      </c>
      <c r="J26" s="71" t="s">
        <v>218</v>
      </c>
      <c r="K26" s="30" t="s">
        <v>74</v>
      </c>
      <c r="L26" s="36"/>
      <c r="M26" s="17"/>
      <c r="N26" s="23"/>
      <c r="O26" s="47"/>
      <c r="P26" s="47"/>
      <c r="Q26" s="2"/>
    </row>
    <row r="27" spans="1:17" ht="48" customHeight="1">
      <c r="A27" s="1" t="s">
        <v>0</v>
      </c>
      <c r="B27" s="1">
        <v>25</v>
      </c>
      <c r="C27" s="59" t="s">
        <v>155</v>
      </c>
      <c r="D27" s="59">
        <f t="shared" si="1"/>
        <v>100</v>
      </c>
      <c r="E27" s="110" t="s">
        <v>161</v>
      </c>
      <c r="F27" s="162" t="s">
        <v>296</v>
      </c>
      <c r="G27" s="21" t="s">
        <v>53</v>
      </c>
      <c r="H27" s="104" t="s">
        <v>53</v>
      </c>
      <c r="I27" s="21" t="s">
        <v>261</v>
      </c>
      <c r="J27" s="71" t="s">
        <v>169</v>
      </c>
      <c r="K27" s="30" t="s">
        <v>43</v>
      </c>
      <c r="L27" s="36"/>
      <c r="M27" s="17"/>
      <c r="N27" s="16"/>
      <c r="O27" s="47"/>
      <c r="P27" s="47"/>
      <c r="Q27" s="2"/>
    </row>
    <row r="28" spans="1:17" ht="30" customHeight="1">
      <c r="A28" s="1" t="s">
        <v>16</v>
      </c>
      <c r="B28" s="1">
        <v>26</v>
      </c>
      <c r="C28" s="59" t="s">
        <v>155</v>
      </c>
      <c r="D28" s="59">
        <f t="shared" si="1"/>
        <v>100</v>
      </c>
      <c r="E28" s="110" t="s">
        <v>131</v>
      </c>
      <c r="F28" s="162" t="s">
        <v>297</v>
      </c>
      <c r="G28" s="21" t="s">
        <v>52</v>
      </c>
      <c r="H28" s="104" t="s">
        <v>52</v>
      </c>
      <c r="I28" s="21" t="s">
        <v>261</v>
      </c>
      <c r="J28" s="71"/>
      <c r="K28" s="30"/>
      <c r="L28" s="36" t="str">
        <f aca="true" t="shared" si="2" ref="L28:L39">LEFT(M28,4)</f>
        <v>ERCO</v>
      </c>
      <c r="M28" s="17" t="s">
        <v>101</v>
      </c>
      <c r="N28" s="23" t="s">
        <v>14</v>
      </c>
      <c r="O28" s="47" t="s">
        <v>12</v>
      </c>
      <c r="P28" s="47" t="s">
        <v>147</v>
      </c>
      <c r="Q28" s="2" t="s">
        <v>5</v>
      </c>
    </row>
    <row r="29" spans="1:17" ht="30" customHeight="1">
      <c r="A29" s="1" t="s">
        <v>16</v>
      </c>
      <c r="B29" s="1">
        <v>27</v>
      </c>
      <c r="C29" s="59" t="s">
        <v>155</v>
      </c>
      <c r="D29" s="59">
        <f t="shared" si="1"/>
        <v>100</v>
      </c>
      <c r="E29" s="110" t="s">
        <v>191</v>
      </c>
      <c r="F29" s="162" t="s">
        <v>298</v>
      </c>
      <c r="G29" s="21">
        <v>0</v>
      </c>
      <c r="H29" s="77" t="s">
        <v>49</v>
      </c>
      <c r="I29" s="21" t="s">
        <v>261</v>
      </c>
      <c r="J29" s="71" t="s">
        <v>192</v>
      </c>
      <c r="K29" s="30"/>
      <c r="L29" s="36" t="str">
        <f t="shared" si="2"/>
        <v>ERCO</v>
      </c>
      <c r="M29" s="17" t="s">
        <v>101</v>
      </c>
      <c r="N29" s="23" t="s">
        <v>14</v>
      </c>
      <c r="O29" s="47" t="s">
        <v>12</v>
      </c>
      <c r="P29" s="47" t="s">
        <v>147</v>
      </c>
      <c r="Q29" s="2" t="s">
        <v>5</v>
      </c>
    </row>
    <row r="30" spans="1:17" ht="30" customHeight="1">
      <c r="A30" s="1" t="s">
        <v>16</v>
      </c>
      <c r="B30" s="1">
        <v>28</v>
      </c>
      <c r="C30" s="59" t="s">
        <v>155</v>
      </c>
      <c r="D30" s="59">
        <f t="shared" si="1"/>
        <v>100</v>
      </c>
      <c r="E30" s="110" t="s">
        <v>134</v>
      </c>
      <c r="F30" s="162" t="s">
        <v>299</v>
      </c>
      <c r="G30" s="21" t="s">
        <v>48</v>
      </c>
      <c r="H30" s="104" t="s">
        <v>48</v>
      </c>
      <c r="I30" s="21" t="s">
        <v>261</v>
      </c>
      <c r="J30" s="68"/>
      <c r="K30" s="30" t="s">
        <v>138</v>
      </c>
      <c r="L30" s="36" t="str">
        <f t="shared" si="2"/>
        <v>ERCO</v>
      </c>
      <c r="M30" s="17" t="s">
        <v>101</v>
      </c>
      <c r="N30" s="23" t="s">
        <v>14</v>
      </c>
      <c r="O30" s="47" t="s">
        <v>12</v>
      </c>
      <c r="P30" s="47" t="s">
        <v>147</v>
      </c>
      <c r="Q30" s="2" t="s">
        <v>5</v>
      </c>
    </row>
    <row r="31" spans="1:17" ht="46.5" customHeight="1">
      <c r="A31" s="1" t="s">
        <v>16</v>
      </c>
      <c r="B31" s="1">
        <v>29</v>
      </c>
      <c r="C31" s="59" t="s">
        <v>155</v>
      </c>
      <c r="D31" s="59">
        <f t="shared" si="1"/>
        <v>100</v>
      </c>
      <c r="E31" s="110" t="s">
        <v>135</v>
      </c>
      <c r="F31" s="162" t="s">
        <v>300</v>
      </c>
      <c r="G31" s="21" t="s">
        <v>51</v>
      </c>
      <c r="H31" s="104" t="s">
        <v>52</v>
      </c>
      <c r="I31" s="21" t="s">
        <v>261</v>
      </c>
      <c r="J31" s="71" t="s">
        <v>184</v>
      </c>
      <c r="K31" s="30" t="s">
        <v>139</v>
      </c>
      <c r="L31" s="36" t="str">
        <f t="shared" si="2"/>
        <v>ERCO</v>
      </c>
      <c r="M31" s="17" t="s">
        <v>101</v>
      </c>
      <c r="N31" s="23" t="s">
        <v>14</v>
      </c>
      <c r="O31" s="47" t="s">
        <v>12</v>
      </c>
      <c r="P31" s="47" t="s">
        <v>147</v>
      </c>
      <c r="Q31" s="2" t="s">
        <v>5</v>
      </c>
    </row>
    <row r="32" spans="1:17" ht="45.75" customHeight="1">
      <c r="A32" s="1" t="s">
        <v>0</v>
      </c>
      <c r="B32" s="1">
        <v>30</v>
      </c>
      <c r="C32" s="59" t="s">
        <v>155</v>
      </c>
      <c r="D32" s="59">
        <f t="shared" si="1"/>
        <v>100</v>
      </c>
      <c r="E32" s="110" t="s">
        <v>209</v>
      </c>
      <c r="F32" s="162" t="s">
        <v>301</v>
      </c>
      <c r="G32" s="21" t="s">
        <v>51</v>
      </c>
      <c r="H32" s="104" t="s">
        <v>53</v>
      </c>
      <c r="I32" s="21" t="s">
        <v>262</v>
      </c>
      <c r="J32" s="71" t="s">
        <v>164</v>
      </c>
      <c r="K32" s="30" t="s">
        <v>29</v>
      </c>
      <c r="L32" s="36" t="str">
        <f t="shared" si="2"/>
        <v>ERCO</v>
      </c>
      <c r="M32" s="17" t="s">
        <v>47</v>
      </c>
      <c r="N32" s="16" t="s">
        <v>14</v>
      </c>
      <c r="O32" s="47" t="s">
        <v>12</v>
      </c>
      <c r="P32" s="47" t="s">
        <v>147</v>
      </c>
      <c r="Q32" s="2" t="s">
        <v>12</v>
      </c>
    </row>
    <row r="33" spans="1:17" ht="45" customHeight="1">
      <c r="A33" s="1" t="s">
        <v>18</v>
      </c>
      <c r="B33" s="1">
        <v>31</v>
      </c>
      <c r="C33" s="59" t="s">
        <v>155</v>
      </c>
      <c r="D33" s="59">
        <f t="shared" si="1"/>
        <v>100</v>
      </c>
      <c r="E33" s="110" t="s">
        <v>65</v>
      </c>
      <c r="F33" s="162" t="s">
        <v>288</v>
      </c>
      <c r="G33" s="21" t="s">
        <v>52</v>
      </c>
      <c r="H33" s="104" t="s">
        <v>52</v>
      </c>
      <c r="I33" s="21" t="s">
        <v>262</v>
      </c>
      <c r="J33" s="71" t="s">
        <v>215</v>
      </c>
      <c r="K33" s="30" t="s">
        <v>72</v>
      </c>
      <c r="L33" s="36" t="str">
        <f t="shared" si="2"/>
        <v>ERCO</v>
      </c>
      <c r="M33" s="17" t="s">
        <v>47</v>
      </c>
      <c r="N33" s="16" t="s">
        <v>14</v>
      </c>
      <c r="O33" s="47" t="s">
        <v>12</v>
      </c>
      <c r="P33" s="47" t="s">
        <v>147</v>
      </c>
      <c r="Q33" s="2" t="s">
        <v>5</v>
      </c>
    </row>
    <row r="34" spans="1:17" ht="30" customHeight="1">
      <c r="A34" s="1" t="s">
        <v>18</v>
      </c>
      <c r="B34" s="1">
        <v>32</v>
      </c>
      <c r="C34" s="59" t="s">
        <v>159</v>
      </c>
      <c r="D34" s="59">
        <v>100</v>
      </c>
      <c r="E34" s="110" t="s">
        <v>242</v>
      </c>
      <c r="F34" s="162" t="s">
        <v>302</v>
      </c>
      <c r="G34" s="21">
        <v>0</v>
      </c>
      <c r="H34" s="104" t="s">
        <v>53</v>
      </c>
      <c r="I34" s="21" t="s">
        <v>263</v>
      </c>
      <c r="J34" s="71" t="s">
        <v>215</v>
      </c>
      <c r="K34" s="30" t="s">
        <v>72</v>
      </c>
      <c r="L34" s="36" t="str">
        <f t="shared" si="2"/>
        <v>ERCO</v>
      </c>
      <c r="M34" s="17" t="s">
        <v>47</v>
      </c>
      <c r="N34" s="16" t="s">
        <v>14</v>
      </c>
      <c r="O34" s="47" t="s">
        <v>12</v>
      </c>
      <c r="P34" s="47" t="s">
        <v>147</v>
      </c>
      <c r="Q34" s="2" t="s">
        <v>5</v>
      </c>
    </row>
    <row r="35" spans="1:17" ht="30" customHeight="1">
      <c r="A35" s="1" t="s">
        <v>16</v>
      </c>
      <c r="B35" s="1">
        <v>33</v>
      </c>
      <c r="C35" s="59" t="s">
        <v>155</v>
      </c>
      <c r="D35" s="59">
        <f aca="true" t="shared" si="3" ref="D35:D40">IF(C35="Continue As Planned",100,IF(C35="Defer",0,50))</f>
        <v>100</v>
      </c>
      <c r="E35" s="111" t="s">
        <v>132</v>
      </c>
      <c r="F35" s="162" t="s">
        <v>309</v>
      </c>
      <c r="G35" s="21" t="s">
        <v>52</v>
      </c>
      <c r="H35" s="104" t="s">
        <v>52</v>
      </c>
      <c r="I35" s="21" t="s">
        <v>263</v>
      </c>
      <c r="J35" s="71"/>
      <c r="K35" s="30"/>
      <c r="L35" s="36" t="str">
        <f t="shared" si="2"/>
        <v>ERCO</v>
      </c>
      <c r="M35" s="17" t="s">
        <v>101</v>
      </c>
      <c r="N35" s="23" t="s">
        <v>14</v>
      </c>
      <c r="O35" s="47" t="s">
        <v>12</v>
      </c>
      <c r="P35" s="47" t="s">
        <v>147</v>
      </c>
      <c r="Q35" s="2" t="s">
        <v>5</v>
      </c>
    </row>
    <row r="36" spans="1:17" ht="43.5" customHeight="1">
      <c r="A36" s="1" t="s">
        <v>16</v>
      </c>
      <c r="B36" s="1">
        <v>34</v>
      </c>
      <c r="C36" s="59" t="s">
        <v>155</v>
      </c>
      <c r="D36" s="59">
        <f t="shared" si="3"/>
        <v>100</v>
      </c>
      <c r="E36" s="110" t="s">
        <v>136</v>
      </c>
      <c r="F36" s="162" t="s">
        <v>310</v>
      </c>
      <c r="G36" s="21" t="s">
        <v>51</v>
      </c>
      <c r="H36" s="104" t="s">
        <v>52</v>
      </c>
      <c r="I36" s="21" t="s">
        <v>263</v>
      </c>
      <c r="J36" s="71"/>
      <c r="K36" s="30"/>
      <c r="L36" s="36" t="str">
        <f t="shared" si="2"/>
        <v>ERCO</v>
      </c>
      <c r="M36" s="17" t="s">
        <v>101</v>
      </c>
      <c r="N36" s="23" t="s">
        <v>14</v>
      </c>
      <c r="O36" s="47" t="s">
        <v>12</v>
      </c>
      <c r="P36" s="47" t="s">
        <v>147</v>
      </c>
      <c r="Q36" s="2" t="s">
        <v>5</v>
      </c>
    </row>
    <row r="37" spans="1:17" ht="39" customHeight="1">
      <c r="A37" s="42" t="s">
        <v>16</v>
      </c>
      <c r="B37" s="1">
        <v>35</v>
      </c>
      <c r="C37" s="59" t="s">
        <v>155</v>
      </c>
      <c r="D37" s="59">
        <f t="shared" si="3"/>
        <v>100</v>
      </c>
      <c r="E37" s="110" t="s">
        <v>244</v>
      </c>
      <c r="F37" s="162" t="s">
        <v>313</v>
      </c>
      <c r="G37" s="44" t="s">
        <v>51</v>
      </c>
      <c r="H37" s="104" t="s">
        <v>52</v>
      </c>
      <c r="I37" s="21" t="s">
        <v>264</v>
      </c>
      <c r="J37" s="71"/>
      <c r="K37" s="7"/>
      <c r="L37" s="45" t="str">
        <f>LEFT(M37,4)</f>
        <v>ERCO</v>
      </c>
      <c r="M37" s="17" t="s">
        <v>47</v>
      </c>
      <c r="N37" s="87" t="s">
        <v>14</v>
      </c>
      <c r="O37" s="47" t="s">
        <v>5</v>
      </c>
      <c r="P37" s="47" t="s">
        <v>148</v>
      </c>
      <c r="Q37" s="48" t="s">
        <v>5</v>
      </c>
    </row>
    <row r="38" spans="1:17" ht="30" customHeight="1">
      <c r="A38" s="1" t="s">
        <v>16</v>
      </c>
      <c r="B38" s="1">
        <v>36</v>
      </c>
      <c r="C38" s="59" t="s">
        <v>155</v>
      </c>
      <c r="D38" s="59">
        <f t="shared" si="3"/>
        <v>100</v>
      </c>
      <c r="E38" s="110" t="s">
        <v>137</v>
      </c>
      <c r="F38" s="162" t="s">
        <v>311</v>
      </c>
      <c r="G38" s="21" t="s">
        <v>51</v>
      </c>
      <c r="H38" s="104" t="s">
        <v>52</v>
      </c>
      <c r="I38" s="21" t="s">
        <v>263</v>
      </c>
      <c r="J38" s="71"/>
      <c r="K38" s="30"/>
      <c r="L38" s="36" t="str">
        <f t="shared" si="2"/>
        <v>ERCO</v>
      </c>
      <c r="M38" s="17" t="s">
        <v>47</v>
      </c>
      <c r="N38" s="23" t="s">
        <v>14</v>
      </c>
      <c r="O38" s="47" t="s">
        <v>12</v>
      </c>
      <c r="P38" s="47" t="s">
        <v>147</v>
      </c>
      <c r="Q38" s="2" t="s">
        <v>5</v>
      </c>
    </row>
    <row r="39" spans="1:17" ht="30" customHeight="1">
      <c r="A39" s="1" t="s">
        <v>16</v>
      </c>
      <c r="B39" s="1">
        <v>37</v>
      </c>
      <c r="C39" s="59" t="s">
        <v>155</v>
      </c>
      <c r="D39" s="59">
        <f t="shared" si="3"/>
        <v>100</v>
      </c>
      <c r="E39" s="110" t="s">
        <v>130</v>
      </c>
      <c r="F39" s="162" t="s">
        <v>312</v>
      </c>
      <c r="G39" s="21" t="s">
        <v>48</v>
      </c>
      <c r="H39" s="104" t="s">
        <v>48</v>
      </c>
      <c r="I39" s="21" t="s">
        <v>263</v>
      </c>
      <c r="J39" s="71"/>
      <c r="K39" s="30"/>
      <c r="L39" s="36" t="str">
        <f t="shared" si="2"/>
        <v>ERCO</v>
      </c>
      <c r="M39" s="17" t="s">
        <v>101</v>
      </c>
      <c r="N39" s="23" t="s">
        <v>14</v>
      </c>
      <c r="O39" s="47" t="s">
        <v>12</v>
      </c>
      <c r="P39" s="47" t="s">
        <v>147</v>
      </c>
      <c r="Q39" s="2" t="s">
        <v>5</v>
      </c>
    </row>
    <row r="40" spans="1:17" ht="30" customHeight="1">
      <c r="A40" s="1" t="s">
        <v>16</v>
      </c>
      <c r="B40" s="1">
        <v>38</v>
      </c>
      <c r="C40" s="59" t="s">
        <v>155</v>
      </c>
      <c r="D40" s="59">
        <f t="shared" si="3"/>
        <v>100</v>
      </c>
      <c r="E40" s="110" t="s">
        <v>39</v>
      </c>
      <c r="F40" s="162" t="s">
        <v>315</v>
      </c>
      <c r="G40" s="21" t="s">
        <v>51</v>
      </c>
      <c r="H40" s="104" t="s">
        <v>51</v>
      </c>
      <c r="I40" s="21" t="s">
        <v>264</v>
      </c>
      <c r="J40" s="71"/>
      <c r="K40" s="66" t="s">
        <v>140</v>
      </c>
      <c r="L40" s="36" t="str">
        <f>LEFT(M40,4)</f>
        <v>ERCO</v>
      </c>
      <c r="M40" s="17" t="s">
        <v>101</v>
      </c>
      <c r="N40" s="23" t="s">
        <v>14</v>
      </c>
      <c r="O40" s="47" t="s">
        <v>12</v>
      </c>
      <c r="P40" s="47" t="s">
        <v>144</v>
      </c>
      <c r="Q40" s="2" t="s">
        <v>5</v>
      </c>
    </row>
    <row r="41" spans="1:17" ht="30" customHeight="1">
      <c r="A41" s="42" t="s">
        <v>16</v>
      </c>
      <c r="B41" s="1">
        <v>39</v>
      </c>
      <c r="C41" s="59" t="s">
        <v>159</v>
      </c>
      <c r="D41" s="59">
        <v>100</v>
      </c>
      <c r="E41" s="159" t="s">
        <v>188</v>
      </c>
      <c r="F41" s="162" t="s">
        <v>316</v>
      </c>
      <c r="G41" s="21">
        <v>0</v>
      </c>
      <c r="H41" s="104" t="s">
        <v>52</v>
      </c>
      <c r="I41" s="21" t="s">
        <v>264</v>
      </c>
      <c r="J41" s="68"/>
      <c r="K41" s="7"/>
      <c r="L41" s="45" t="str">
        <f>LEFT(M41,4)</f>
        <v>ERCO</v>
      </c>
      <c r="M41" s="17" t="s">
        <v>47</v>
      </c>
      <c r="N41" s="87" t="s">
        <v>14</v>
      </c>
      <c r="O41" s="47" t="s">
        <v>12</v>
      </c>
      <c r="P41" s="47" t="s">
        <v>147</v>
      </c>
      <c r="Q41" s="48" t="s">
        <v>5</v>
      </c>
    </row>
    <row r="42" spans="1:17" ht="42" customHeight="1">
      <c r="A42" s="42" t="s">
        <v>19</v>
      </c>
      <c r="B42" s="1">
        <v>40</v>
      </c>
      <c r="C42" s="59" t="s">
        <v>159</v>
      </c>
      <c r="D42" s="59">
        <v>100</v>
      </c>
      <c r="E42" s="170" t="s">
        <v>331</v>
      </c>
      <c r="F42" s="162" t="s">
        <v>323</v>
      </c>
      <c r="G42" s="21">
        <v>0</v>
      </c>
      <c r="H42" s="104" t="s">
        <v>53</v>
      </c>
      <c r="I42" s="21" t="s">
        <v>264</v>
      </c>
      <c r="J42" s="71" t="s">
        <v>332</v>
      </c>
      <c r="K42" s="7"/>
      <c r="L42" s="45" t="str">
        <f>LEFT(M42,4)</f>
        <v>ERCO</v>
      </c>
      <c r="M42" s="17" t="s">
        <v>47</v>
      </c>
      <c r="N42" s="87" t="s">
        <v>14</v>
      </c>
      <c r="O42" s="47" t="s">
        <v>12</v>
      </c>
      <c r="P42" s="47" t="s">
        <v>147</v>
      </c>
      <c r="Q42" s="48" t="s">
        <v>5</v>
      </c>
    </row>
    <row r="43" spans="1:17" ht="18.75" customHeight="1">
      <c r="A43" s="144" t="s">
        <v>329</v>
      </c>
      <c r="B43" s="145"/>
      <c r="C43" s="145"/>
      <c r="D43" s="145"/>
      <c r="E43" s="132"/>
      <c r="F43" s="165"/>
      <c r="G43" s="132"/>
      <c r="H43" s="132"/>
      <c r="I43" s="132"/>
      <c r="J43" s="133"/>
      <c r="K43" s="100"/>
      <c r="L43" s="36"/>
      <c r="M43" s="17"/>
      <c r="N43" s="23"/>
      <c r="O43" s="47"/>
      <c r="P43" s="47"/>
      <c r="Q43" s="2"/>
    </row>
    <row r="44" spans="1:17" ht="30" customHeight="1">
      <c r="A44" s="11" t="s">
        <v>16</v>
      </c>
      <c r="B44" s="42">
        <v>41</v>
      </c>
      <c r="C44" s="67" t="s">
        <v>155</v>
      </c>
      <c r="D44" s="67">
        <f>IF(C44="Continue As Planned",100,IF(C44="Defer",0,50))</f>
        <v>100</v>
      </c>
      <c r="E44" s="110" t="s">
        <v>247</v>
      </c>
      <c r="F44" s="162" t="s">
        <v>317</v>
      </c>
      <c r="G44" s="22" t="s">
        <v>51</v>
      </c>
      <c r="H44" s="106" t="s">
        <v>51</v>
      </c>
      <c r="I44" s="21" t="s">
        <v>265</v>
      </c>
      <c r="J44" s="71"/>
      <c r="K44" s="64"/>
      <c r="L44" s="36"/>
      <c r="M44" s="17"/>
      <c r="N44" s="23"/>
      <c r="O44" s="47"/>
      <c r="P44" s="47"/>
      <c r="Q44" s="2"/>
    </row>
    <row r="45" spans="1:17" ht="30" customHeight="1">
      <c r="A45" s="42" t="s">
        <v>16</v>
      </c>
      <c r="B45" s="1">
        <v>42</v>
      </c>
      <c r="C45" s="59" t="s">
        <v>155</v>
      </c>
      <c r="D45" s="59">
        <f>IF(C45="Continue As Planned",100,IF(C45="Defer",0,50))</f>
        <v>100</v>
      </c>
      <c r="E45" s="110" t="s">
        <v>30</v>
      </c>
      <c r="F45" s="162" t="s">
        <v>305</v>
      </c>
      <c r="G45" s="44" t="s">
        <v>49</v>
      </c>
      <c r="H45" s="104" t="s">
        <v>52</v>
      </c>
      <c r="I45" s="21" t="s">
        <v>265</v>
      </c>
      <c r="J45" s="71"/>
      <c r="K45" s="7" t="s">
        <v>33</v>
      </c>
      <c r="L45" s="45" t="str">
        <f>LEFT(M45,4)</f>
        <v>ERCO</v>
      </c>
      <c r="M45" s="19" t="s">
        <v>101</v>
      </c>
      <c r="N45" s="87" t="s">
        <v>14</v>
      </c>
      <c r="O45" s="47" t="s">
        <v>12</v>
      </c>
      <c r="P45" s="47" t="s">
        <v>147</v>
      </c>
      <c r="Q45" s="48" t="s">
        <v>5</v>
      </c>
    </row>
    <row r="46" spans="1:17" s="69" customFormat="1" ht="30" customHeight="1">
      <c r="A46" s="1" t="s">
        <v>16</v>
      </c>
      <c r="B46" s="42">
        <v>43</v>
      </c>
      <c r="C46" s="59" t="s">
        <v>155</v>
      </c>
      <c r="D46" s="59">
        <f>IF(C46="Continue As Planned",100,IF(C46="Defer",0,50))</f>
        <v>100</v>
      </c>
      <c r="E46" s="111" t="s">
        <v>32</v>
      </c>
      <c r="F46" s="162" t="s">
        <v>306</v>
      </c>
      <c r="G46" s="21" t="s">
        <v>49</v>
      </c>
      <c r="H46" s="104" t="s">
        <v>52</v>
      </c>
      <c r="I46" s="21" t="s">
        <v>265</v>
      </c>
      <c r="J46" s="71"/>
      <c r="K46" s="70" t="s">
        <v>35</v>
      </c>
      <c r="L46" s="36" t="str">
        <f>LEFT(M46,4)</f>
        <v>ERCO</v>
      </c>
      <c r="M46" s="16" t="s">
        <v>101</v>
      </c>
      <c r="N46" s="23" t="s">
        <v>14</v>
      </c>
      <c r="O46" s="16" t="s">
        <v>12</v>
      </c>
      <c r="P46" s="16" t="s">
        <v>147</v>
      </c>
      <c r="Q46" s="10" t="s">
        <v>5</v>
      </c>
    </row>
    <row r="47" spans="1:17" ht="30" customHeight="1">
      <c r="A47" s="1" t="s">
        <v>16</v>
      </c>
      <c r="B47" s="1">
        <v>44</v>
      </c>
      <c r="C47" s="59" t="s">
        <v>155</v>
      </c>
      <c r="D47" s="59">
        <f>IF(C47="Continue As Planned",100,IF(C47="Defer",0,50))</f>
        <v>100</v>
      </c>
      <c r="E47" s="111" t="s">
        <v>31</v>
      </c>
      <c r="F47" s="162" t="s">
        <v>304</v>
      </c>
      <c r="G47" s="21" t="s">
        <v>49</v>
      </c>
      <c r="H47" s="104" t="s">
        <v>52</v>
      </c>
      <c r="I47" s="21" t="s">
        <v>265</v>
      </c>
      <c r="J47" s="71"/>
      <c r="K47" s="78" t="s">
        <v>34</v>
      </c>
      <c r="L47" s="45" t="str">
        <f>LEFT(M47,4)</f>
        <v>ERCO</v>
      </c>
      <c r="M47" s="19" t="s">
        <v>101</v>
      </c>
      <c r="N47" s="87" t="s">
        <v>14</v>
      </c>
      <c r="O47" s="65" t="s">
        <v>12</v>
      </c>
      <c r="P47" s="65" t="s">
        <v>147</v>
      </c>
      <c r="Q47" s="48" t="s">
        <v>5</v>
      </c>
    </row>
    <row r="48" spans="1:17" ht="30" customHeight="1">
      <c r="A48" s="1" t="s">
        <v>17</v>
      </c>
      <c r="B48" s="42">
        <v>45</v>
      </c>
      <c r="C48" s="59" t="s">
        <v>156</v>
      </c>
      <c r="D48" s="59">
        <v>10</v>
      </c>
      <c r="E48" s="160" t="s">
        <v>58</v>
      </c>
      <c r="F48" s="162" t="s">
        <v>318</v>
      </c>
      <c r="G48" s="21" t="s">
        <v>52</v>
      </c>
      <c r="H48" s="77" t="s">
        <v>49</v>
      </c>
      <c r="I48" s="21" t="s">
        <v>265</v>
      </c>
      <c r="J48" s="71" t="s">
        <v>172</v>
      </c>
      <c r="K48" s="64" t="s">
        <v>118</v>
      </c>
      <c r="L48" s="46" t="str">
        <f>LEFT(M48,4)</f>
        <v>Mark</v>
      </c>
      <c r="M48" s="86" t="s">
        <v>45</v>
      </c>
      <c r="N48" s="56" t="s">
        <v>14</v>
      </c>
      <c r="O48" s="47" t="s">
        <v>5</v>
      </c>
      <c r="P48" s="47" t="s">
        <v>152</v>
      </c>
      <c r="Q48" s="2" t="s">
        <v>12</v>
      </c>
    </row>
    <row r="49" spans="1:17" ht="30" customHeight="1">
      <c r="A49" s="1" t="s">
        <v>16</v>
      </c>
      <c r="B49" s="1">
        <v>46</v>
      </c>
      <c r="C49" s="67" t="s">
        <v>266</v>
      </c>
      <c r="D49" s="67">
        <v>100</v>
      </c>
      <c r="E49" s="161" t="s">
        <v>243</v>
      </c>
      <c r="F49" s="162" t="s">
        <v>303</v>
      </c>
      <c r="G49" s="21">
        <v>0</v>
      </c>
      <c r="H49" s="104">
        <v>0</v>
      </c>
      <c r="I49" s="21" t="s">
        <v>265</v>
      </c>
      <c r="J49" s="71" t="s">
        <v>271</v>
      </c>
      <c r="K49" s="66"/>
      <c r="L49" s="36" t="str">
        <f>LEFT(M49,4)</f>
        <v>ERCO</v>
      </c>
      <c r="M49" s="17" t="s">
        <v>101</v>
      </c>
      <c r="N49" s="23" t="s">
        <v>14</v>
      </c>
      <c r="O49" s="47" t="s">
        <v>12</v>
      </c>
      <c r="P49" s="47" t="s">
        <v>147</v>
      </c>
      <c r="Q49" s="2" t="s">
        <v>5</v>
      </c>
    </row>
    <row r="50" spans="1:17" ht="30" customHeight="1">
      <c r="A50" s="42" t="s">
        <v>16</v>
      </c>
      <c r="B50" s="42">
        <v>47</v>
      </c>
      <c r="C50" s="63" t="s">
        <v>155</v>
      </c>
      <c r="D50" s="63">
        <v>100</v>
      </c>
      <c r="E50" s="110" t="s">
        <v>245</v>
      </c>
      <c r="F50" s="162" t="s">
        <v>308</v>
      </c>
      <c r="G50" s="44">
        <v>0</v>
      </c>
      <c r="H50" s="105" t="s">
        <v>49</v>
      </c>
      <c r="I50" s="21" t="s">
        <v>265</v>
      </c>
      <c r="J50" s="68"/>
      <c r="K50" s="7"/>
      <c r="L50" s="45"/>
      <c r="M50" s="17"/>
      <c r="N50" s="87"/>
      <c r="O50" s="47"/>
      <c r="P50" s="47"/>
      <c r="Q50" s="48"/>
    </row>
    <row r="51" spans="1:17" ht="42" customHeight="1">
      <c r="A51" s="1" t="s">
        <v>16</v>
      </c>
      <c r="B51" s="1">
        <v>48</v>
      </c>
      <c r="C51" s="59" t="s">
        <v>156</v>
      </c>
      <c r="D51" s="59">
        <f>IF(C51="Continue As Planned",100,IF(C51="Defer",0,50))</f>
        <v>50</v>
      </c>
      <c r="E51" s="110" t="s">
        <v>246</v>
      </c>
      <c r="F51" s="162" t="s">
        <v>307</v>
      </c>
      <c r="G51" s="21" t="s">
        <v>49</v>
      </c>
      <c r="H51" s="104" t="s">
        <v>52</v>
      </c>
      <c r="I51" s="21" t="s">
        <v>265</v>
      </c>
      <c r="J51" s="71"/>
      <c r="K51" s="7"/>
      <c r="L51" s="36" t="str">
        <f>LEFT(M51,4)</f>
        <v>ERCO</v>
      </c>
      <c r="M51" s="17" t="s">
        <v>47</v>
      </c>
      <c r="N51" s="23" t="s">
        <v>15</v>
      </c>
      <c r="O51" s="47" t="s">
        <v>12</v>
      </c>
      <c r="P51" s="47" t="s">
        <v>149</v>
      </c>
      <c r="Q51" s="2" t="s">
        <v>5</v>
      </c>
    </row>
    <row r="52" spans="1:17" ht="18">
      <c r="A52" s="150" t="s">
        <v>330</v>
      </c>
      <c r="B52" s="151"/>
      <c r="C52" s="151"/>
      <c r="D52" s="151"/>
      <c r="E52" s="152"/>
      <c r="F52" s="166"/>
      <c r="G52" s="152"/>
      <c r="H52" s="152"/>
      <c r="I52" s="152"/>
      <c r="J52" s="153"/>
      <c r="K52" s="100"/>
      <c r="L52" s="46"/>
      <c r="M52" s="65"/>
      <c r="N52" s="56"/>
      <c r="O52" s="47"/>
      <c r="P52" s="47"/>
      <c r="Q52" s="101"/>
    </row>
    <row r="53" spans="1:17" ht="30" customHeight="1">
      <c r="A53" s="1" t="s">
        <v>16</v>
      </c>
      <c r="B53" s="1">
        <v>49</v>
      </c>
      <c r="C53" s="59" t="s">
        <v>159</v>
      </c>
      <c r="D53" s="59">
        <v>100</v>
      </c>
      <c r="E53" s="110" t="s">
        <v>193</v>
      </c>
      <c r="F53" s="162" t="s">
        <v>319</v>
      </c>
      <c r="G53" s="21">
        <v>0</v>
      </c>
      <c r="H53" s="104" t="s">
        <v>51</v>
      </c>
      <c r="I53" s="21" t="s">
        <v>265</v>
      </c>
      <c r="J53" s="71"/>
      <c r="K53" s="30"/>
      <c r="L53" s="36"/>
      <c r="M53" s="17"/>
      <c r="N53" s="23"/>
      <c r="O53" s="47"/>
      <c r="P53" s="47"/>
      <c r="Q53" s="2"/>
    </row>
    <row r="54" spans="1:17" ht="30" customHeight="1">
      <c r="A54" s="1" t="s">
        <v>17</v>
      </c>
      <c r="B54" s="1">
        <v>50</v>
      </c>
      <c r="C54" s="59" t="s">
        <v>159</v>
      </c>
      <c r="D54" s="59">
        <v>100</v>
      </c>
      <c r="E54" s="110" t="s">
        <v>269</v>
      </c>
      <c r="F54" s="162" t="s">
        <v>320</v>
      </c>
      <c r="G54" s="21">
        <v>0</v>
      </c>
      <c r="H54" s="104" t="s">
        <v>51</v>
      </c>
      <c r="I54" s="21" t="s">
        <v>333</v>
      </c>
      <c r="J54" s="71"/>
      <c r="K54" s="30"/>
      <c r="L54" s="46"/>
      <c r="M54" s="65"/>
      <c r="N54" s="56"/>
      <c r="O54" s="47"/>
      <c r="P54" s="47"/>
      <c r="Q54" s="101"/>
    </row>
    <row r="55" spans="1:17" ht="18">
      <c r="A55" s="147" t="s">
        <v>270</v>
      </c>
      <c r="B55" s="148"/>
      <c r="C55" s="148"/>
      <c r="D55" s="148"/>
      <c r="E55" s="134"/>
      <c r="F55" s="134"/>
      <c r="G55" s="134"/>
      <c r="H55" s="134"/>
      <c r="I55" s="134"/>
      <c r="J55" s="135"/>
      <c r="K55" s="100"/>
      <c r="L55" s="46"/>
      <c r="M55" s="65"/>
      <c r="N55" s="56"/>
      <c r="O55" s="47"/>
      <c r="P55" s="47"/>
      <c r="Q55" s="101"/>
    </row>
    <row r="56" spans="1:17" ht="30" customHeight="1">
      <c r="A56" s="11" t="s">
        <v>16</v>
      </c>
      <c r="B56" s="42">
        <v>97</v>
      </c>
      <c r="C56" s="59" t="s">
        <v>154</v>
      </c>
      <c r="D56" s="59">
        <v>0</v>
      </c>
      <c r="E56" s="49" t="s">
        <v>185</v>
      </c>
      <c r="F56" s="168" t="s">
        <v>314</v>
      </c>
      <c r="G56" s="22">
        <v>0</v>
      </c>
      <c r="H56" s="106">
        <v>0</v>
      </c>
      <c r="I56" s="22"/>
      <c r="J56" s="71" t="s">
        <v>210</v>
      </c>
      <c r="K56" s="7"/>
      <c r="L56" s="46" t="str">
        <f>LEFT(M56,4)</f>
        <v>ERCO</v>
      </c>
      <c r="M56" s="47" t="s">
        <v>101</v>
      </c>
      <c r="N56" s="56" t="s">
        <v>14</v>
      </c>
      <c r="O56" s="47" t="s">
        <v>12</v>
      </c>
      <c r="P56" s="47" t="s">
        <v>147</v>
      </c>
      <c r="Q56" s="13" t="s">
        <v>5</v>
      </c>
    </row>
    <row r="57" spans="1:17" ht="30" customHeight="1">
      <c r="A57" s="1" t="s">
        <v>16</v>
      </c>
      <c r="B57" s="42">
        <v>97</v>
      </c>
      <c r="C57" s="59" t="s">
        <v>154</v>
      </c>
      <c r="D57" s="59">
        <v>0</v>
      </c>
      <c r="E57" s="5" t="s">
        <v>190</v>
      </c>
      <c r="F57" s="162" t="s">
        <v>321</v>
      </c>
      <c r="G57" s="21">
        <v>0</v>
      </c>
      <c r="H57" s="104">
        <v>0</v>
      </c>
      <c r="I57" s="21"/>
      <c r="J57" s="71" t="s">
        <v>194</v>
      </c>
      <c r="K57" s="7"/>
      <c r="L57" s="36"/>
      <c r="M57" s="35"/>
      <c r="N57" s="23"/>
      <c r="O57" s="47"/>
      <c r="P57" s="47"/>
      <c r="Q57" s="10"/>
    </row>
    <row r="58" spans="1:17" ht="30" customHeight="1">
      <c r="A58" s="1" t="s">
        <v>19</v>
      </c>
      <c r="B58" s="99">
        <v>98</v>
      </c>
      <c r="C58" s="59" t="s">
        <v>208</v>
      </c>
      <c r="D58" s="59">
        <v>0</v>
      </c>
      <c r="E58" s="5" t="s">
        <v>79</v>
      </c>
      <c r="F58" s="162"/>
      <c r="G58" s="22" t="s">
        <v>54</v>
      </c>
      <c r="H58" s="106">
        <v>0</v>
      </c>
      <c r="I58" s="22"/>
      <c r="J58" s="61"/>
      <c r="K58" s="7" t="s">
        <v>128</v>
      </c>
      <c r="L58" s="36" t="str">
        <f aca="true" t="shared" si="4" ref="L58:L67">LEFT(M58,4)</f>
        <v>ERCO</v>
      </c>
      <c r="M58" s="35" t="s">
        <v>101</v>
      </c>
      <c r="N58" s="23" t="s">
        <v>14</v>
      </c>
      <c r="O58" s="47" t="s">
        <v>5</v>
      </c>
      <c r="P58" s="47" t="s">
        <v>148</v>
      </c>
      <c r="Q58" s="96" t="s">
        <v>5</v>
      </c>
    </row>
    <row r="59" spans="1:17" ht="30" customHeight="1">
      <c r="A59" s="1" t="s">
        <v>17</v>
      </c>
      <c r="B59" s="42">
        <v>99</v>
      </c>
      <c r="C59" s="59" t="s">
        <v>154</v>
      </c>
      <c r="D59" s="59">
        <f>IF(C59="Continue As Planned",100,IF(C59="Defer",0,50))</f>
        <v>0</v>
      </c>
      <c r="E59" s="5" t="s">
        <v>114</v>
      </c>
      <c r="F59" s="162"/>
      <c r="G59" s="22" t="s">
        <v>53</v>
      </c>
      <c r="H59" s="106">
        <v>0</v>
      </c>
      <c r="I59" s="22"/>
      <c r="J59" s="61" t="s">
        <v>204</v>
      </c>
      <c r="K59" s="7" t="s">
        <v>116</v>
      </c>
      <c r="L59" s="36" t="str">
        <f t="shared" si="4"/>
        <v>Mark</v>
      </c>
      <c r="M59" s="16" t="s">
        <v>45</v>
      </c>
      <c r="N59" s="55" t="s">
        <v>14</v>
      </c>
      <c r="O59" s="47" t="s">
        <v>12</v>
      </c>
      <c r="P59" s="47" t="s">
        <v>146</v>
      </c>
      <c r="Q59" s="10" t="s">
        <v>5</v>
      </c>
    </row>
    <row r="60" spans="1:17" ht="30" customHeight="1">
      <c r="A60" s="1" t="s">
        <v>17</v>
      </c>
      <c r="B60" s="42">
        <v>99</v>
      </c>
      <c r="C60" s="59" t="s">
        <v>154</v>
      </c>
      <c r="D60" s="59">
        <f>IF(C60="Continue As Planned",100,IF(C60="Defer",0,50))</f>
        <v>0</v>
      </c>
      <c r="E60" s="24" t="s">
        <v>96</v>
      </c>
      <c r="F60" s="162"/>
      <c r="G60" s="22" t="s">
        <v>52</v>
      </c>
      <c r="H60" s="106">
        <v>0</v>
      </c>
      <c r="I60" s="22"/>
      <c r="J60" s="61" t="s">
        <v>171</v>
      </c>
      <c r="K60" s="7" t="s">
        <v>117</v>
      </c>
      <c r="L60" s="36" t="str">
        <f t="shared" si="4"/>
        <v>Mark</v>
      </c>
      <c r="M60" s="16" t="s">
        <v>45</v>
      </c>
      <c r="N60" s="23" t="s">
        <v>14</v>
      </c>
      <c r="O60" s="47" t="s">
        <v>5</v>
      </c>
      <c r="P60" s="47" t="s">
        <v>152</v>
      </c>
      <c r="Q60" s="10" t="s">
        <v>12</v>
      </c>
    </row>
    <row r="61" spans="1:17" ht="30" customHeight="1">
      <c r="A61" s="1" t="s">
        <v>17</v>
      </c>
      <c r="B61" s="1">
        <v>99</v>
      </c>
      <c r="C61" s="59" t="s">
        <v>154</v>
      </c>
      <c r="D61" s="59">
        <f>IF(C61="Continue As Planned",100,IF(C61="Defer",0,50))</f>
        <v>0</v>
      </c>
      <c r="E61" s="5" t="s">
        <v>60</v>
      </c>
      <c r="F61" s="162"/>
      <c r="G61" s="21" t="s">
        <v>51</v>
      </c>
      <c r="H61" s="104">
        <v>0</v>
      </c>
      <c r="I61" s="22"/>
      <c r="J61" s="61" t="s">
        <v>171</v>
      </c>
      <c r="K61" s="7" t="s">
        <v>94</v>
      </c>
      <c r="L61" s="36" t="str">
        <f t="shared" si="4"/>
        <v>ERCO</v>
      </c>
      <c r="M61" s="35" t="s">
        <v>47</v>
      </c>
      <c r="N61" s="23" t="s">
        <v>15</v>
      </c>
      <c r="O61" s="47" t="s">
        <v>5</v>
      </c>
      <c r="P61" s="47" t="s">
        <v>150</v>
      </c>
      <c r="Q61" s="10" t="s">
        <v>12</v>
      </c>
    </row>
    <row r="62" spans="1:17" ht="30" customHeight="1">
      <c r="A62" s="1" t="s">
        <v>17</v>
      </c>
      <c r="B62" s="1">
        <v>99</v>
      </c>
      <c r="C62" s="59" t="s">
        <v>154</v>
      </c>
      <c r="D62" s="59">
        <f>IF(C62="Continue As Planned",100,IF(C62="Defer",0,50))</f>
        <v>0</v>
      </c>
      <c r="E62" s="25" t="s">
        <v>112</v>
      </c>
      <c r="F62" s="162"/>
      <c r="G62" s="21" t="s">
        <v>53</v>
      </c>
      <c r="H62" s="104">
        <v>0</v>
      </c>
      <c r="I62" s="22"/>
      <c r="J62" s="61" t="s">
        <v>171</v>
      </c>
      <c r="K62" s="7" t="s">
        <v>113</v>
      </c>
      <c r="L62" s="36" t="str">
        <f t="shared" si="4"/>
        <v>Mark</v>
      </c>
      <c r="M62" s="35" t="s">
        <v>45</v>
      </c>
      <c r="N62" s="23" t="s">
        <v>15</v>
      </c>
      <c r="O62" s="47" t="s">
        <v>5</v>
      </c>
      <c r="P62" s="47" t="s">
        <v>151</v>
      </c>
      <c r="Q62" s="10" t="s">
        <v>12</v>
      </c>
    </row>
    <row r="63" spans="1:17" ht="30" customHeight="1">
      <c r="A63" s="1" t="s">
        <v>17</v>
      </c>
      <c r="B63" s="1">
        <v>99</v>
      </c>
      <c r="C63" s="59" t="s">
        <v>154</v>
      </c>
      <c r="D63" s="59">
        <f>IF(C63="Continue As Planned",100,IF(C63="Defer",0,50))</f>
        <v>0</v>
      </c>
      <c r="E63" s="5" t="s">
        <v>80</v>
      </c>
      <c r="F63" s="162"/>
      <c r="G63" s="21" t="s">
        <v>55</v>
      </c>
      <c r="H63" s="104">
        <v>0</v>
      </c>
      <c r="I63" s="22"/>
      <c r="J63" s="61" t="s">
        <v>171</v>
      </c>
      <c r="K63" s="7" t="s">
        <v>119</v>
      </c>
      <c r="L63" s="36" t="str">
        <f t="shared" si="4"/>
        <v>Mark</v>
      </c>
      <c r="M63" s="16" t="s">
        <v>45</v>
      </c>
      <c r="N63" s="55" t="s">
        <v>14</v>
      </c>
      <c r="O63" s="47" t="s">
        <v>5</v>
      </c>
      <c r="P63" s="47" t="s">
        <v>145</v>
      </c>
      <c r="Q63" s="10" t="s">
        <v>12</v>
      </c>
    </row>
    <row r="64" spans="1:17" ht="30" customHeight="1">
      <c r="A64" s="1" t="s">
        <v>17</v>
      </c>
      <c r="B64" s="1">
        <v>99</v>
      </c>
      <c r="C64" s="59" t="s">
        <v>203</v>
      </c>
      <c r="D64" s="59">
        <v>0</v>
      </c>
      <c r="E64" s="6" t="s">
        <v>23</v>
      </c>
      <c r="F64" s="163"/>
      <c r="G64" s="21" t="s">
        <v>51</v>
      </c>
      <c r="H64" s="104">
        <v>0</v>
      </c>
      <c r="I64" s="22"/>
      <c r="J64" s="61" t="s">
        <v>203</v>
      </c>
      <c r="K64" s="7" t="s">
        <v>26</v>
      </c>
      <c r="L64" s="36" t="str">
        <f t="shared" si="4"/>
        <v>ERCO</v>
      </c>
      <c r="M64" s="16" t="s">
        <v>47</v>
      </c>
      <c r="N64" s="23" t="s">
        <v>15</v>
      </c>
      <c r="O64" s="47" t="s">
        <v>12</v>
      </c>
      <c r="P64" s="47" t="s">
        <v>149</v>
      </c>
      <c r="Q64" s="10" t="s">
        <v>5</v>
      </c>
    </row>
    <row r="65" spans="1:17" ht="30" customHeight="1">
      <c r="A65" s="1" t="s">
        <v>16</v>
      </c>
      <c r="B65" s="1">
        <v>99</v>
      </c>
      <c r="C65" s="59" t="s">
        <v>197</v>
      </c>
      <c r="D65" s="59">
        <v>0</v>
      </c>
      <c r="E65" s="5" t="s">
        <v>198</v>
      </c>
      <c r="F65" s="162"/>
      <c r="G65" s="21" t="s">
        <v>51</v>
      </c>
      <c r="H65" s="104">
        <v>0</v>
      </c>
      <c r="I65" s="21"/>
      <c r="J65" s="71" t="s">
        <v>199</v>
      </c>
      <c r="K65" s="7" t="s">
        <v>200</v>
      </c>
      <c r="L65" s="36" t="str">
        <f t="shared" si="4"/>
        <v>ERCO</v>
      </c>
      <c r="M65" s="16" t="s">
        <v>101</v>
      </c>
      <c r="N65" s="23" t="s">
        <v>14</v>
      </c>
      <c r="O65" s="47" t="s">
        <v>12</v>
      </c>
      <c r="P65" s="47" t="s">
        <v>147</v>
      </c>
      <c r="Q65" s="10" t="s">
        <v>5</v>
      </c>
    </row>
    <row r="66" spans="1:17" ht="42.75" customHeight="1">
      <c r="A66" s="11" t="s">
        <v>16</v>
      </c>
      <c r="B66" s="11">
        <v>99</v>
      </c>
      <c r="C66" s="59" t="s">
        <v>159</v>
      </c>
      <c r="D66" s="59">
        <v>0</v>
      </c>
      <c r="E66" s="4" t="s">
        <v>248</v>
      </c>
      <c r="F66" s="169"/>
      <c r="G66" s="22">
        <v>0</v>
      </c>
      <c r="H66" s="106">
        <v>0</v>
      </c>
      <c r="I66" s="22"/>
      <c r="J66" s="71"/>
      <c r="K66" s="50"/>
      <c r="L66" s="46" t="str">
        <f t="shared" si="4"/>
        <v>ERCO</v>
      </c>
      <c r="M66" s="47" t="s">
        <v>101</v>
      </c>
      <c r="N66" s="56" t="s">
        <v>14</v>
      </c>
      <c r="O66" s="47" t="s">
        <v>12</v>
      </c>
      <c r="P66" s="47" t="s">
        <v>147</v>
      </c>
      <c r="Q66" s="13" t="s">
        <v>5</v>
      </c>
    </row>
    <row r="67" spans="1:17" ht="30" customHeight="1">
      <c r="A67" s="1" t="s">
        <v>16</v>
      </c>
      <c r="B67" s="1">
        <v>99</v>
      </c>
      <c r="C67" s="59" t="s">
        <v>203</v>
      </c>
      <c r="D67" s="59">
        <v>100</v>
      </c>
      <c r="E67" s="5" t="s">
        <v>187</v>
      </c>
      <c r="F67" s="162"/>
      <c r="G67" s="22">
        <v>0</v>
      </c>
      <c r="H67" s="106">
        <v>0</v>
      </c>
      <c r="I67" s="22"/>
      <c r="J67" s="71"/>
      <c r="K67" s="7"/>
      <c r="L67" s="36" t="str">
        <f t="shared" si="4"/>
        <v>ERCO</v>
      </c>
      <c r="M67" s="16" t="s">
        <v>47</v>
      </c>
      <c r="N67" s="23" t="s">
        <v>15</v>
      </c>
      <c r="O67" s="47" t="s">
        <v>12</v>
      </c>
      <c r="P67" s="47" t="s">
        <v>149</v>
      </c>
      <c r="Q67" s="10" t="s">
        <v>5</v>
      </c>
    </row>
    <row r="68" spans="1:17" ht="57" customHeight="1">
      <c r="A68" s="1" t="s">
        <v>16</v>
      </c>
      <c r="B68" s="1">
        <v>99</v>
      </c>
      <c r="C68" s="59" t="s">
        <v>154</v>
      </c>
      <c r="D68" s="59">
        <f aca="true" t="shared" si="5" ref="D68:D75">IF(C68="Continue As Planned",100,IF(C68="Defer",0,50))</f>
        <v>0</v>
      </c>
      <c r="E68" s="4" t="s">
        <v>249</v>
      </c>
      <c r="F68" s="169"/>
      <c r="G68" s="21" t="s">
        <v>49</v>
      </c>
      <c r="H68" s="104">
        <v>0</v>
      </c>
      <c r="I68" s="21"/>
      <c r="J68" s="71"/>
      <c r="K68" s="7"/>
      <c r="L68" s="36"/>
      <c r="M68" s="19"/>
      <c r="N68" s="23"/>
      <c r="O68" s="47"/>
      <c r="P68" s="47"/>
      <c r="Q68" s="10"/>
    </row>
    <row r="69" spans="1:17" ht="30" customHeight="1">
      <c r="A69" s="1" t="s">
        <v>16</v>
      </c>
      <c r="B69" s="1">
        <v>99</v>
      </c>
      <c r="C69" s="59" t="s">
        <v>154</v>
      </c>
      <c r="D69" s="59">
        <f t="shared" si="5"/>
        <v>0</v>
      </c>
      <c r="E69" s="5" t="s">
        <v>211</v>
      </c>
      <c r="F69" s="162"/>
      <c r="G69" s="21" t="s">
        <v>51</v>
      </c>
      <c r="H69" s="104">
        <v>0</v>
      </c>
      <c r="I69" s="21"/>
      <c r="J69" s="71" t="s">
        <v>202</v>
      </c>
      <c r="K69" s="7" t="s">
        <v>201</v>
      </c>
      <c r="L69" s="36"/>
      <c r="M69" s="19"/>
      <c r="N69" s="23"/>
      <c r="O69" s="47"/>
      <c r="P69" s="47"/>
      <c r="Q69" s="10"/>
    </row>
    <row r="70" spans="1:17" ht="30" customHeight="1">
      <c r="A70" s="1" t="s">
        <v>16</v>
      </c>
      <c r="B70" s="1">
        <v>99</v>
      </c>
      <c r="C70" s="59" t="s">
        <v>154</v>
      </c>
      <c r="D70" s="59">
        <f t="shared" si="5"/>
        <v>0</v>
      </c>
      <c r="E70" s="5" t="s">
        <v>36</v>
      </c>
      <c r="F70" s="5"/>
      <c r="G70" s="22" t="s">
        <v>49</v>
      </c>
      <c r="H70" s="106">
        <v>0</v>
      </c>
      <c r="I70" s="22"/>
      <c r="J70" s="83"/>
      <c r="K70" s="7" t="s">
        <v>37</v>
      </c>
      <c r="L70" s="36"/>
      <c r="M70" s="19"/>
      <c r="N70" s="23"/>
      <c r="O70" s="47"/>
      <c r="P70" s="47"/>
      <c r="Q70" s="10"/>
    </row>
    <row r="71" spans="1:17" ht="30" customHeight="1">
      <c r="A71" s="1" t="s">
        <v>16</v>
      </c>
      <c r="B71" s="1">
        <v>99</v>
      </c>
      <c r="C71" s="59" t="s">
        <v>154</v>
      </c>
      <c r="D71" s="59">
        <f t="shared" si="5"/>
        <v>0</v>
      </c>
      <c r="E71" s="5" t="s">
        <v>40</v>
      </c>
      <c r="F71" s="5"/>
      <c r="G71" s="21" t="s">
        <v>52</v>
      </c>
      <c r="H71" s="104">
        <v>0</v>
      </c>
      <c r="I71" s="22"/>
      <c r="J71" s="83"/>
      <c r="K71" s="7" t="s">
        <v>41</v>
      </c>
      <c r="L71" s="36"/>
      <c r="M71" s="16"/>
      <c r="N71" s="23"/>
      <c r="O71" s="47"/>
      <c r="P71" s="47"/>
      <c r="Q71" s="10"/>
    </row>
    <row r="72" spans="1:17" ht="30" customHeight="1">
      <c r="A72" s="1" t="s">
        <v>16</v>
      </c>
      <c r="B72" s="1">
        <v>99</v>
      </c>
      <c r="C72" s="59" t="s">
        <v>154</v>
      </c>
      <c r="D72" s="59">
        <f t="shared" si="5"/>
        <v>0</v>
      </c>
      <c r="E72" s="5" t="s">
        <v>57</v>
      </c>
      <c r="F72" s="5"/>
      <c r="G72" s="21" t="s">
        <v>51</v>
      </c>
      <c r="H72" s="104">
        <v>0</v>
      </c>
      <c r="I72" s="22"/>
      <c r="J72" s="83"/>
      <c r="K72" s="7" t="s">
        <v>42</v>
      </c>
      <c r="L72" s="36" t="str">
        <f aca="true" t="shared" si="6" ref="L72:L79">LEFT(M72,4)</f>
        <v>ERCO</v>
      </c>
      <c r="M72" s="16" t="s">
        <v>47</v>
      </c>
      <c r="N72" s="23" t="s">
        <v>15</v>
      </c>
      <c r="O72" s="47" t="s">
        <v>12</v>
      </c>
      <c r="P72" s="47" t="s">
        <v>149</v>
      </c>
      <c r="Q72" s="10" t="s">
        <v>12</v>
      </c>
    </row>
    <row r="73" spans="1:17" ht="30" customHeight="1">
      <c r="A73" s="1" t="s">
        <v>0</v>
      </c>
      <c r="B73" s="1">
        <v>99</v>
      </c>
      <c r="C73" s="59" t="s">
        <v>154</v>
      </c>
      <c r="D73" s="59">
        <f t="shared" si="5"/>
        <v>0</v>
      </c>
      <c r="E73" s="5" t="s">
        <v>9</v>
      </c>
      <c r="F73" s="5"/>
      <c r="G73" s="21" t="s">
        <v>51</v>
      </c>
      <c r="H73" s="104">
        <v>0</v>
      </c>
      <c r="I73" s="21"/>
      <c r="J73" s="71" t="s">
        <v>162</v>
      </c>
      <c r="K73" s="7" t="s">
        <v>105</v>
      </c>
      <c r="L73" s="36" t="str">
        <f t="shared" si="6"/>
        <v>ERCO</v>
      </c>
      <c r="M73" s="23" t="s">
        <v>47</v>
      </c>
      <c r="N73" s="16" t="s">
        <v>15</v>
      </c>
      <c r="O73" s="47" t="s">
        <v>12</v>
      </c>
      <c r="P73" s="47" t="s">
        <v>149</v>
      </c>
      <c r="Q73" s="10" t="s">
        <v>12</v>
      </c>
    </row>
    <row r="74" spans="1:17" ht="30" customHeight="1">
      <c r="A74" s="80" t="s">
        <v>0</v>
      </c>
      <c r="B74" s="1">
        <v>99</v>
      </c>
      <c r="C74" s="59" t="s">
        <v>154</v>
      </c>
      <c r="D74" s="59">
        <f t="shared" si="5"/>
        <v>0</v>
      </c>
      <c r="E74" s="115" t="s">
        <v>7</v>
      </c>
      <c r="F74" s="5"/>
      <c r="G74" s="82" t="s">
        <v>51</v>
      </c>
      <c r="H74" s="104">
        <v>0</v>
      </c>
      <c r="I74" s="82"/>
      <c r="J74" s="71" t="s">
        <v>11</v>
      </c>
      <c r="K74" s="74" t="s">
        <v>11</v>
      </c>
      <c r="L74" s="84" t="str">
        <f t="shared" si="6"/>
        <v>ERCO</v>
      </c>
      <c r="M74" s="47" t="s">
        <v>47</v>
      </c>
      <c r="N74" s="95" t="s">
        <v>15</v>
      </c>
      <c r="O74" s="88" t="s">
        <v>12</v>
      </c>
      <c r="P74" s="88" t="s">
        <v>149</v>
      </c>
      <c r="Q74" s="48" t="s">
        <v>12</v>
      </c>
    </row>
    <row r="75" spans="1:17" ht="30" customHeight="1">
      <c r="A75" s="80" t="s">
        <v>0</v>
      </c>
      <c r="B75" s="1">
        <v>99</v>
      </c>
      <c r="C75" s="59" t="s">
        <v>154</v>
      </c>
      <c r="D75" s="59">
        <f t="shared" si="5"/>
        <v>0</v>
      </c>
      <c r="E75" s="112" t="s">
        <v>10</v>
      </c>
      <c r="F75" s="5"/>
      <c r="G75" s="82" t="s">
        <v>52</v>
      </c>
      <c r="H75" s="104">
        <v>0</v>
      </c>
      <c r="I75" s="82"/>
      <c r="J75" s="71" t="s">
        <v>167</v>
      </c>
      <c r="K75" s="75" t="s">
        <v>106</v>
      </c>
      <c r="L75" s="84" t="str">
        <f t="shared" si="6"/>
        <v>ERCO</v>
      </c>
      <c r="M75" s="47" t="s">
        <v>47</v>
      </c>
      <c r="N75" s="88" t="s">
        <v>15</v>
      </c>
      <c r="O75" s="88" t="s">
        <v>12</v>
      </c>
      <c r="P75" s="88" t="s">
        <v>149</v>
      </c>
      <c r="Q75" s="48" t="s">
        <v>12</v>
      </c>
    </row>
    <row r="76" spans="1:17" ht="30" customHeight="1">
      <c r="A76" s="11" t="s">
        <v>0</v>
      </c>
      <c r="B76" s="1">
        <v>99</v>
      </c>
      <c r="C76" s="59" t="s">
        <v>154</v>
      </c>
      <c r="D76" s="59">
        <v>0</v>
      </c>
      <c r="E76" s="115" t="s">
        <v>6</v>
      </c>
      <c r="F76" s="5"/>
      <c r="G76" s="22" t="s">
        <v>54</v>
      </c>
      <c r="H76" s="106">
        <v>0</v>
      </c>
      <c r="I76" s="22"/>
      <c r="J76" s="71" t="s">
        <v>166</v>
      </c>
      <c r="K76" s="40" t="s">
        <v>107</v>
      </c>
      <c r="L76" s="46" t="str">
        <f t="shared" si="6"/>
        <v>ERCO</v>
      </c>
      <c r="M76" s="47" t="s">
        <v>47</v>
      </c>
      <c r="N76" s="57" t="s">
        <v>15</v>
      </c>
      <c r="O76" s="47" t="s">
        <v>12</v>
      </c>
      <c r="P76" s="47" t="s">
        <v>149</v>
      </c>
      <c r="Q76" s="94" t="s">
        <v>12</v>
      </c>
    </row>
    <row r="77" spans="1:17" ht="30" customHeight="1">
      <c r="A77" s="1" t="s">
        <v>0</v>
      </c>
      <c r="B77" s="81">
        <v>99</v>
      </c>
      <c r="C77" s="59" t="s">
        <v>154</v>
      </c>
      <c r="D77" s="59">
        <f>IF(C77="Continue As Planned",100,IF(C77="Defer",0,50))</f>
        <v>0</v>
      </c>
      <c r="E77" s="115" t="s">
        <v>8</v>
      </c>
      <c r="F77" s="5"/>
      <c r="G77" s="22" t="s">
        <v>51</v>
      </c>
      <c r="H77" s="106">
        <v>0</v>
      </c>
      <c r="I77" s="22"/>
      <c r="J77" s="71" t="s">
        <v>166</v>
      </c>
      <c r="K77" s="40" t="s">
        <v>44</v>
      </c>
      <c r="L77" s="36" t="str">
        <f t="shared" si="6"/>
        <v>ERCO</v>
      </c>
      <c r="M77" s="16" t="s">
        <v>47</v>
      </c>
      <c r="N77" s="16" t="s">
        <v>14</v>
      </c>
      <c r="O77" s="47" t="s">
        <v>12</v>
      </c>
      <c r="P77" s="47" t="s">
        <v>147</v>
      </c>
      <c r="Q77" s="91" t="s">
        <v>12</v>
      </c>
    </row>
    <row r="78" spans="1:17" ht="30" customHeight="1">
      <c r="A78" s="1" t="s">
        <v>18</v>
      </c>
      <c r="B78" s="81">
        <v>99</v>
      </c>
      <c r="C78" s="59" t="s">
        <v>154</v>
      </c>
      <c r="D78" s="59">
        <f>IF(C78="Continue As Planned",100,IF(C78="Defer",0,50))</f>
        <v>0</v>
      </c>
      <c r="E78" s="167" t="s">
        <v>66</v>
      </c>
      <c r="F78" s="24"/>
      <c r="G78" s="22" t="s">
        <v>53</v>
      </c>
      <c r="H78" s="106">
        <v>0</v>
      </c>
      <c r="I78" s="22"/>
      <c r="J78" s="71" t="s">
        <v>171</v>
      </c>
      <c r="K78" s="40" t="s">
        <v>75</v>
      </c>
      <c r="L78" s="36" t="str">
        <f t="shared" si="6"/>
        <v>ERCO</v>
      </c>
      <c r="M78" s="16" t="s">
        <v>47</v>
      </c>
      <c r="N78" s="23" t="s">
        <v>15</v>
      </c>
      <c r="O78" s="47" t="s">
        <v>5</v>
      </c>
      <c r="P78" s="47" t="s">
        <v>150</v>
      </c>
      <c r="Q78" s="91" t="s">
        <v>12</v>
      </c>
    </row>
    <row r="79" spans="1:17" ht="30" customHeight="1">
      <c r="A79" s="1" t="s">
        <v>19</v>
      </c>
      <c r="B79" s="1">
        <v>99</v>
      </c>
      <c r="C79" s="59" t="s">
        <v>154</v>
      </c>
      <c r="D79" s="59">
        <f>IF(C79="Continue As Planned",100,IF(C79="Defer",0,50))</f>
        <v>0</v>
      </c>
      <c r="E79" s="112" t="s">
        <v>76</v>
      </c>
      <c r="F79" s="5"/>
      <c r="G79" s="12" t="s">
        <v>48</v>
      </c>
      <c r="H79" s="76">
        <v>0</v>
      </c>
      <c r="I79" s="12"/>
      <c r="J79" s="61" t="s">
        <v>171</v>
      </c>
      <c r="K79" s="31" t="s">
        <v>84</v>
      </c>
      <c r="L79" s="36" t="str">
        <f t="shared" si="6"/>
        <v>Mark</v>
      </c>
      <c r="M79" s="16" t="s">
        <v>46</v>
      </c>
      <c r="N79" s="16" t="s">
        <v>14</v>
      </c>
      <c r="O79" s="47" t="s">
        <v>5</v>
      </c>
      <c r="P79" s="47" t="s">
        <v>152</v>
      </c>
      <c r="Q79" s="52" t="s">
        <v>5</v>
      </c>
    </row>
    <row r="80" spans="1:17" ht="45" customHeight="1">
      <c r="A80" s="1" t="s">
        <v>19</v>
      </c>
      <c r="B80" s="1">
        <v>99</v>
      </c>
      <c r="C80" s="146" t="s">
        <v>266</v>
      </c>
      <c r="D80" s="59">
        <v>0</v>
      </c>
      <c r="E80" s="112" t="s">
        <v>77</v>
      </c>
      <c r="F80" s="5"/>
      <c r="G80" s="8" t="s">
        <v>48</v>
      </c>
      <c r="H80" s="77">
        <v>0</v>
      </c>
      <c r="I80" s="12"/>
      <c r="J80" s="139" t="s">
        <v>226</v>
      </c>
      <c r="K80" s="31" t="s">
        <v>85</v>
      </c>
      <c r="L80" s="36" t="str">
        <f aca="true" t="shared" si="7" ref="L80:L93">LEFT(M80,4)</f>
        <v>Mark</v>
      </c>
      <c r="M80" s="16" t="s">
        <v>46</v>
      </c>
      <c r="N80" s="23" t="s">
        <v>14</v>
      </c>
      <c r="O80" s="47" t="s">
        <v>5</v>
      </c>
      <c r="P80" s="47" t="s">
        <v>152</v>
      </c>
      <c r="Q80" s="52" t="s">
        <v>5</v>
      </c>
    </row>
    <row r="81" spans="1:17" ht="30" customHeight="1">
      <c r="A81" s="1" t="s">
        <v>19</v>
      </c>
      <c r="B81" s="1">
        <v>99</v>
      </c>
      <c r="C81" s="146" t="s">
        <v>266</v>
      </c>
      <c r="D81" s="59">
        <v>0</v>
      </c>
      <c r="E81" s="25" t="s">
        <v>78</v>
      </c>
      <c r="F81" s="5"/>
      <c r="G81" s="8" t="s">
        <v>49</v>
      </c>
      <c r="H81" s="77">
        <v>0</v>
      </c>
      <c r="I81" s="12"/>
      <c r="J81" s="139" t="s">
        <v>226</v>
      </c>
      <c r="K81" s="32" t="s">
        <v>86</v>
      </c>
      <c r="L81" s="36" t="str">
        <f t="shared" si="7"/>
        <v>Mark</v>
      </c>
      <c r="M81" s="26" t="s">
        <v>46</v>
      </c>
      <c r="N81" s="23" t="s">
        <v>14</v>
      </c>
      <c r="O81" s="47" t="s">
        <v>5</v>
      </c>
      <c r="P81" s="47" t="s">
        <v>152</v>
      </c>
      <c r="Q81" s="53" t="s">
        <v>5</v>
      </c>
    </row>
    <row r="82" spans="1:17" ht="30" customHeight="1">
      <c r="A82" s="1" t="s">
        <v>19</v>
      </c>
      <c r="B82" s="1">
        <v>99</v>
      </c>
      <c r="C82" s="59" t="s">
        <v>154</v>
      </c>
      <c r="D82" s="59">
        <f aca="true" t="shared" si="8" ref="D82:D93">IF(C82="Continue As Planned",100,IF(C82="Defer",0,50))</f>
        <v>0</v>
      </c>
      <c r="E82" s="25" t="s">
        <v>80</v>
      </c>
      <c r="F82" s="5"/>
      <c r="G82" s="21" t="s">
        <v>54</v>
      </c>
      <c r="H82" s="104">
        <v>0</v>
      </c>
      <c r="I82" s="22"/>
      <c r="J82" s="61"/>
      <c r="K82" s="32" t="s">
        <v>83</v>
      </c>
      <c r="L82" s="36" t="str">
        <f t="shared" si="7"/>
        <v>Mark</v>
      </c>
      <c r="M82" s="26" t="s">
        <v>45</v>
      </c>
      <c r="N82" s="55" t="s">
        <v>14</v>
      </c>
      <c r="O82" s="47" t="s">
        <v>5</v>
      </c>
      <c r="P82" s="47" t="s">
        <v>145</v>
      </c>
      <c r="Q82" s="53" t="s">
        <v>12</v>
      </c>
    </row>
    <row r="83" spans="1:17" ht="30" customHeight="1">
      <c r="A83" s="11" t="s">
        <v>19</v>
      </c>
      <c r="B83" s="1">
        <v>99</v>
      </c>
      <c r="C83" s="59" t="s">
        <v>154</v>
      </c>
      <c r="D83" s="59">
        <f t="shared" si="8"/>
        <v>0</v>
      </c>
      <c r="E83" s="29" t="s">
        <v>142</v>
      </c>
      <c r="F83" s="155"/>
      <c r="G83" s="21" t="s">
        <v>54</v>
      </c>
      <c r="H83" s="104">
        <v>0</v>
      </c>
      <c r="I83" s="22"/>
      <c r="J83" s="61"/>
      <c r="K83" s="33" t="s">
        <v>141</v>
      </c>
      <c r="L83" s="36" t="str">
        <f t="shared" si="7"/>
        <v>IMM</v>
      </c>
      <c r="M83" s="72" t="s">
        <v>82</v>
      </c>
      <c r="N83" s="56" t="s">
        <v>14</v>
      </c>
      <c r="O83" s="47" t="s">
        <v>5</v>
      </c>
      <c r="P83" s="47" t="s">
        <v>82</v>
      </c>
      <c r="Q83" s="54" t="s">
        <v>12</v>
      </c>
    </row>
    <row r="84" spans="1:17" ht="30" customHeight="1">
      <c r="A84" s="1" t="s">
        <v>19</v>
      </c>
      <c r="B84" s="1">
        <v>99</v>
      </c>
      <c r="C84" s="59" t="s">
        <v>154</v>
      </c>
      <c r="D84" s="59">
        <f t="shared" si="8"/>
        <v>0</v>
      </c>
      <c r="E84" s="25" t="s">
        <v>81</v>
      </c>
      <c r="F84" s="5"/>
      <c r="G84" s="21" t="s">
        <v>53</v>
      </c>
      <c r="H84" s="104">
        <v>0</v>
      </c>
      <c r="I84" s="22"/>
      <c r="J84" s="61" t="s">
        <v>171</v>
      </c>
      <c r="K84" s="32" t="s">
        <v>98</v>
      </c>
      <c r="L84" s="36" t="str">
        <f t="shared" si="7"/>
        <v>ERCO</v>
      </c>
      <c r="M84" s="27" t="s">
        <v>47</v>
      </c>
      <c r="N84" s="23" t="s">
        <v>15</v>
      </c>
      <c r="O84" s="47" t="s">
        <v>5</v>
      </c>
      <c r="P84" s="47" t="s">
        <v>150</v>
      </c>
      <c r="Q84" s="53" t="s">
        <v>12</v>
      </c>
    </row>
    <row r="85" spans="1:17" ht="30" customHeight="1">
      <c r="A85" s="1" t="s">
        <v>19</v>
      </c>
      <c r="B85" s="1">
        <v>99</v>
      </c>
      <c r="C85" s="59" t="s">
        <v>154</v>
      </c>
      <c r="D85" s="59">
        <f t="shared" si="8"/>
        <v>0</v>
      </c>
      <c r="E85" s="38" t="s">
        <v>27</v>
      </c>
      <c r="F85" s="154"/>
      <c r="G85" s="21" t="s">
        <v>53</v>
      </c>
      <c r="H85" s="104">
        <v>0</v>
      </c>
      <c r="I85" s="22"/>
      <c r="J85" s="61" t="s">
        <v>171</v>
      </c>
      <c r="K85" s="40" t="s">
        <v>87</v>
      </c>
      <c r="L85" s="36" t="str">
        <f t="shared" si="7"/>
        <v>Mark</v>
      </c>
      <c r="M85" s="57" t="s">
        <v>45</v>
      </c>
      <c r="N85" s="23" t="s">
        <v>15</v>
      </c>
      <c r="O85" s="47" t="s">
        <v>5</v>
      </c>
      <c r="P85" s="47" t="s">
        <v>151</v>
      </c>
      <c r="Q85" s="51" t="s">
        <v>5</v>
      </c>
    </row>
    <row r="86" spans="1:17" ht="30" customHeight="1">
      <c r="A86" s="1" t="s">
        <v>19</v>
      </c>
      <c r="B86" s="1">
        <v>99</v>
      </c>
      <c r="C86" s="59" t="s">
        <v>154</v>
      </c>
      <c r="D86" s="59">
        <f t="shared" si="8"/>
        <v>0</v>
      </c>
      <c r="E86" s="25" t="s">
        <v>28</v>
      </c>
      <c r="F86" s="5"/>
      <c r="G86" s="22" t="s">
        <v>53</v>
      </c>
      <c r="H86" s="106">
        <v>0</v>
      </c>
      <c r="I86" s="22"/>
      <c r="J86" s="61" t="s">
        <v>171</v>
      </c>
      <c r="K86" s="32" t="s">
        <v>90</v>
      </c>
      <c r="L86" s="36" t="str">
        <f t="shared" si="7"/>
        <v>Mark</v>
      </c>
      <c r="M86" s="27" t="s">
        <v>45</v>
      </c>
      <c r="N86" s="23" t="s">
        <v>15</v>
      </c>
      <c r="O86" s="47" t="s">
        <v>5</v>
      </c>
      <c r="P86" s="47" t="s">
        <v>151</v>
      </c>
      <c r="Q86" s="52" t="s">
        <v>12</v>
      </c>
    </row>
    <row r="87" spans="1:17" ht="30" customHeight="1">
      <c r="A87" s="1" t="s">
        <v>19</v>
      </c>
      <c r="B87" s="1">
        <v>99</v>
      </c>
      <c r="C87" s="59" t="s">
        <v>154</v>
      </c>
      <c r="D87" s="59">
        <f t="shared" si="8"/>
        <v>0</v>
      </c>
      <c r="E87" s="37" t="s">
        <v>120</v>
      </c>
      <c r="F87" s="156"/>
      <c r="G87" s="21" t="s">
        <v>51</v>
      </c>
      <c r="H87" s="104">
        <v>0</v>
      </c>
      <c r="I87" s="22"/>
      <c r="J87" s="61" t="s">
        <v>171</v>
      </c>
      <c r="K87" s="39" t="s">
        <v>88</v>
      </c>
      <c r="L87" s="36" t="str">
        <f t="shared" si="7"/>
        <v>ERCO</v>
      </c>
      <c r="M87" s="41" t="s">
        <v>47</v>
      </c>
      <c r="N87" s="23" t="s">
        <v>15</v>
      </c>
      <c r="O87" s="47" t="s">
        <v>5</v>
      </c>
      <c r="P87" s="47" t="s">
        <v>150</v>
      </c>
      <c r="Q87" s="73" t="s">
        <v>12</v>
      </c>
    </row>
    <row r="88" spans="1:17" ht="30" customHeight="1">
      <c r="A88" s="1" t="s">
        <v>19</v>
      </c>
      <c r="B88" s="1">
        <v>99</v>
      </c>
      <c r="C88" s="149" t="s">
        <v>267</v>
      </c>
      <c r="D88" s="59">
        <f t="shared" si="8"/>
        <v>50</v>
      </c>
      <c r="E88" s="25" t="s">
        <v>126</v>
      </c>
      <c r="F88" s="5"/>
      <c r="G88" s="8" t="s">
        <v>48</v>
      </c>
      <c r="H88" s="77">
        <v>0</v>
      </c>
      <c r="I88" s="12"/>
      <c r="J88" s="138" t="s">
        <v>227</v>
      </c>
      <c r="K88" s="32" t="s">
        <v>89</v>
      </c>
      <c r="L88" s="36" t="str">
        <f t="shared" si="7"/>
        <v>ERCO</v>
      </c>
      <c r="M88" s="26" t="s">
        <v>47</v>
      </c>
      <c r="N88" s="23" t="s">
        <v>15</v>
      </c>
      <c r="O88" s="47" t="s">
        <v>5</v>
      </c>
      <c r="P88" s="47" t="s">
        <v>150</v>
      </c>
      <c r="Q88" s="53" t="s">
        <v>12</v>
      </c>
    </row>
    <row r="89" spans="1:17" ht="63.75" customHeight="1">
      <c r="A89" s="1" t="s">
        <v>19</v>
      </c>
      <c r="B89" s="1">
        <v>99</v>
      </c>
      <c r="C89" s="146" t="s">
        <v>266</v>
      </c>
      <c r="D89" s="59">
        <v>0</v>
      </c>
      <c r="E89" s="25" t="s">
        <v>121</v>
      </c>
      <c r="F89" s="5"/>
      <c r="G89" s="22" t="s">
        <v>51</v>
      </c>
      <c r="H89" s="106">
        <v>0</v>
      </c>
      <c r="I89" s="22"/>
      <c r="J89" s="139" t="s">
        <v>226</v>
      </c>
      <c r="K89" s="34" t="s">
        <v>122</v>
      </c>
      <c r="L89" s="36" t="str">
        <f t="shared" si="7"/>
        <v>Mark</v>
      </c>
      <c r="M89" s="27" t="s">
        <v>45</v>
      </c>
      <c r="N89" s="18" t="s">
        <v>15</v>
      </c>
      <c r="O89" s="47" t="s">
        <v>5</v>
      </c>
      <c r="P89" s="47" t="s">
        <v>151</v>
      </c>
      <c r="Q89" s="53" t="s">
        <v>12</v>
      </c>
    </row>
    <row r="90" spans="1:17" ht="30" customHeight="1">
      <c r="A90" s="1" t="s">
        <v>19</v>
      </c>
      <c r="B90" s="1">
        <v>99</v>
      </c>
      <c r="C90" s="59" t="s">
        <v>154</v>
      </c>
      <c r="D90" s="59">
        <f t="shared" si="8"/>
        <v>0</v>
      </c>
      <c r="E90" s="25" t="s">
        <v>123</v>
      </c>
      <c r="F90" s="5"/>
      <c r="G90" s="12" t="s">
        <v>48</v>
      </c>
      <c r="H90" s="76">
        <v>0</v>
      </c>
      <c r="I90" s="12"/>
      <c r="J90" s="61" t="s">
        <v>171</v>
      </c>
      <c r="K90" s="32" t="s">
        <v>91</v>
      </c>
      <c r="L90" s="36" t="str">
        <f t="shared" si="7"/>
        <v>ERCO</v>
      </c>
      <c r="M90" s="26" t="s">
        <v>47</v>
      </c>
      <c r="N90" s="18" t="s">
        <v>15</v>
      </c>
      <c r="O90" s="47" t="s">
        <v>5</v>
      </c>
      <c r="P90" s="47" t="s">
        <v>150</v>
      </c>
      <c r="Q90" s="53" t="s">
        <v>12</v>
      </c>
    </row>
    <row r="91" spans="1:17" ht="30" customHeight="1">
      <c r="A91" s="1" t="s">
        <v>19</v>
      </c>
      <c r="B91" s="1">
        <v>99</v>
      </c>
      <c r="C91" s="59" t="s">
        <v>154</v>
      </c>
      <c r="D91" s="59">
        <f t="shared" si="8"/>
        <v>0</v>
      </c>
      <c r="E91" s="25" t="s">
        <v>124</v>
      </c>
      <c r="F91" s="5"/>
      <c r="G91" s="12" t="s">
        <v>49</v>
      </c>
      <c r="H91" s="76">
        <v>0</v>
      </c>
      <c r="I91" s="12"/>
      <c r="J91" s="61" t="s">
        <v>171</v>
      </c>
      <c r="K91" s="32" t="s">
        <v>92</v>
      </c>
      <c r="L91" s="36" t="str">
        <f t="shared" si="7"/>
        <v>ERCO</v>
      </c>
      <c r="M91" s="26" t="s">
        <v>47</v>
      </c>
      <c r="N91" s="18" t="s">
        <v>15</v>
      </c>
      <c r="O91" s="47" t="s">
        <v>5</v>
      </c>
      <c r="P91" s="47" t="s">
        <v>150</v>
      </c>
      <c r="Q91" s="53" t="s">
        <v>12</v>
      </c>
    </row>
    <row r="92" spans="1:17" ht="30" customHeight="1">
      <c r="A92" s="1" t="s">
        <v>19</v>
      </c>
      <c r="B92" s="1">
        <v>99</v>
      </c>
      <c r="C92" s="149" t="s">
        <v>267</v>
      </c>
      <c r="D92" s="59">
        <f t="shared" si="8"/>
        <v>50</v>
      </c>
      <c r="E92" s="25" t="s">
        <v>125</v>
      </c>
      <c r="F92" s="5"/>
      <c r="G92" s="8" t="s">
        <v>48</v>
      </c>
      <c r="H92" s="77">
        <v>0</v>
      </c>
      <c r="I92" s="12"/>
      <c r="J92" s="138" t="s">
        <v>227</v>
      </c>
      <c r="K92" s="32" t="s">
        <v>95</v>
      </c>
      <c r="L92" s="36" t="str">
        <f t="shared" si="7"/>
        <v>ERCO</v>
      </c>
      <c r="M92" s="26" t="s">
        <v>47</v>
      </c>
      <c r="N92" s="18" t="s">
        <v>15</v>
      </c>
      <c r="O92" s="47" t="s">
        <v>5</v>
      </c>
      <c r="P92" s="47" t="s">
        <v>150</v>
      </c>
      <c r="Q92" s="53" t="s">
        <v>12</v>
      </c>
    </row>
    <row r="93" spans="1:17" ht="30" customHeight="1">
      <c r="A93" s="1" t="s">
        <v>19</v>
      </c>
      <c r="B93" s="1">
        <v>99</v>
      </c>
      <c r="C93" s="59" t="s">
        <v>154</v>
      </c>
      <c r="D93" s="59">
        <f t="shared" si="8"/>
        <v>0</v>
      </c>
      <c r="E93" s="25" t="s">
        <v>109</v>
      </c>
      <c r="F93" s="5"/>
      <c r="G93" s="21" t="s">
        <v>52</v>
      </c>
      <c r="H93" s="104">
        <v>0</v>
      </c>
      <c r="I93" s="22"/>
      <c r="J93" s="61" t="s">
        <v>171</v>
      </c>
      <c r="K93" s="32" t="s">
        <v>127</v>
      </c>
      <c r="L93" s="36" t="str">
        <f t="shared" si="7"/>
        <v>Mark</v>
      </c>
      <c r="M93" s="26" t="s">
        <v>110</v>
      </c>
      <c r="N93" s="18" t="s">
        <v>15</v>
      </c>
      <c r="O93" s="47" t="s">
        <v>5</v>
      </c>
      <c r="P93" s="47" t="s">
        <v>151</v>
      </c>
      <c r="Q93" s="53" t="s">
        <v>12</v>
      </c>
    </row>
    <row r="96" spans="1:2" ht="15.75">
      <c r="A96" s="126" t="s">
        <v>16</v>
      </c>
      <c r="B96">
        <f>COUNTIF(A$3:A$94,"=CO")</f>
        <v>31</v>
      </c>
    </row>
    <row r="97" spans="1:2" ht="15.75">
      <c r="A97" s="126" t="s">
        <v>0</v>
      </c>
      <c r="B97">
        <f>COUNTIF(A$3:A$94,"=IO")</f>
        <v>10</v>
      </c>
    </row>
    <row r="98" spans="1:2" ht="15.75">
      <c r="A98" s="126" t="s">
        <v>17</v>
      </c>
      <c r="B98">
        <f>COUNTIF(A$3:A$94,"=MO")</f>
        <v>11</v>
      </c>
    </row>
    <row r="99" spans="1:2" ht="15.75">
      <c r="A99" s="126" t="s">
        <v>18</v>
      </c>
      <c r="B99">
        <f>COUNTIF(A$3:A$94,"=RO")</f>
        <v>14</v>
      </c>
    </row>
    <row r="100" spans="1:2" ht="15.75">
      <c r="A100" s="126" t="s">
        <v>19</v>
      </c>
      <c r="B100">
        <f>COUNTIF(A$3:A$94,"=SO")</f>
        <v>21</v>
      </c>
    </row>
    <row r="102" ht="12.75">
      <c r="B102">
        <f>SUM(B96:B101)</f>
        <v>87</v>
      </c>
    </row>
  </sheetData>
  <sheetProtection formatCells="0" formatColumns="0" formatRows="0" insertRows="0" selectLockedCells="1"/>
  <autoFilter ref="A2:Q93"/>
  <mergeCells count="1">
    <mergeCell ref="A1:Q1"/>
  </mergeCells>
  <dataValidations count="7">
    <dataValidation type="list" allowBlank="1" showInputMessage="1" showErrorMessage="1" sqref="Q76:Q93 Q3:Q73">
      <formula1>"Y,N"</formula1>
    </dataValidation>
    <dataValidation type="list" allowBlank="1" showInputMessage="1" showErrorMessage="1" sqref="P76:P93 P3:P73">
      <formula1>"PUCT,Mkt Non-Nodal,Mkt Nodal Specific Non-Disc,Mkt Nodal Specific Disc,Mkt Nodal Placehldr,IMM,ERCOT Non-Nodal Non-Disc,ERCOT Non-Nodal Disc,ERCOT Nodal Specific Non-Disc,ERCOT Nodal Specific Disc,ERCOT Nodal Placehldr,MET Center"</formula1>
    </dataValidation>
    <dataValidation type="list" allowBlank="1" showInputMessage="1" showErrorMessage="1" sqref="C56:C64 C66:C75 C93 C77:C79 C82:C87 C90:C91 C53:C54 C3:C8 C50:C51 C25:C42 C10:C23 C45:C48">
      <formula1>"Continue As Planned,Partial Execution,Defer,New"</formula1>
    </dataValidation>
    <dataValidation type="list" allowBlank="1" showInputMessage="1" showErrorMessage="1" sqref="D56:D93 D53:D54 D3:D42 D44:D47 D49:D51">
      <formula1>"100,75,50,25,0"</formula1>
    </dataValidation>
    <dataValidation type="list" allowBlank="1" showInputMessage="1" showErrorMessage="1" sqref="C80:C81 C89">
      <formula1>"Continue As Planned,Partial Execution,Defer,New,Delete,Complete"</formula1>
    </dataValidation>
    <dataValidation type="list" allowBlank="1" showInputMessage="1" showErrorMessage="1" sqref="C88 C92">
      <formula1>"Continue As Planned,Partial Execution,Defer,New,Partial Complete"</formula1>
    </dataValidation>
    <dataValidation type="list" allowBlank="1" showInputMessage="1" showErrorMessage="1" sqref="C44">
      <formula1>"Continue As Planned,Partial Execution,Defer"</formula1>
    </dataValidation>
  </dataValidations>
  <printOptions horizontalCentered="1"/>
  <pageMargins left="0.25" right="0.25" top="0.5" bottom="0.75" header="0.5" footer="0.5"/>
  <pageSetup fitToHeight="4" fitToWidth="1" horizontalDpi="600" verticalDpi="600" orientation="landscape" scale="55" r:id="rId1"/>
  <headerFooter alignWithMargins="0">
    <oddFooter>&amp;L&amp;F&amp;CPage &amp;P&amp;RDate Printed: &amp;D</oddFooter>
  </headerFooter>
</worksheet>
</file>

<file path=xl/worksheets/sheet2.xml><?xml version="1.0" encoding="utf-8"?>
<worksheet xmlns="http://schemas.openxmlformats.org/spreadsheetml/2006/main" xmlns:r="http://schemas.openxmlformats.org/officeDocument/2006/relationships">
  <sheetPr>
    <tabColor indexed="47"/>
  </sheetPr>
  <dimension ref="A1:J36"/>
  <sheetViews>
    <sheetView workbookViewId="0" topLeftCell="A1">
      <pane xSplit="5" ySplit="2" topLeftCell="F15" activePane="bottomRight" state="frozen"/>
      <selection pane="topLeft" activeCell="A1" sqref="A1"/>
      <selection pane="topRight" activeCell="G1" sqref="G1"/>
      <selection pane="bottomLeft" activeCell="A3" sqref="A3"/>
      <selection pane="bottomRight" activeCell="E17" sqref="E17"/>
    </sheetView>
  </sheetViews>
  <sheetFormatPr defaultColWidth="9.140625" defaultRowHeight="12.75"/>
  <cols>
    <col min="1" max="1" width="7.28125" style="0" customWidth="1"/>
    <col min="2" max="2" width="6.28125" style="0" customWidth="1"/>
    <col min="3" max="4" width="10.7109375" style="0" customWidth="1"/>
    <col min="5" max="5" width="40.7109375" style="0" customWidth="1"/>
    <col min="6" max="6" width="12.00390625" style="0" customWidth="1"/>
    <col min="7" max="8" width="18.7109375" style="0" customWidth="1"/>
    <col min="9" max="9" width="30.7109375" style="0" customWidth="1"/>
    <col min="10" max="10" width="50.7109375" style="0" customWidth="1"/>
  </cols>
  <sheetData>
    <row r="1" spans="1:10" ht="26.25">
      <c r="A1" s="174" t="s">
        <v>111</v>
      </c>
      <c r="B1" s="175"/>
      <c r="C1" s="175"/>
      <c r="D1" s="175"/>
      <c r="E1" s="175"/>
      <c r="F1" s="175"/>
      <c r="G1" s="175"/>
      <c r="H1" s="175"/>
      <c r="I1" s="175"/>
      <c r="J1" s="175"/>
    </row>
    <row r="2" spans="1:10" ht="33.75">
      <c r="A2" s="14" t="s">
        <v>1</v>
      </c>
      <c r="B2" s="14" t="s">
        <v>324</v>
      </c>
      <c r="C2" s="58" t="s">
        <v>153</v>
      </c>
      <c r="D2" s="60" t="s">
        <v>157</v>
      </c>
      <c r="E2" s="14" t="s">
        <v>2</v>
      </c>
      <c r="F2" s="14" t="s">
        <v>272</v>
      </c>
      <c r="G2" s="14" t="s">
        <v>222</v>
      </c>
      <c r="H2" s="62" t="s">
        <v>221</v>
      </c>
      <c r="I2" s="58" t="s">
        <v>158</v>
      </c>
      <c r="J2" s="14" t="s">
        <v>3</v>
      </c>
    </row>
    <row r="3" spans="1:10" ht="15.75">
      <c r="A3" s="1" t="s">
        <v>16</v>
      </c>
      <c r="B3" s="1">
        <v>1</v>
      </c>
      <c r="C3" s="59" t="s">
        <v>159</v>
      </c>
      <c r="D3" s="59">
        <v>100</v>
      </c>
      <c r="E3" s="4" t="s">
        <v>189</v>
      </c>
      <c r="F3" s="162" t="s">
        <v>294</v>
      </c>
      <c r="G3" s="21">
        <v>0</v>
      </c>
      <c r="H3" s="104" t="s">
        <v>51</v>
      </c>
      <c r="I3" s="68"/>
      <c r="J3" s="30"/>
    </row>
    <row r="4" spans="1:10" ht="33.75">
      <c r="A4" s="1" t="s">
        <v>16</v>
      </c>
      <c r="B4" s="1">
        <v>2</v>
      </c>
      <c r="C4" s="59" t="s">
        <v>155</v>
      </c>
      <c r="D4" s="59">
        <f aca="true" t="shared" si="0" ref="D4:D10">IF(C4="Continue As Planned",100,IF(C4="Defer",0,50))</f>
        <v>100</v>
      </c>
      <c r="E4" s="4" t="s">
        <v>38</v>
      </c>
      <c r="F4" s="162" t="s">
        <v>295</v>
      </c>
      <c r="G4" s="21" t="s">
        <v>56</v>
      </c>
      <c r="H4" s="104" t="s">
        <v>56</v>
      </c>
      <c r="I4" s="68"/>
      <c r="J4" s="30" t="s">
        <v>50</v>
      </c>
    </row>
    <row r="5" spans="1:10" ht="24">
      <c r="A5" s="1" t="s">
        <v>16</v>
      </c>
      <c r="B5" s="1">
        <v>3</v>
      </c>
      <c r="C5" s="59" t="s">
        <v>155</v>
      </c>
      <c r="D5" s="59">
        <f t="shared" si="0"/>
        <v>100</v>
      </c>
      <c r="E5" s="4" t="s">
        <v>131</v>
      </c>
      <c r="F5" s="162" t="s">
        <v>297</v>
      </c>
      <c r="G5" s="21" t="s">
        <v>52</v>
      </c>
      <c r="H5" s="104" t="s">
        <v>52</v>
      </c>
      <c r="I5" s="68"/>
      <c r="J5" s="30"/>
    </row>
    <row r="6" spans="1:10" ht="24">
      <c r="A6" s="1" t="s">
        <v>16</v>
      </c>
      <c r="B6" s="1">
        <v>4</v>
      </c>
      <c r="C6" s="59" t="s">
        <v>155</v>
      </c>
      <c r="D6" s="59">
        <f t="shared" si="0"/>
        <v>100</v>
      </c>
      <c r="E6" s="4" t="s">
        <v>191</v>
      </c>
      <c r="F6" s="162" t="s">
        <v>298</v>
      </c>
      <c r="G6" s="21">
        <v>0</v>
      </c>
      <c r="H6" s="104" t="s">
        <v>52</v>
      </c>
      <c r="I6" s="68" t="s">
        <v>192</v>
      </c>
      <c r="J6" s="30"/>
    </row>
    <row r="7" spans="1:10" ht="24">
      <c r="A7" s="1" t="s">
        <v>16</v>
      </c>
      <c r="B7" s="1">
        <v>5</v>
      </c>
      <c r="C7" s="59" t="s">
        <v>155</v>
      </c>
      <c r="D7" s="59">
        <f t="shared" si="0"/>
        <v>100</v>
      </c>
      <c r="E7" s="4" t="s">
        <v>134</v>
      </c>
      <c r="F7" s="162" t="s">
        <v>299</v>
      </c>
      <c r="G7" s="21" t="s">
        <v>48</v>
      </c>
      <c r="H7" s="104" t="s">
        <v>48</v>
      </c>
      <c r="I7" s="68"/>
      <c r="J7" s="30" t="s">
        <v>138</v>
      </c>
    </row>
    <row r="8" spans="1:10" ht="67.5">
      <c r="A8" s="1" t="s">
        <v>16</v>
      </c>
      <c r="B8" s="1">
        <v>6</v>
      </c>
      <c r="C8" s="59" t="s">
        <v>155</v>
      </c>
      <c r="D8" s="59">
        <f t="shared" si="0"/>
        <v>100</v>
      </c>
      <c r="E8" s="4" t="s">
        <v>135</v>
      </c>
      <c r="F8" s="162" t="s">
        <v>300</v>
      </c>
      <c r="G8" s="21" t="s">
        <v>51</v>
      </c>
      <c r="H8" s="104" t="s">
        <v>52</v>
      </c>
      <c r="I8" s="68" t="s">
        <v>184</v>
      </c>
      <c r="J8" s="30" t="s">
        <v>139</v>
      </c>
    </row>
    <row r="9" spans="1:10" ht="24">
      <c r="A9" s="1" t="s">
        <v>16</v>
      </c>
      <c r="B9" s="1">
        <v>7</v>
      </c>
      <c r="C9" s="59" t="s">
        <v>155</v>
      </c>
      <c r="D9" s="59">
        <f t="shared" si="0"/>
        <v>100</v>
      </c>
      <c r="E9" s="4" t="s">
        <v>132</v>
      </c>
      <c r="F9" s="162" t="s">
        <v>309</v>
      </c>
      <c r="G9" s="21" t="s">
        <v>52</v>
      </c>
      <c r="H9" s="104" t="s">
        <v>52</v>
      </c>
      <c r="I9" s="68"/>
      <c r="J9" s="30"/>
    </row>
    <row r="10" spans="1:10" ht="24">
      <c r="A10" s="1" t="s">
        <v>16</v>
      </c>
      <c r="B10" s="1">
        <v>8</v>
      </c>
      <c r="C10" s="59" t="s">
        <v>155</v>
      </c>
      <c r="D10" s="59">
        <f t="shared" si="0"/>
        <v>100</v>
      </c>
      <c r="E10" s="4" t="s">
        <v>136</v>
      </c>
      <c r="F10" s="162" t="s">
        <v>310</v>
      </c>
      <c r="G10" s="21" t="s">
        <v>51</v>
      </c>
      <c r="H10" s="104" t="s">
        <v>51</v>
      </c>
      <c r="I10" s="68"/>
      <c r="J10" s="30"/>
    </row>
    <row r="11" spans="1:10" ht="24">
      <c r="A11" s="1" t="s">
        <v>16</v>
      </c>
      <c r="B11" s="1">
        <v>9</v>
      </c>
      <c r="C11" s="59" t="s">
        <v>155</v>
      </c>
      <c r="D11" s="59">
        <f aca="true" t="shared" si="1" ref="D11:D17">IF(C11="Continue As Planned",100,IF(C11="Defer",0,50))</f>
        <v>100</v>
      </c>
      <c r="E11" s="4" t="s">
        <v>244</v>
      </c>
      <c r="F11" s="162" t="s">
        <v>313</v>
      </c>
      <c r="G11" s="21" t="s">
        <v>51</v>
      </c>
      <c r="H11" s="104" t="s">
        <v>51</v>
      </c>
      <c r="I11" s="68"/>
      <c r="J11" s="30"/>
    </row>
    <row r="12" spans="1:10" ht="24">
      <c r="A12" s="1" t="s">
        <v>16</v>
      </c>
      <c r="B12" s="1">
        <v>10</v>
      </c>
      <c r="C12" s="59" t="s">
        <v>155</v>
      </c>
      <c r="D12" s="59">
        <f t="shared" si="1"/>
        <v>100</v>
      </c>
      <c r="E12" s="4" t="s">
        <v>137</v>
      </c>
      <c r="F12" s="162" t="s">
        <v>311</v>
      </c>
      <c r="G12" s="21" t="s">
        <v>51</v>
      </c>
      <c r="H12" s="104" t="s">
        <v>51</v>
      </c>
      <c r="I12" s="68"/>
      <c r="J12" s="30"/>
    </row>
    <row r="13" spans="1:10" ht="24">
      <c r="A13" s="1" t="s">
        <v>16</v>
      </c>
      <c r="B13" s="1">
        <v>11</v>
      </c>
      <c r="C13" s="59" t="s">
        <v>155</v>
      </c>
      <c r="D13" s="59">
        <f t="shared" si="1"/>
        <v>100</v>
      </c>
      <c r="E13" s="4" t="s">
        <v>130</v>
      </c>
      <c r="F13" s="162" t="s">
        <v>312</v>
      </c>
      <c r="G13" s="21" t="s">
        <v>48</v>
      </c>
      <c r="H13" s="104" t="s">
        <v>48</v>
      </c>
      <c r="I13" s="68"/>
      <c r="J13" s="30"/>
    </row>
    <row r="14" spans="1:10" ht="56.25">
      <c r="A14" s="1" t="s">
        <v>16</v>
      </c>
      <c r="B14" s="1">
        <v>12</v>
      </c>
      <c r="C14" s="59" t="s">
        <v>155</v>
      </c>
      <c r="D14" s="59">
        <f t="shared" si="1"/>
        <v>100</v>
      </c>
      <c r="E14" s="4" t="s">
        <v>39</v>
      </c>
      <c r="F14" s="162" t="s">
        <v>315</v>
      </c>
      <c r="G14" s="21" t="s">
        <v>51</v>
      </c>
      <c r="H14" s="104" t="s">
        <v>51</v>
      </c>
      <c r="I14" s="68" t="s">
        <v>186</v>
      </c>
      <c r="J14" s="30" t="s">
        <v>140</v>
      </c>
    </row>
    <row r="15" spans="1:10" ht="45">
      <c r="A15" s="1" t="s">
        <v>16</v>
      </c>
      <c r="B15" s="1">
        <v>13</v>
      </c>
      <c r="C15" s="59" t="s">
        <v>155</v>
      </c>
      <c r="D15" s="59">
        <f t="shared" si="1"/>
        <v>100</v>
      </c>
      <c r="E15" s="4" t="s">
        <v>30</v>
      </c>
      <c r="F15" s="162" t="s">
        <v>316</v>
      </c>
      <c r="G15" s="21" t="s">
        <v>49</v>
      </c>
      <c r="H15" s="104" t="s">
        <v>49</v>
      </c>
      <c r="I15" s="68"/>
      <c r="J15" s="30" t="s">
        <v>33</v>
      </c>
    </row>
    <row r="16" spans="1:10" ht="24">
      <c r="A16" s="1" t="s">
        <v>16</v>
      </c>
      <c r="B16" s="1">
        <v>14</v>
      </c>
      <c r="C16" s="59" t="s">
        <v>155</v>
      </c>
      <c r="D16" s="59">
        <f t="shared" si="1"/>
        <v>100</v>
      </c>
      <c r="E16" s="4" t="s">
        <v>32</v>
      </c>
      <c r="F16" s="162" t="s">
        <v>317</v>
      </c>
      <c r="G16" s="21" t="s">
        <v>49</v>
      </c>
      <c r="H16" s="104" t="s">
        <v>49</v>
      </c>
      <c r="I16" s="68"/>
      <c r="J16" s="30" t="s">
        <v>35</v>
      </c>
    </row>
    <row r="17" spans="1:10" ht="45">
      <c r="A17" s="1" t="s">
        <v>16</v>
      </c>
      <c r="B17" s="1">
        <v>15</v>
      </c>
      <c r="C17" s="59" t="s">
        <v>155</v>
      </c>
      <c r="D17" s="59">
        <f t="shared" si="1"/>
        <v>100</v>
      </c>
      <c r="E17" s="4" t="s">
        <v>31</v>
      </c>
      <c r="F17" s="162" t="s">
        <v>305</v>
      </c>
      <c r="G17" s="21" t="s">
        <v>49</v>
      </c>
      <c r="H17" s="104" t="s">
        <v>49</v>
      </c>
      <c r="I17" s="68"/>
      <c r="J17" s="30" t="s">
        <v>34</v>
      </c>
    </row>
    <row r="18" spans="1:10" ht="22.5">
      <c r="A18" s="1" t="s">
        <v>16</v>
      </c>
      <c r="B18" s="1">
        <v>16</v>
      </c>
      <c r="C18" s="67" t="s">
        <v>266</v>
      </c>
      <c r="D18" s="59">
        <v>0</v>
      </c>
      <c r="E18" s="4" t="s">
        <v>243</v>
      </c>
      <c r="F18" s="162" t="s">
        <v>306</v>
      </c>
      <c r="G18" s="21">
        <v>0</v>
      </c>
      <c r="H18" s="104">
        <v>0</v>
      </c>
      <c r="I18" s="71" t="s">
        <v>271</v>
      </c>
      <c r="J18" s="71"/>
    </row>
    <row r="19" spans="1:10" ht="15.75">
      <c r="A19" s="1" t="s">
        <v>16</v>
      </c>
      <c r="B19" s="1">
        <v>17</v>
      </c>
      <c r="C19" s="59" t="s">
        <v>159</v>
      </c>
      <c r="D19" s="59">
        <v>100</v>
      </c>
      <c r="E19" s="4" t="s">
        <v>188</v>
      </c>
      <c r="F19" s="162" t="s">
        <v>304</v>
      </c>
      <c r="G19" s="21">
        <v>0</v>
      </c>
      <c r="H19" s="104" t="s">
        <v>51</v>
      </c>
      <c r="I19" s="68"/>
      <c r="J19" s="30"/>
    </row>
    <row r="20" spans="1:10" ht="24">
      <c r="A20" s="1" t="s">
        <v>16</v>
      </c>
      <c r="B20" s="1">
        <v>18</v>
      </c>
      <c r="C20" s="59" t="s">
        <v>155</v>
      </c>
      <c r="D20" s="59">
        <v>100</v>
      </c>
      <c r="E20" s="4" t="s">
        <v>245</v>
      </c>
      <c r="F20" s="162" t="s">
        <v>303</v>
      </c>
      <c r="G20" s="21">
        <v>0</v>
      </c>
      <c r="H20" s="104" t="s">
        <v>49</v>
      </c>
      <c r="I20" s="68"/>
      <c r="J20" s="30"/>
    </row>
    <row r="21" spans="1:10" ht="24">
      <c r="A21" s="1" t="s">
        <v>16</v>
      </c>
      <c r="B21" s="1">
        <v>19</v>
      </c>
      <c r="C21" s="59" t="s">
        <v>156</v>
      </c>
      <c r="D21" s="59">
        <f>IF(C21="Continue As Planned",100,IF(C21="Defer",0,50))</f>
        <v>50</v>
      </c>
      <c r="E21" s="4" t="s">
        <v>246</v>
      </c>
      <c r="F21" s="162" t="s">
        <v>308</v>
      </c>
      <c r="G21" s="21" t="s">
        <v>49</v>
      </c>
      <c r="H21" s="104" t="s">
        <v>49</v>
      </c>
      <c r="I21" s="68"/>
      <c r="J21" s="30"/>
    </row>
    <row r="22" spans="1:10" ht="24">
      <c r="A22" s="1" t="s">
        <v>16</v>
      </c>
      <c r="B22" s="1">
        <v>20</v>
      </c>
      <c r="C22" s="59" t="s">
        <v>155</v>
      </c>
      <c r="D22" s="59">
        <f>IF(C22="Continue As Planned",100,IF(C22="Defer",0,50))</f>
        <v>100</v>
      </c>
      <c r="E22" s="4" t="s">
        <v>247</v>
      </c>
      <c r="F22" s="162" t="s">
        <v>307</v>
      </c>
      <c r="G22" s="21" t="s">
        <v>51</v>
      </c>
      <c r="H22" s="104" t="s">
        <v>51</v>
      </c>
      <c r="I22" s="68"/>
      <c r="J22" s="30"/>
    </row>
    <row r="23" spans="1:10" ht="15.75">
      <c r="A23" s="1" t="s">
        <v>16</v>
      </c>
      <c r="B23" s="1">
        <v>21</v>
      </c>
      <c r="C23" s="59" t="s">
        <v>159</v>
      </c>
      <c r="D23" s="59">
        <v>100</v>
      </c>
      <c r="E23" s="4" t="s">
        <v>193</v>
      </c>
      <c r="F23" s="162" t="s">
        <v>319</v>
      </c>
      <c r="G23" s="21"/>
      <c r="H23" s="104" t="s">
        <v>51</v>
      </c>
      <c r="I23" s="68" t="s">
        <v>195</v>
      </c>
      <c r="J23" s="30"/>
    </row>
    <row r="24" spans="1:10" ht="24">
      <c r="A24" s="1" t="s">
        <v>16</v>
      </c>
      <c r="B24" s="1">
        <v>22</v>
      </c>
      <c r="C24" s="59" t="s">
        <v>155</v>
      </c>
      <c r="D24" s="59">
        <v>100</v>
      </c>
      <c r="E24" s="4" t="s">
        <v>185</v>
      </c>
      <c r="F24" s="168" t="s">
        <v>314</v>
      </c>
      <c r="G24" s="21">
        <v>0</v>
      </c>
      <c r="H24" s="104" t="s">
        <v>48</v>
      </c>
      <c r="I24" s="68"/>
      <c r="J24" s="30"/>
    </row>
    <row r="25" spans="1:10" ht="25.5">
      <c r="A25" s="1" t="s">
        <v>16</v>
      </c>
      <c r="B25" s="1">
        <v>23</v>
      </c>
      <c r="C25" s="59" t="s">
        <v>154</v>
      </c>
      <c r="D25" s="59">
        <v>0</v>
      </c>
      <c r="E25" s="4" t="s">
        <v>190</v>
      </c>
      <c r="F25" s="162" t="s">
        <v>321</v>
      </c>
      <c r="G25" s="21"/>
      <c r="H25" s="104">
        <v>0</v>
      </c>
      <c r="I25" s="184" t="s">
        <v>194</v>
      </c>
      <c r="J25" s="30"/>
    </row>
    <row r="26" spans="1:10" ht="25.5">
      <c r="A26" s="1" t="s">
        <v>16</v>
      </c>
      <c r="B26" s="1">
        <v>24</v>
      </c>
      <c r="C26" s="59" t="s">
        <v>197</v>
      </c>
      <c r="D26" s="59">
        <v>0</v>
      </c>
      <c r="E26" s="110" t="s">
        <v>198</v>
      </c>
      <c r="F26" s="5"/>
      <c r="G26" s="21" t="s">
        <v>52</v>
      </c>
      <c r="H26" s="104">
        <v>0</v>
      </c>
      <c r="I26" s="68" t="s">
        <v>199</v>
      </c>
      <c r="J26" s="30" t="s">
        <v>200</v>
      </c>
    </row>
    <row r="27" spans="1:10" ht="15.75">
      <c r="A27" s="1" t="s">
        <v>16</v>
      </c>
      <c r="B27" s="1">
        <v>25</v>
      </c>
      <c r="C27" s="59" t="s">
        <v>159</v>
      </c>
      <c r="D27" s="59">
        <v>0</v>
      </c>
      <c r="E27" s="110" t="s">
        <v>248</v>
      </c>
      <c r="F27" s="5"/>
      <c r="G27" s="21">
        <v>0</v>
      </c>
      <c r="H27" s="104">
        <v>0</v>
      </c>
      <c r="I27" s="68"/>
      <c r="J27" s="30"/>
    </row>
    <row r="28" spans="1:10" ht="15.75">
      <c r="A28" s="1" t="s">
        <v>16</v>
      </c>
      <c r="B28" s="1">
        <v>26</v>
      </c>
      <c r="C28" s="59" t="s">
        <v>159</v>
      </c>
      <c r="D28" s="59">
        <v>100</v>
      </c>
      <c r="E28" s="110" t="s">
        <v>187</v>
      </c>
      <c r="F28" s="5"/>
      <c r="G28" s="21">
        <v>0</v>
      </c>
      <c r="H28" s="104" t="s">
        <v>48</v>
      </c>
      <c r="I28" s="68"/>
      <c r="J28" s="30"/>
    </row>
    <row r="29" spans="1:10" ht="15.75">
      <c r="A29" s="1" t="s">
        <v>16</v>
      </c>
      <c r="B29" s="1">
        <v>27</v>
      </c>
      <c r="C29" s="59" t="s">
        <v>154</v>
      </c>
      <c r="D29" s="59">
        <f>IF(C29="Continue As Planned",100,IF(C29="Defer",0,50))</f>
        <v>0</v>
      </c>
      <c r="E29" s="110" t="s">
        <v>249</v>
      </c>
      <c r="F29" s="5"/>
      <c r="G29" s="21" t="s">
        <v>49</v>
      </c>
      <c r="H29" s="104" t="s">
        <v>49</v>
      </c>
      <c r="I29" s="68"/>
      <c r="J29" s="30"/>
    </row>
    <row r="30" spans="1:10" ht="25.5">
      <c r="A30" s="1" t="s">
        <v>16</v>
      </c>
      <c r="B30" s="1">
        <v>28</v>
      </c>
      <c r="C30" s="59" t="s">
        <v>154</v>
      </c>
      <c r="D30" s="59">
        <f>IF(C30="Continue As Planned",100,IF(C30="Defer",0,50))</f>
        <v>0</v>
      </c>
      <c r="E30" s="110" t="s">
        <v>211</v>
      </c>
      <c r="F30" s="5"/>
      <c r="G30" s="21" t="s">
        <v>49</v>
      </c>
      <c r="H30" s="104" t="s">
        <v>49</v>
      </c>
      <c r="I30" s="68" t="s">
        <v>202</v>
      </c>
      <c r="J30" s="30" t="s">
        <v>201</v>
      </c>
    </row>
    <row r="31" spans="1:10" ht="45">
      <c r="A31" s="1" t="s">
        <v>16</v>
      </c>
      <c r="B31" s="1">
        <v>29</v>
      </c>
      <c r="C31" s="59" t="s">
        <v>154</v>
      </c>
      <c r="D31" s="59">
        <f>IF(C31="Continue As Planned",100,IF(C31="Defer",0,50))</f>
        <v>0</v>
      </c>
      <c r="E31" s="110" t="s">
        <v>36</v>
      </c>
      <c r="F31" s="5"/>
      <c r="G31" s="21" t="s">
        <v>49</v>
      </c>
      <c r="H31" s="104" t="s">
        <v>49</v>
      </c>
      <c r="I31" s="68"/>
      <c r="J31" s="30" t="s">
        <v>37</v>
      </c>
    </row>
    <row r="32" spans="1:10" ht="45">
      <c r="A32" s="1" t="s">
        <v>16</v>
      </c>
      <c r="B32" s="1">
        <v>30</v>
      </c>
      <c r="C32" s="59" t="s">
        <v>154</v>
      </c>
      <c r="D32" s="59">
        <f>IF(C32="Continue As Planned",100,IF(C32="Defer",0,50))</f>
        <v>0</v>
      </c>
      <c r="E32" s="110" t="s">
        <v>40</v>
      </c>
      <c r="F32" s="5"/>
      <c r="G32" s="21" t="s">
        <v>52</v>
      </c>
      <c r="H32" s="104">
        <v>0</v>
      </c>
      <c r="I32" s="68"/>
      <c r="J32" s="30" t="s">
        <v>41</v>
      </c>
    </row>
    <row r="33" spans="1:10" ht="15.75">
      <c r="A33" s="1" t="s">
        <v>16</v>
      </c>
      <c r="B33" s="1">
        <v>31</v>
      </c>
      <c r="C33" s="59" t="s">
        <v>154</v>
      </c>
      <c r="D33" s="59">
        <f>IF(C33="Continue As Planned",100,IF(C33="Defer",0,50))</f>
        <v>0</v>
      </c>
      <c r="E33" s="110" t="s">
        <v>57</v>
      </c>
      <c r="F33" s="5"/>
      <c r="G33" s="21" t="s">
        <v>51</v>
      </c>
      <c r="H33" s="104">
        <v>0</v>
      </c>
      <c r="I33" s="68"/>
      <c r="J33" s="30" t="s">
        <v>42</v>
      </c>
    </row>
    <row r="34" spans="5:8" ht="18">
      <c r="E34" s="129" t="s">
        <v>228</v>
      </c>
      <c r="F34" s="181"/>
      <c r="G34" s="137">
        <f>G36+G35</f>
        <v>23950000</v>
      </c>
      <c r="H34" s="123">
        <f>H35+H36</f>
        <v>22175000</v>
      </c>
    </row>
    <row r="35" spans="5:8" ht="15">
      <c r="E35" s="130" t="s">
        <v>238</v>
      </c>
      <c r="F35" s="181"/>
      <c r="G35" s="131">
        <v>20400000</v>
      </c>
      <c r="H35" s="131">
        <v>20400000</v>
      </c>
    </row>
    <row r="36" spans="5:8" ht="18">
      <c r="E36" s="130" t="s">
        <v>239</v>
      </c>
      <c r="F36" s="181"/>
      <c r="G36" s="137">
        <v>3550000</v>
      </c>
      <c r="H36" s="123">
        <v>1775000</v>
      </c>
    </row>
  </sheetData>
  <mergeCells count="1">
    <mergeCell ref="A1:J1"/>
  </mergeCells>
  <dataValidations count="2">
    <dataValidation type="list" allowBlank="1" showInputMessage="1" showErrorMessage="1" sqref="C3:C7 C9:C17 C19:C33">
      <formula1>"Continue As Planned,Partial Execution,Defer,New"</formula1>
    </dataValidation>
    <dataValidation type="list" allowBlank="1" showInputMessage="1" showErrorMessage="1" sqref="D3:D33">
      <formula1>"100,75,50,25,0"</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2"/>
  </sheetPr>
  <dimension ref="A1:J13"/>
  <sheetViews>
    <sheetView workbookViewId="0" topLeftCell="A1">
      <pane xSplit="5" ySplit="2" topLeftCell="F3" activePane="bottomRight" state="frozen"/>
      <selection pane="topLeft" activeCell="A1" sqref="A1"/>
      <selection pane="topRight" activeCell="F1" sqref="F1"/>
      <selection pane="bottomLeft" activeCell="A3" sqref="A3"/>
      <selection pane="bottomRight" activeCell="A2" sqref="A2"/>
    </sheetView>
  </sheetViews>
  <sheetFormatPr defaultColWidth="9.140625" defaultRowHeight="12.75"/>
  <cols>
    <col min="1" max="1" width="7.28125" style="0" customWidth="1"/>
    <col min="2" max="2" width="6.28125" style="0" customWidth="1"/>
    <col min="3" max="4" width="10.7109375" style="0" customWidth="1"/>
    <col min="5" max="5" width="40.7109375" style="0" customWidth="1"/>
    <col min="6" max="6" width="10.8515625" style="0" customWidth="1"/>
    <col min="7" max="8" width="18.7109375" style="0" customWidth="1"/>
    <col min="9" max="10" width="30.7109375" style="0" customWidth="1"/>
  </cols>
  <sheetData>
    <row r="1" spans="1:10" ht="26.25">
      <c r="A1" s="174" t="s">
        <v>111</v>
      </c>
      <c r="B1" s="175"/>
      <c r="C1" s="175"/>
      <c r="D1" s="175"/>
      <c r="E1" s="175"/>
      <c r="F1" s="175"/>
      <c r="G1" s="175"/>
      <c r="H1" s="175"/>
      <c r="I1" s="175"/>
      <c r="J1" s="175"/>
    </row>
    <row r="2" spans="1:10" ht="33.75">
      <c r="A2" s="14" t="s">
        <v>1</v>
      </c>
      <c r="B2" s="14" t="s">
        <v>325</v>
      </c>
      <c r="C2" s="58" t="s">
        <v>153</v>
      </c>
      <c r="D2" s="60" t="s">
        <v>157</v>
      </c>
      <c r="E2" s="14" t="s">
        <v>2</v>
      </c>
      <c r="F2" s="14" t="s">
        <v>272</v>
      </c>
      <c r="G2" s="14" t="s">
        <v>222</v>
      </c>
      <c r="H2" s="62" t="s">
        <v>221</v>
      </c>
      <c r="I2" s="58" t="s">
        <v>158</v>
      </c>
      <c r="J2" s="14" t="s">
        <v>3</v>
      </c>
    </row>
    <row r="3" spans="1:10" ht="25.5">
      <c r="A3" s="1" t="s">
        <v>0</v>
      </c>
      <c r="B3" s="1">
        <v>1</v>
      </c>
      <c r="C3" s="59" t="s">
        <v>159</v>
      </c>
      <c r="D3" s="59">
        <v>100</v>
      </c>
      <c r="E3" s="4" t="s">
        <v>160</v>
      </c>
      <c r="F3" s="162" t="s">
        <v>289</v>
      </c>
      <c r="G3" s="44">
        <v>0</v>
      </c>
      <c r="H3" s="105" t="s">
        <v>53</v>
      </c>
      <c r="I3" s="68" t="s">
        <v>163</v>
      </c>
      <c r="J3" s="30"/>
    </row>
    <row r="4" spans="1:10" ht="90" customHeight="1">
      <c r="A4" s="1" t="s">
        <v>0</v>
      </c>
      <c r="B4" s="1">
        <v>2</v>
      </c>
      <c r="C4" s="59" t="s">
        <v>156</v>
      </c>
      <c r="D4" s="59">
        <f aca="true" t="shared" si="0" ref="D4:D9">IF(C4="Continue As Planned",100,IF(C4="Defer",0,50))</f>
        <v>50</v>
      </c>
      <c r="E4" s="4" t="s">
        <v>103</v>
      </c>
      <c r="F4" s="162" t="s">
        <v>290</v>
      </c>
      <c r="G4" s="21" t="s">
        <v>129</v>
      </c>
      <c r="H4" s="104" t="s">
        <v>54</v>
      </c>
      <c r="I4" s="116" t="s">
        <v>168</v>
      </c>
      <c r="J4" s="66" t="s">
        <v>102</v>
      </c>
    </row>
    <row r="5" spans="1:10" ht="63.75">
      <c r="A5" s="42" t="s">
        <v>0</v>
      </c>
      <c r="B5" s="42">
        <v>3</v>
      </c>
      <c r="C5" s="59" t="s">
        <v>155</v>
      </c>
      <c r="D5" s="59">
        <f t="shared" si="0"/>
        <v>100</v>
      </c>
      <c r="E5" s="43" t="s">
        <v>161</v>
      </c>
      <c r="F5" s="162" t="s">
        <v>29</v>
      </c>
      <c r="G5" s="44" t="s">
        <v>53</v>
      </c>
      <c r="H5" s="105" t="s">
        <v>53</v>
      </c>
      <c r="I5" s="68" t="s">
        <v>169</v>
      </c>
      <c r="J5" s="7" t="s">
        <v>43</v>
      </c>
    </row>
    <row r="6" spans="1:10" ht="63.75">
      <c r="A6" s="42" t="s">
        <v>0</v>
      </c>
      <c r="B6" s="42">
        <v>4</v>
      </c>
      <c r="C6" s="63" t="s">
        <v>155</v>
      </c>
      <c r="D6" s="63">
        <f t="shared" si="0"/>
        <v>100</v>
      </c>
      <c r="E6" s="43" t="s">
        <v>209</v>
      </c>
      <c r="F6" s="162" t="s">
        <v>296</v>
      </c>
      <c r="G6" s="44" t="s">
        <v>51</v>
      </c>
      <c r="H6" s="105" t="s">
        <v>53</v>
      </c>
      <c r="I6" s="117" t="s">
        <v>164</v>
      </c>
      <c r="J6" s="78" t="s">
        <v>29</v>
      </c>
    </row>
    <row r="7" spans="1:10" s="69" customFormat="1" ht="25.5">
      <c r="A7" s="1" t="s">
        <v>0</v>
      </c>
      <c r="B7" s="1">
        <v>5</v>
      </c>
      <c r="C7" s="59" t="s">
        <v>155</v>
      </c>
      <c r="D7" s="59">
        <f t="shared" si="0"/>
        <v>100</v>
      </c>
      <c r="E7" s="5" t="s">
        <v>104</v>
      </c>
      <c r="F7" s="162" t="s">
        <v>301</v>
      </c>
      <c r="G7" s="21" t="s">
        <v>54</v>
      </c>
      <c r="H7" s="104" t="s">
        <v>54</v>
      </c>
      <c r="I7" s="68" t="s">
        <v>165</v>
      </c>
      <c r="J7" s="70" t="s">
        <v>108</v>
      </c>
    </row>
    <row r="8" spans="1:10" ht="15.75">
      <c r="A8" s="11" t="s">
        <v>0</v>
      </c>
      <c r="B8" s="11">
        <v>6</v>
      </c>
      <c r="C8" s="67" t="s">
        <v>154</v>
      </c>
      <c r="D8" s="67">
        <f t="shared" si="0"/>
        <v>0</v>
      </c>
      <c r="E8" s="3" t="s">
        <v>9</v>
      </c>
      <c r="F8" s="5"/>
      <c r="G8" s="22" t="s">
        <v>51</v>
      </c>
      <c r="H8" s="106">
        <v>0</v>
      </c>
      <c r="I8" s="68" t="s">
        <v>162</v>
      </c>
      <c r="J8" s="64" t="s">
        <v>105</v>
      </c>
    </row>
    <row r="9" spans="1:10" ht="15.75">
      <c r="A9" s="1" t="s">
        <v>0</v>
      </c>
      <c r="B9" s="1">
        <v>7</v>
      </c>
      <c r="C9" s="59" t="s">
        <v>154</v>
      </c>
      <c r="D9" s="59">
        <f t="shared" si="0"/>
        <v>0</v>
      </c>
      <c r="E9" s="4" t="s">
        <v>7</v>
      </c>
      <c r="F9" s="5"/>
      <c r="G9" s="21" t="s">
        <v>51</v>
      </c>
      <c r="H9" s="104">
        <v>0</v>
      </c>
      <c r="I9" s="68" t="s">
        <v>11</v>
      </c>
      <c r="J9" s="66" t="s">
        <v>11</v>
      </c>
    </row>
    <row r="10" spans="1:10" ht="15.75">
      <c r="A10" s="1" t="s">
        <v>0</v>
      </c>
      <c r="B10" s="11">
        <v>8</v>
      </c>
      <c r="C10" s="59" t="s">
        <v>154</v>
      </c>
      <c r="D10" s="59">
        <f>IF(C10="Continue As Planned",100,IF(C10="Defer",0,50))</f>
        <v>0</v>
      </c>
      <c r="E10" s="4" t="s">
        <v>10</v>
      </c>
      <c r="F10" s="5"/>
      <c r="G10" s="21" t="s">
        <v>52</v>
      </c>
      <c r="H10" s="104">
        <v>0</v>
      </c>
      <c r="I10" s="68" t="s">
        <v>167</v>
      </c>
      <c r="J10" s="7" t="s">
        <v>106</v>
      </c>
    </row>
    <row r="11" spans="1:10" ht="25.5">
      <c r="A11" s="1" t="s">
        <v>0</v>
      </c>
      <c r="B11" s="1">
        <v>9</v>
      </c>
      <c r="C11" s="59" t="s">
        <v>154</v>
      </c>
      <c r="D11" s="59">
        <v>0</v>
      </c>
      <c r="E11" s="4" t="s">
        <v>6</v>
      </c>
      <c r="F11" s="5"/>
      <c r="G11" s="21" t="s">
        <v>54</v>
      </c>
      <c r="H11" s="104">
        <v>0</v>
      </c>
      <c r="I11" s="116" t="s">
        <v>229</v>
      </c>
      <c r="J11" s="64" t="s">
        <v>107</v>
      </c>
    </row>
    <row r="12" spans="1:10" ht="45">
      <c r="A12" s="1" t="s">
        <v>0</v>
      </c>
      <c r="B12" s="11">
        <v>10</v>
      </c>
      <c r="C12" s="59" t="s">
        <v>154</v>
      </c>
      <c r="D12" s="59">
        <f>IF(C12="Continue As Planned",100,IF(C12="Defer",0,50))</f>
        <v>0</v>
      </c>
      <c r="E12" s="4" t="s">
        <v>8</v>
      </c>
      <c r="F12" s="5"/>
      <c r="G12" s="21" t="s">
        <v>51</v>
      </c>
      <c r="H12" s="104">
        <v>0</v>
      </c>
      <c r="I12" s="116" t="s">
        <v>229</v>
      </c>
      <c r="J12" s="30" t="s">
        <v>44</v>
      </c>
    </row>
    <row r="13" spans="1:10" ht="18">
      <c r="A13" s="118"/>
      <c r="B13" s="119"/>
      <c r="C13" s="119"/>
      <c r="D13" s="120"/>
      <c r="E13" s="121" t="s">
        <v>228</v>
      </c>
      <c r="F13" s="182"/>
      <c r="G13" s="122">
        <v>8350000</v>
      </c>
      <c r="H13" s="127">
        <v>5525000</v>
      </c>
      <c r="I13" s="124"/>
      <c r="J13" s="125"/>
    </row>
  </sheetData>
  <mergeCells count="1">
    <mergeCell ref="A1:J1"/>
  </mergeCells>
  <dataValidations count="3">
    <dataValidation type="list" allowBlank="1" showInputMessage="1" showErrorMessage="1" sqref="C11">
      <formula1>"Continue As Planned,Partial Execution,Defer"</formula1>
    </dataValidation>
    <dataValidation type="list" allowBlank="1" showInputMessage="1" showErrorMessage="1" sqref="C12 C3:C10">
      <formula1>"Continue As Planned,Partial Execution,Defer,New"</formula1>
    </dataValidation>
    <dataValidation type="list" allowBlank="1" showInputMessage="1" showErrorMessage="1" sqref="D3:D12">
      <formula1>"100,75,50,25,0"</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5"/>
  </sheetPr>
  <dimension ref="A1:S14"/>
  <sheetViews>
    <sheetView workbookViewId="0" topLeftCell="A1">
      <pane xSplit="5" ySplit="2" topLeftCell="F3" activePane="bottomRight" state="frozen"/>
      <selection pane="topLeft" activeCell="A1" sqref="A1"/>
      <selection pane="topRight" activeCell="G1" sqref="G1"/>
      <selection pane="bottomLeft" activeCell="A3" sqref="A3"/>
      <selection pane="bottomRight" activeCell="H6" sqref="H6"/>
    </sheetView>
  </sheetViews>
  <sheetFormatPr defaultColWidth="9.140625" defaultRowHeight="12.75"/>
  <cols>
    <col min="1" max="1" width="7.28125" style="0" customWidth="1"/>
    <col min="2" max="2" width="6.28125" style="0" customWidth="1"/>
    <col min="3" max="4" width="10.7109375" style="0" customWidth="1"/>
    <col min="5" max="5" width="40.7109375" style="0" customWidth="1"/>
    <col min="6" max="6" width="10.8515625" style="0" customWidth="1"/>
    <col min="7" max="8" width="18.7109375" style="0" customWidth="1"/>
    <col min="9" max="9" width="30.7109375" style="0" customWidth="1"/>
    <col min="10" max="10" width="28.28125" style="0" customWidth="1"/>
  </cols>
  <sheetData>
    <row r="1" spans="1:10" ht="26.25">
      <c r="A1" s="176" t="s">
        <v>111</v>
      </c>
      <c r="B1" s="177"/>
      <c r="C1" s="177"/>
      <c r="D1" s="177"/>
      <c r="E1" s="177"/>
      <c r="F1" s="177"/>
      <c r="G1" s="177"/>
      <c r="H1" s="177"/>
      <c r="I1" s="177"/>
      <c r="J1" s="177"/>
    </row>
    <row r="2" spans="1:10" ht="33.75">
      <c r="A2" s="14" t="s">
        <v>1</v>
      </c>
      <c r="B2" s="14" t="s">
        <v>326</v>
      </c>
      <c r="C2" s="58" t="s">
        <v>153</v>
      </c>
      <c r="D2" s="60" t="s">
        <v>157</v>
      </c>
      <c r="E2" s="14" t="s">
        <v>2</v>
      </c>
      <c r="F2" s="14" t="s">
        <v>272</v>
      </c>
      <c r="G2" s="14" t="s">
        <v>222</v>
      </c>
      <c r="H2" s="62" t="s">
        <v>221</v>
      </c>
      <c r="I2" s="58" t="s">
        <v>158</v>
      </c>
      <c r="J2" s="14" t="s">
        <v>3</v>
      </c>
    </row>
    <row r="3" spans="1:10" ht="45">
      <c r="A3" s="11" t="s">
        <v>17</v>
      </c>
      <c r="B3" s="11">
        <v>1</v>
      </c>
      <c r="C3" s="59" t="s">
        <v>155</v>
      </c>
      <c r="D3" s="59">
        <f>IF(C3="Continue As Planned",100,IF(C3="Defer",0,50))</f>
        <v>100</v>
      </c>
      <c r="E3" s="4" t="s">
        <v>250</v>
      </c>
      <c r="F3" s="162" t="s">
        <v>275</v>
      </c>
      <c r="G3" s="12" t="s">
        <v>49</v>
      </c>
      <c r="H3" s="76" t="s">
        <v>49</v>
      </c>
      <c r="I3" s="61" t="s">
        <v>170</v>
      </c>
      <c r="J3" s="50" t="s">
        <v>115</v>
      </c>
    </row>
    <row r="4" spans="1:10" ht="33.75">
      <c r="A4" s="1" t="s">
        <v>17</v>
      </c>
      <c r="B4" s="1">
        <v>2</v>
      </c>
      <c r="C4" s="59" t="s">
        <v>155</v>
      </c>
      <c r="D4" s="59">
        <f>IF(C4="Continue As Planned",100,IF(C4="Defer",0,50))</f>
        <v>100</v>
      </c>
      <c r="E4" s="24" t="s">
        <v>59</v>
      </c>
      <c r="F4" s="162" t="s">
        <v>291</v>
      </c>
      <c r="G4" s="21" t="s">
        <v>52</v>
      </c>
      <c r="H4" s="104" t="s">
        <v>48</v>
      </c>
      <c r="I4" s="61" t="s">
        <v>173</v>
      </c>
      <c r="J4" s="7" t="s">
        <v>61</v>
      </c>
    </row>
    <row r="5" spans="1:10" ht="25.5">
      <c r="A5" s="1" t="s">
        <v>17</v>
      </c>
      <c r="B5" s="1">
        <v>3</v>
      </c>
      <c r="C5" s="59" t="s">
        <v>159</v>
      </c>
      <c r="D5" s="59">
        <v>50</v>
      </c>
      <c r="E5" s="6" t="s">
        <v>205</v>
      </c>
      <c r="F5" s="163" t="s">
        <v>292</v>
      </c>
      <c r="G5" s="22" t="s">
        <v>51</v>
      </c>
      <c r="H5" s="104" t="s">
        <v>53</v>
      </c>
      <c r="I5" s="61" t="s">
        <v>230</v>
      </c>
      <c r="J5" s="7"/>
    </row>
    <row r="6" spans="1:10" ht="56.25">
      <c r="A6" s="1" t="s">
        <v>17</v>
      </c>
      <c r="B6" s="1">
        <v>4</v>
      </c>
      <c r="C6" s="59" t="s">
        <v>156</v>
      </c>
      <c r="D6" s="59">
        <v>10</v>
      </c>
      <c r="E6" s="24" t="s">
        <v>58</v>
      </c>
      <c r="F6" s="162" t="s">
        <v>318</v>
      </c>
      <c r="G6" s="22" t="s">
        <v>52</v>
      </c>
      <c r="H6" s="76" t="s">
        <v>49</v>
      </c>
      <c r="I6" s="61" t="s">
        <v>172</v>
      </c>
      <c r="J6" s="7" t="s">
        <v>118</v>
      </c>
    </row>
    <row r="7" spans="1:19" ht="30" customHeight="1">
      <c r="A7" s="1" t="s">
        <v>17</v>
      </c>
      <c r="B7" s="1">
        <v>5</v>
      </c>
      <c r="C7" s="59" t="s">
        <v>159</v>
      </c>
      <c r="D7" s="59">
        <v>100</v>
      </c>
      <c r="E7" s="4" t="s">
        <v>322</v>
      </c>
      <c r="F7" s="162" t="s">
        <v>320</v>
      </c>
      <c r="G7" s="21">
        <v>0</v>
      </c>
      <c r="H7" s="104" t="s">
        <v>51</v>
      </c>
      <c r="I7" s="104"/>
      <c r="J7" s="21"/>
      <c r="L7" s="71"/>
      <c r="M7" s="30"/>
      <c r="N7" s="46"/>
      <c r="O7" s="65"/>
      <c r="P7" s="56"/>
      <c r="Q7" s="47"/>
      <c r="R7" s="47"/>
      <c r="S7" s="101"/>
    </row>
    <row r="8" spans="1:10" ht="22.5">
      <c r="A8" s="1" t="s">
        <v>17</v>
      </c>
      <c r="B8" s="1">
        <v>6</v>
      </c>
      <c r="C8" s="59" t="s">
        <v>154</v>
      </c>
      <c r="D8" s="59">
        <f aca="true" t="shared" si="0" ref="D6:D13">IF(C8="Continue As Planned",100,IF(C8="Defer",0,50))</f>
        <v>0</v>
      </c>
      <c r="E8" s="5" t="s">
        <v>114</v>
      </c>
      <c r="F8" s="162"/>
      <c r="G8" s="22" t="s">
        <v>53</v>
      </c>
      <c r="H8" s="106">
        <v>0</v>
      </c>
      <c r="I8" s="61" t="s">
        <v>204</v>
      </c>
      <c r="J8" s="7" t="s">
        <v>116</v>
      </c>
    </row>
    <row r="9" spans="1:10" ht="56.25">
      <c r="A9" s="1" t="s">
        <v>17</v>
      </c>
      <c r="B9" s="1">
        <v>7</v>
      </c>
      <c r="C9" s="59" t="s">
        <v>154</v>
      </c>
      <c r="D9" s="59">
        <f t="shared" si="0"/>
        <v>0</v>
      </c>
      <c r="E9" s="24" t="s">
        <v>96</v>
      </c>
      <c r="F9" s="162"/>
      <c r="G9" s="21" t="s">
        <v>52</v>
      </c>
      <c r="H9" s="104">
        <v>0</v>
      </c>
      <c r="I9" s="61" t="s">
        <v>171</v>
      </c>
      <c r="J9" s="7" t="s">
        <v>117</v>
      </c>
    </row>
    <row r="10" spans="1:10" ht="45">
      <c r="A10" s="1" t="s">
        <v>17</v>
      </c>
      <c r="B10" s="1">
        <v>8</v>
      </c>
      <c r="C10" s="59" t="s">
        <v>154</v>
      </c>
      <c r="D10" s="59">
        <f t="shared" si="0"/>
        <v>0</v>
      </c>
      <c r="E10" s="25" t="s">
        <v>60</v>
      </c>
      <c r="F10" s="162"/>
      <c r="G10" s="21" t="s">
        <v>51</v>
      </c>
      <c r="H10" s="104">
        <v>0</v>
      </c>
      <c r="I10" s="61" t="s">
        <v>171</v>
      </c>
      <c r="J10" s="7" t="s">
        <v>94</v>
      </c>
    </row>
    <row r="11" spans="1:10" ht="67.5">
      <c r="A11" s="1" t="s">
        <v>17</v>
      </c>
      <c r="B11" s="1">
        <v>9</v>
      </c>
      <c r="C11" s="59" t="s">
        <v>154</v>
      </c>
      <c r="D11" s="59">
        <f t="shared" si="0"/>
        <v>0</v>
      </c>
      <c r="E11" s="5" t="s">
        <v>112</v>
      </c>
      <c r="F11" s="162"/>
      <c r="G11" s="21" t="s">
        <v>53</v>
      </c>
      <c r="H11" s="104">
        <v>0</v>
      </c>
      <c r="I11" s="61" t="s">
        <v>171</v>
      </c>
      <c r="J11" s="7" t="s">
        <v>113</v>
      </c>
    </row>
    <row r="12" spans="1:10" ht="45">
      <c r="A12" s="1" t="s">
        <v>17</v>
      </c>
      <c r="B12" s="1">
        <v>10</v>
      </c>
      <c r="C12" s="59" t="s">
        <v>154</v>
      </c>
      <c r="D12" s="59">
        <f t="shared" si="0"/>
        <v>0</v>
      </c>
      <c r="E12" s="5" t="s">
        <v>80</v>
      </c>
      <c r="F12" s="162"/>
      <c r="G12" s="21" t="s">
        <v>55</v>
      </c>
      <c r="H12" s="104">
        <v>0</v>
      </c>
      <c r="I12" s="61" t="s">
        <v>171</v>
      </c>
      <c r="J12" s="7" t="s">
        <v>119</v>
      </c>
    </row>
    <row r="13" spans="1:10" ht="67.5">
      <c r="A13" s="1" t="s">
        <v>17</v>
      </c>
      <c r="B13" s="1">
        <v>11</v>
      </c>
      <c r="C13" s="59" t="s">
        <v>154</v>
      </c>
      <c r="D13" s="59">
        <f t="shared" si="0"/>
        <v>0</v>
      </c>
      <c r="E13" s="6" t="s">
        <v>23</v>
      </c>
      <c r="F13" s="163"/>
      <c r="G13" s="21" t="s">
        <v>51</v>
      </c>
      <c r="H13" s="104">
        <v>0</v>
      </c>
      <c r="I13" s="61" t="s">
        <v>203</v>
      </c>
      <c r="J13" s="7" t="s">
        <v>26</v>
      </c>
    </row>
    <row r="14" spans="1:10" ht="18">
      <c r="A14" s="118"/>
      <c r="B14" s="119"/>
      <c r="C14" s="119"/>
      <c r="D14" s="120"/>
      <c r="E14" s="121" t="s">
        <v>228</v>
      </c>
      <c r="F14" s="182"/>
      <c r="G14" s="122">
        <v>4300000</v>
      </c>
      <c r="H14" s="124">
        <v>550000</v>
      </c>
      <c r="I14" s="124"/>
      <c r="J14" s="125"/>
    </row>
  </sheetData>
  <mergeCells count="1">
    <mergeCell ref="A1:J1"/>
  </mergeCells>
  <dataValidations count="4">
    <dataValidation type="list" allowBlank="1" showInputMessage="1" showErrorMessage="1" sqref="R7">
      <formula1>"PUCT,Mkt Non-Nodal,Mkt Nodal Specific Non-Disc,Mkt Nodal Specific Disc,Mkt Nodal Placehldr,IMM,ERCOT Non-Nodal Non-Disc,ERCOT Non-Nodal Disc,ERCOT Nodal Specific Non-Disc,ERCOT Nodal Specific Disc,ERCOT Nodal Placehldr,MET Center"</formula1>
    </dataValidation>
    <dataValidation type="list" allowBlank="1" showInputMessage="1" showErrorMessage="1" sqref="S7">
      <formula1>"Y,N"</formula1>
    </dataValidation>
    <dataValidation type="list" allowBlank="1" showInputMessage="1" showErrorMessage="1" sqref="C3:C13">
      <formula1>"Continue As Planned,Partial Execution,Defer,New"</formula1>
    </dataValidation>
    <dataValidation type="list" allowBlank="1" showInputMessage="1" showErrorMessage="1" sqref="D3:D5 D7:D13">
      <formula1>"100,75,50,25,0"</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1"/>
  </sheetPr>
  <dimension ref="A1:J17"/>
  <sheetViews>
    <sheetView workbookViewId="0" topLeftCell="A1">
      <pane xSplit="5" ySplit="2" topLeftCell="F3" activePane="bottomRight" state="frozen"/>
      <selection pane="topLeft" activeCell="A1" sqref="A1"/>
      <selection pane="topRight" activeCell="G1" sqref="G1"/>
      <selection pane="bottomLeft" activeCell="A3" sqref="A3"/>
      <selection pane="bottomRight" activeCell="E6" sqref="E6"/>
    </sheetView>
  </sheetViews>
  <sheetFormatPr defaultColWidth="9.140625" defaultRowHeight="12.75"/>
  <cols>
    <col min="1" max="1" width="7.28125" style="0" customWidth="1"/>
    <col min="2" max="2" width="6.28125" style="0" customWidth="1"/>
    <col min="3" max="4" width="10.7109375" style="0" customWidth="1"/>
    <col min="5" max="5" width="40.7109375" style="0" customWidth="1"/>
    <col min="6" max="6" width="11.00390625" style="0" customWidth="1"/>
    <col min="7" max="8" width="18.7109375" style="0" customWidth="1"/>
    <col min="9" max="10" width="30.7109375" style="0" customWidth="1"/>
  </cols>
  <sheetData>
    <row r="1" spans="1:10" ht="26.25">
      <c r="A1" s="178" t="s">
        <v>111</v>
      </c>
      <c r="B1" s="179"/>
      <c r="C1" s="179"/>
      <c r="D1" s="179"/>
      <c r="E1" s="179"/>
      <c r="F1" s="179"/>
      <c r="G1" s="179"/>
      <c r="H1" s="179"/>
      <c r="I1" s="179"/>
      <c r="J1" s="179"/>
    </row>
    <row r="2" spans="1:10" ht="46.5" customHeight="1">
      <c r="A2" s="14" t="s">
        <v>1</v>
      </c>
      <c r="B2" s="14" t="s">
        <v>327</v>
      </c>
      <c r="C2" s="58" t="s">
        <v>153</v>
      </c>
      <c r="D2" s="60" t="s">
        <v>157</v>
      </c>
      <c r="E2" s="14" t="s">
        <v>2</v>
      </c>
      <c r="F2" s="14" t="s">
        <v>272</v>
      </c>
      <c r="G2" s="14" t="s">
        <v>222</v>
      </c>
      <c r="H2" s="62" t="s">
        <v>221</v>
      </c>
      <c r="I2" s="58" t="s">
        <v>158</v>
      </c>
      <c r="J2" s="14" t="s">
        <v>3</v>
      </c>
    </row>
    <row r="3" spans="1:10" ht="25.5">
      <c r="A3" s="11" t="s">
        <v>18</v>
      </c>
      <c r="B3" s="11">
        <v>1</v>
      </c>
      <c r="C3" s="59" t="s">
        <v>155</v>
      </c>
      <c r="D3" s="59">
        <f>IF(C3="Continue As Planned",100,IF(C3="Defer",0,50))</f>
        <v>100</v>
      </c>
      <c r="E3" s="49" t="s">
        <v>63</v>
      </c>
      <c r="F3" s="162" t="s">
        <v>281</v>
      </c>
      <c r="G3" s="12" t="s">
        <v>49</v>
      </c>
      <c r="H3" s="76" t="s">
        <v>49</v>
      </c>
      <c r="I3" s="61" t="s">
        <v>232</v>
      </c>
      <c r="J3" s="50" t="s">
        <v>70</v>
      </c>
    </row>
    <row r="4" spans="1:10" ht="33.75">
      <c r="A4" s="1" t="s">
        <v>18</v>
      </c>
      <c r="B4" s="1">
        <v>2</v>
      </c>
      <c r="C4" s="59" t="s">
        <v>155</v>
      </c>
      <c r="D4" s="59">
        <f>IF(C4="Continue As Planned",100,IF(C4="Defer",0,50))</f>
        <v>100</v>
      </c>
      <c r="E4" s="5" t="s">
        <v>64</v>
      </c>
      <c r="F4" s="162" t="s">
        <v>282</v>
      </c>
      <c r="G4" s="22" t="s">
        <v>51</v>
      </c>
      <c r="H4" s="106" t="s">
        <v>51</v>
      </c>
      <c r="I4" s="61" t="s">
        <v>233</v>
      </c>
      <c r="J4" s="7" t="s">
        <v>71</v>
      </c>
    </row>
    <row r="5" spans="1:10" ht="25.5">
      <c r="A5" s="1" t="s">
        <v>18</v>
      </c>
      <c r="B5" s="1">
        <v>3</v>
      </c>
      <c r="C5" s="59" t="s">
        <v>155</v>
      </c>
      <c r="D5" s="59">
        <f>IF(C5="Continue As Planned",100,IF(C5="Defer",0,50))</f>
        <v>100</v>
      </c>
      <c r="E5" s="5" t="s">
        <v>21</v>
      </c>
      <c r="F5" s="162" t="s">
        <v>280</v>
      </c>
      <c r="G5" s="8" t="s">
        <v>48</v>
      </c>
      <c r="H5" s="77" t="s">
        <v>48</v>
      </c>
      <c r="I5" s="61" t="s">
        <v>231</v>
      </c>
      <c r="J5" s="7" t="s">
        <v>67</v>
      </c>
    </row>
    <row r="6" spans="1:10" ht="25.5">
      <c r="A6" s="1" t="s">
        <v>18</v>
      </c>
      <c r="B6" s="1">
        <v>4</v>
      </c>
      <c r="C6" s="59" t="s">
        <v>155</v>
      </c>
      <c r="D6" s="59">
        <f>IF(C6="Continue As Planned",100,IF(C6="Defer",0,50))</f>
        <v>100</v>
      </c>
      <c r="E6" s="5" t="s">
        <v>240</v>
      </c>
      <c r="F6" s="162" t="s">
        <v>279</v>
      </c>
      <c r="G6" s="21">
        <v>0</v>
      </c>
      <c r="H6" s="76" t="s">
        <v>49</v>
      </c>
      <c r="I6" s="61"/>
      <c r="J6" s="7" t="s">
        <v>71</v>
      </c>
    </row>
    <row r="7" spans="1:10" ht="24">
      <c r="A7" s="1" t="s">
        <v>18</v>
      </c>
      <c r="B7" s="1">
        <v>5</v>
      </c>
      <c r="C7" s="59" t="s">
        <v>155</v>
      </c>
      <c r="D7" s="59">
        <f>IF(C7="Continue As Planned",100,IF(C7="Defer",0,50))</f>
        <v>100</v>
      </c>
      <c r="E7" s="5" t="s">
        <v>241</v>
      </c>
      <c r="F7" s="162" t="s">
        <v>277</v>
      </c>
      <c r="G7" s="21">
        <v>0</v>
      </c>
      <c r="H7" s="76">
        <v>0</v>
      </c>
      <c r="I7" s="61"/>
      <c r="J7" s="7" t="s">
        <v>71</v>
      </c>
    </row>
    <row r="8" spans="1:10" ht="90">
      <c r="A8" s="1" t="s">
        <v>18</v>
      </c>
      <c r="B8" s="1">
        <v>6</v>
      </c>
      <c r="C8" s="59" t="s">
        <v>159</v>
      </c>
      <c r="D8" s="59">
        <v>100</v>
      </c>
      <c r="E8" s="6" t="s">
        <v>176</v>
      </c>
      <c r="F8" s="163" t="s">
        <v>278</v>
      </c>
      <c r="G8" s="21">
        <v>0</v>
      </c>
      <c r="H8" s="104" t="s">
        <v>51</v>
      </c>
      <c r="I8" s="61" t="s">
        <v>235</v>
      </c>
      <c r="J8" s="7" t="s">
        <v>177</v>
      </c>
    </row>
    <row r="9" spans="1:10" ht="56.25">
      <c r="A9" s="1" t="s">
        <v>18</v>
      </c>
      <c r="B9" s="1">
        <v>7</v>
      </c>
      <c r="C9" s="59" t="s">
        <v>155</v>
      </c>
      <c r="D9" s="59">
        <f aca="true" t="shared" si="0" ref="D9:D14">IF(C9="Continue As Planned",100,IF(C9="Defer",0,50))</f>
        <v>100</v>
      </c>
      <c r="E9" s="5" t="s">
        <v>62</v>
      </c>
      <c r="F9" s="162" t="s">
        <v>276</v>
      </c>
      <c r="G9" s="12" t="s">
        <v>48</v>
      </c>
      <c r="H9" s="76" t="s">
        <v>48</v>
      </c>
      <c r="I9" s="61" t="s">
        <v>235</v>
      </c>
      <c r="J9" s="7" t="s">
        <v>69</v>
      </c>
    </row>
    <row r="10" spans="1:10" ht="25.5">
      <c r="A10" s="1" t="s">
        <v>18</v>
      </c>
      <c r="B10" s="1">
        <v>8</v>
      </c>
      <c r="C10" s="59" t="s">
        <v>155</v>
      </c>
      <c r="D10" s="59">
        <f t="shared" si="0"/>
        <v>100</v>
      </c>
      <c r="E10" s="5" t="s">
        <v>22</v>
      </c>
      <c r="F10" s="162" t="s">
        <v>285</v>
      </c>
      <c r="G10" s="21" t="s">
        <v>52</v>
      </c>
      <c r="H10" s="104" t="s">
        <v>51</v>
      </c>
      <c r="I10" s="61" t="s">
        <v>234</v>
      </c>
      <c r="J10" s="7" t="s">
        <v>68</v>
      </c>
    </row>
    <row r="11" spans="1:10" ht="101.25">
      <c r="A11" s="1" t="s">
        <v>18</v>
      </c>
      <c r="B11" s="1">
        <v>9</v>
      </c>
      <c r="C11" s="59" t="s">
        <v>155</v>
      </c>
      <c r="D11" s="59">
        <f t="shared" si="0"/>
        <v>100</v>
      </c>
      <c r="E11" s="4" t="s">
        <v>268</v>
      </c>
      <c r="F11" s="162" t="s">
        <v>293</v>
      </c>
      <c r="G11" s="21" t="s">
        <v>54</v>
      </c>
      <c r="H11" s="104" t="s">
        <v>54</v>
      </c>
      <c r="I11" s="61" t="s">
        <v>174</v>
      </c>
      <c r="J11" s="7" t="s">
        <v>93</v>
      </c>
    </row>
    <row r="12" spans="1:10" ht="45">
      <c r="A12" s="1" t="s">
        <v>18</v>
      </c>
      <c r="B12" s="1">
        <v>10</v>
      </c>
      <c r="C12" s="59" t="s">
        <v>155</v>
      </c>
      <c r="D12" s="59">
        <f t="shared" si="0"/>
        <v>100</v>
      </c>
      <c r="E12" s="6" t="s">
        <v>24</v>
      </c>
      <c r="F12" s="163" t="s">
        <v>284</v>
      </c>
      <c r="G12" s="21" t="s">
        <v>52</v>
      </c>
      <c r="H12" s="104" t="s">
        <v>52</v>
      </c>
      <c r="I12" s="61" t="s">
        <v>175</v>
      </c>
      <c r="J12" s="7" t="s">
        <v>73</v>
      </c>
    </row>
    <row r="13" spans="1:10" ht="45">
      <c r="A13" s="1" t="s">
        <v>18</v>
      </c>
      <c r="B13" s="1">
        <v>11</v>
      </c>
      <c r="C13" s="59" t="s">
        <v>155</v>
      </c>
      <c r="D13" s="59">
        <f t="shared" si="0"/>
        <v>100</v>
      </c>
      <c r="E13" s="6" t="s">
        <v>25</v>
      </c>
      <c r="F13" s="163" t="s">
        <v>283</v>
      </c>
      <c r="G13" s="21" t="s">
        <v>54</v>
      </c>
      <c r="H13" s="104" t="s">
        <v>53</v>
      </c>
      <c r="I13" s="61" t="s">
        <v>236</v>
      </c>
      <c r="J13" s="7" t="s">
        <v>74</v>
      </c>
    </row>
    <row r="14" spans="1:10" ht="45">
      <c r="A14" s="1" t="s">
        <v>18</v>
      </c>
      <c r="B14" s="1">
        <v>12</v>
      </c>
      <c r="C14" s="59" t="s">
        <v>155</v>
      </c>
      <c r="D14" s="59">
        <f t="shared" si="0"/>
        <v>100</v>
      </c>
      <c r="E14" s="5" t="s">
        <v>65</v>
      </c>
      <c r="F14" s="162" t="s">
        <v>288</v>
      </c>
      <c r="G14" s="21" t="s">
        <v>52</v>
      </c>
      <c r="H14" s="104" t="s">
        <v>52</v>
      </c>
      <c r="I14" s="61" t="s">
        <v>235</v>
      </c>
      <c r="J14" s="7" t="s">
        <v>72</v>
      </c>
    </row>
    <row r="15" spans="1:10" ht="45">
      <c r="A15" s="1" t="s">
        <v>18</v>
      </c>
      <c r="B15" s="1">
        <v>13</v>
      </c>
      <c r="C15" s="59" t="s">
        <v>159</v>
      </c>
      <c r="D15" s="59">
        <v>100</v>
      </c>
      <c r="E15" s="5" t="s">
        <v>242</v>
      </c>
      <c r="F15" s="162" t="s">
        <v>302</v>
      </c>
      <c r="G15" s="21">
        <v>0</v>
      </c>
      <c r="H15" s="104" t="s">
        <v>53</v>
      </c>
      <c r="I15" s="61" t="s">
        <v>235</v>
      </c>
      <c r="J15" s="7" t="s">
        <v>72</v>
      </c>
    </row>
    <row r="16" spans="1:10" ht="56.25">
      <c r="A16" s="1" t="s">
        <v>18</v>
      </c>
      <c r="B16" s="1">
        <v>14</v>
      </c>
      <c r="C16" s="59" t="s">
        <v>154</v>
      </c>
      <c r="D16" s="59">
        <f>IF(C16="Continue As Planned",100,IF(C16="Defer",0,50))</f>
        <v>0</v>
      </c>
      <c r="E16" s="24" t="s">
        <v>66</v>
      </c>
      <c r="F16" s="24"/>
      <c r="G16" s="21" t="s">
        <v>53</v>
      </c>
      <c r="H16" s="104">
        <v>0</v>
      </c>
      <c r="I16" s="71" t="s">
        <v>171</v>
      </c>
      <c r="J16" s="7" t="s">
        <v>75</v>
      </c>
    </row>
    <row r="17" spans="1:10" ht="18">
      <c r="A17" s="118"/>
      <c r="B17" s="119"/>
      <c r="C17" s="119"/>
      <c r="D17" s="120"/>
      <c r="E17" s="121" t="s">
        <v>228</v>
      </c>
      <c r="F17" s="182"/>
      <c r="G17" s="122">
        <v>3500000</v>
      </c>
      <c r="H17" s="127">
        <v>3450000</v>
      </c>
      <c r="I17" s="128"/>
      <c r="J17" s="125"/>
    </row>
  </sheetData>
  <mergeCells count="1">
    <mergeCell ref="A1:J1"/>
  </mergeCells>
  <dataValidations count="2">
    <dataValidation type="list" allowBlank="1" showInputMessage="1" showErrorMessage="1" sqref="C3:C16">
      <formula1>"Continue As Planned,Partial Execution,Defer,New"</formula1>
    </dataValidation>
    <dataValidation type="list" allowBlank="1" showInputMessage="1" showErrorMessage="1" sqref="D3:D16">
      <formula1>"100,75,50,25,0"</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44"/>
  </sheetPr>
  <dimension ref="A1:J24"/>
  <sheetViews>
    <sheetView workbookViewId="0" topLeftCell="A1">
      <pane xSplit="5" ySplit="2" topLeftCell="F3" activePane="bottomRight" state="frozen"/>
      <selection pane="topLeft" activeCell="A1" sqref="A1"/>
      <selection pane="topRight" activeCell="F1" sqref="F1"/>
      <selection pane="bottomLeft" activeCell="A3" sqref="A3"/>
      <selection pane="bottomRight" activeCell="I7" sqref="I7"/>
    </sheetView>
  </sheetViews>
  <sheetFormatPr defaultColWidth="9.140625" defaultRowHeight="12.75"/>
  <cols>
    <col min="1" max="1" width="7.28125" style="0" customWidth="1"/>
    <col min="2" max="2" width="6.140625" style="0" bestFit="1" customWidth="1"/>
    <col min="3" max="4" width="10.7109375" style="0" customWidth="1"/>
    <col min="5" max="5" width="40.7109375" style="0" customWidth="1"/>
    <col min="6" max="6" width="11.00390625" style="0" customWidth="1"/>
    <col min="7" max="8" width="18.7109375" style="0" customWidth="1"/>
    <col min="9" max="9" width="30.7109375" style="0" customWidth="1"/>
    <col min="10" max="10" width="50.7109375" style="0" customWidth="1"/>
  </cols>
  <sheetData>
    <row r="1" spans="1:10" ht="26.25">
      <c r="A1" s="178" t="s">
        <v>111</v>
      </c>
      <c r="B1" s="179"/>
      <c r="C1" s="179"/>
      <c r="D1" s="179"/>
      <c r="E1" s="179"/>
      <c r="F1" s="179"/>
      <c r="G1" s="179"/>
      <c r="H1" s="179"/>
      <c r="I1" s="179"/>
      <c r="J1" s="180"/>
    </row>
    <row r="2" spans="1:10" ht="46.5" customHeight="1">
      <c r="A2" s="14" t="s">
        <v>1</v>
      </c>
      <c r="B2" s="14" t="s">
        <v>328</v>
      </c>
      <c r="C2" s="58" t="s">
        <v>153</v>
      </c>
      <c r="D2" s="60" t="s">
        <v>157</v>
      </c>
      <c r="E2" s="14" t="s">
        <v>2</v>
      </c>
      <c r="F2" s="14" t="s">
        <v>272</v>
      </c>
      <c r="G2" s="14" t="s">
        <v>222</v>
      </c>
      <c r="H2" s="62" t="s">
        <v>221</v>
      </c>
      <c r="I2" s="58" t="s">
        <v>158</v>
      </c>
      <c r="J2" s="14" t="s">
        <v>3</v>
      </c>
    </row>
    <row r="3" spans="1:10" ht="30" customHeight="1">
      <c r="A3" s="1" t="s">
        <v>19</v>
      </c>
      <c r="B3" s="1">
        <v>1</v>
      </c>
      <c r="C3" s="59" t="s">
        <v>159</v>
      </c>
      <c r="D3" s="59">
        <v>100</v>
      </c>
      <c r="E3" s="110" t="s">
        <v>183</v>
      </c>
      <c r="F3" s="162" t="s">
        <v>273</v>
      </c>
      <c r="G3" s="28">
        <v>0</v>
      </c>
      <c r="H3" s="104" t="s">
        <v>52</v>
      </c>
      <c r="I3" s="108" t="s">
        <v>223</v>
      </c>
      <c r="J3" s="30" t="s">
        <v>182</v>
      </c>
    </row>
    <row r="4" spans="1:10" ht="30" customHeight="1">
      <c r="A4" s="1" t="s">
        <v>19</v>
      </c>
      <c r="B4" s="1">
        <v>2</v>
      </c>
      <c r="C4" s="59" t="s">
        <v>159</v>
      </c>
      <c r="D4" s="59">
        <v>100</v>
      </c>
      <c r="E4" s="110" t="s">
        <v>206</v>
      </c>
      <c r="F4" s="162" t="s">
        <v>274</v>
      </c>
      <c r="G4" s="28">
        <v>0</v>
      </c>
      <c r="H4" s="104" t="s">
        <v>52</v>
      </c>
      <c r="I4" s="108" t="s">
        <v>224</v>
      </c>
      <c r="J4" s="30" t="s">
        <v>207</v>
      </c>
    </row>
    <row r="5" spans="1:10" ht="30" customHeight="1">
      <c r="A5" s="1" t="s">
        <v>19</v>
      </c>
      <c r="B5" s="1">
        <v>3</v>
      </c>
      <c r="C5" s="59" t="s">
        <v>155</v>
      </c>
      <c r="D5" s="59">
        <f>IF(C5="Continue As Planned",100,IF(C5="Defer",0,50))</f>
        <v>100</v>
      </c>
      <c r="E5" s="110" t="s">
        <v>180</v>
      </c>
      <c r="F5" s="162" t="s">
        <v>286</v>
      </c>
      <c r="G5" s="28"/>
      <c r="H5" s="77" t="s">
        <v>49</v>
      </c>
      <c r="I5" s="61" t="s">
        <v>225</v>
      </c>
      <c r="J5" s="30" t="s">
        <v>178</v>
      </c>
    </row>
    <row r="6" spans="1:10" ht="30" customHeight="1">
      <c r="A6" s="1" t="s">
        <v>19</v>
      </c>
      <c r="B6" s="1">
        <v>4</v>
      </c>
      <c r="C6" s="59" t="s">
        <v>155</v>
      </c>
      <c r="D6" s="59">
        <f>IF(C6="Continue As Planned",100,IF(C6="Defer",0,50))</f>
        <v>100</v>
      </c>
      <c r="E6" s="110" t="s">
        <v>181</v>
      </c>
      <c r="F6" s="162" t="s">
        <v>287</v>
      </c>
      <c r="G6" s="28"/>
      <c r="H6" s="104" t="s">
        <v>53</v>
      </c>
      <c r="I6" s="61"/>
      <c r="J6" s="30" t="s">
        <v>179</v>
      </c>
    </row>
    <row r="7" spans="1:10" ht="38.25" customHeight="1">
      <c r="A7" s="1" t="s">
        <v>19</v>
      </c>
      <c r="B7" s="1">
        <v>5</v>
      </c>
      <c r="C7" s="59" t="s">
        <v>159</v>
      </c>
      <c r="D7" s="59">
        <v>100</v>
      </c>
      <c r="E7" s="170" t="s">
        <v>331</v>
      </c>
      <c r="F7" s="162" t="s">
        <v>323</v>
      </c>
      <c r="G7" s="28">
        <v>0</v>
      </c>
      <c r="H7" s="104" t="s">
        <v>53</v>
      </c>
      <c r="I7" s="71" t="s">
        <v>332</v>
      </c>
      <c r="J7" s="30"/>
    </row>
    <row r="8" spans="1:10" ht="30" customHeight="1">
      <c r="A8" s="1" t="s">
        <v>19</v>
      </c>
      <c r="B8" s="1">
        <v>6</v>
      </c>
      <c r="C8" s="59" t="s">
        <v>208</v>
      </c>
      <c r="D8" s="59">
        <v>0</v>
      </c>
      <c r="E8" s="111" t="s">
        <v>79</v>
      </c>
      <c r="F8" s="5"/>
      <c r="G8" s="22" t="s">
        <v>54</v>
      </c>
      <c r="H8" s="76">
        <v>0</v>
      </c>
      <c r="I8" s="61"/>
      <c r="J8" s="7" t="s">
        <v>128</v>
      </c>
    </row>
    <row r="9" spans="1:10" ht="30" customHeight="1">
      <c r="A9" s="1" t="s">
        <v>19</v>
      </c>
      <c r="B9" s="1">
        <v>7</v>
      </c>
      <c r="C9" s="59" t="s">
        <v>154</v>
      </c>
      <c r="D9" s="59">
        <f>IF(C9="Continue As Planned",100,IF(C9="Defer",0,50))</f>
        <v>0</v>
      </c>
      <c r="E9" s="112" t="s">
        <v>76</v>
      </c>
      <c r="F9" s="5"/>
      <c r="G9" s="12" t="s">
        <v>48</v>
      </c>
      <c r="H9" s="76">
        <v>0</v>
      </c>
      <c r="I9" s="61" t="s">
        <v>171</v>
      </c>
      <c r="J9" s="31" t="s">
        <v>84</v>
      </c>
    </row>
    <row r="10" spans="1:10" ht="45" customHeight="1">
      <c r="A10" s="1" t="s">
        <v>19</v>
      </c>
      <c r="B10" s="1">
        <v>8</v>
      </c>
      <c r="C10" s="146" t="s">
        <v>266</v>
      </c>
      <c r="D10" s="59">
        <v>0</v>
      </c>
      <c r="E10" s="112" t="s">
        <v>77</v>
      </c>
      <c r="F10" s="5"/>
      <c r="G10" s="8" t="s">
        <v>48</v>
      </c>
      <c r="H10" s="76">
        <v>0</v>
      </c>
      <c r="I10" s="139" t="s">
        <v>226</v>
      </c>
      <c r="J10" s="31" t="s">
        <v>85</v>
      </c>
    </row>
    <row r="11" spans="1:10" ht="30" customHeight="1">
      <c r="A11" s="1" t="s">
        <v>19</v>
      </c>
      <c r="B11" s="1">
        <v>9</v>
      </c>
      <c r="C11" s="146" t="s">
        <v>266</v>
      </c>
      <c r="D11" s="59">
        <v>0</v>
      </c>
      <c r="E11" s="113" t="s">
        <v>78</v>
      </c>
      <c r="F11" s="111"/>
      <c r="G11" s="8" t="s">
        <v>49</v>
      </c>
      <c r="H11" s="76">
        <v>0</v>
      </c>
      <c r="I11" s="139" t="s">
        <v>226</v>
      </c>
      <c r="J11" s="32" t="s">
        <v>86</v>
      </c>
    </row>
    <row r="12" spans="1:10" ht="30" customHeight="1">
      <c r="A12" s="1" t="s">
        <v>19</v>
      </c>
      <c r="B12" s="1">
        <v>10</v>
      </c>
      <c r="C12" s="59" t="s">
        <v>154</v>
      </c>
      <c r="D12" s="59">
        <f aca="true" t="shared" si="0" ref="D12:D23">IF(C12="Continue As Planned",100,IF(C12="Defer",0,50))</f>
        <v>0</v>
      </c>
      <c r="E12" s="25" t="s">
        <v>80</v>
      </c>
      <c r="F12" s="5"/>
      <c r="G12" s="21" t="s">
        <v>54</v>
      </c>
      <c r="H12" s="76">
        <v>0</v>
      </c>
      <c r="I12" s="61"/>
      <c r="J12" s="32" t="s">
        <v>83</v>
      </c>
    </row>
    <row r="13" spans="1:10" ht="30" customHeight="1">
      <c r="A13" s="11" t="s">
        <v>19</v>
      </c>
      <c r="B13" s="1">
        <v>11</v>
      </c>
      <c r="C13" s="59" t="s">
        <v>154</v>
      </c>
      <c r="D13" s="59">
        <f t="shared" si="0"/>
        <v>0</v>
      </c>
      <c r="E13" s="114" t="s">
        <v>142</v>
      </c>
      <c r="F13" s="183"/>
      <c r="G13" s="21" t="s">
        <v>54</v>
      </c>
      <c r="H13" s="76">
        <v>0</v>
      </c>
      <c r="I13" s="61"/>
      <c r="J13" s="33" t="s">
        <v>141</v>
      </c>
    </row>
    <row r="14" spans="1:10" ht="30" customHeight="1">
      <c r="A14" s="1" t="s">
        <v>19</v>
      </c>
      <c r="B14" s="1">
        <v>12</v>
      </c>
      <c r="C14" s="59" t="s">
        <v>154</v>
      </c>
      <c r="D14" s="59">
        <f t="shared" si="0"/>
        <v>0</v>
      </c>
      <c r="E14" s="113" t="s">
        <v>81</v>
      </c>
      <c r="F14" s="111"/>
      <c r="G14" s="21" t="s">
        <v>53</v>
      </c>
      <c r="H14" s="76">
        <v>0</v>
      </c>
      <c r="I14" s="61" t="s">
        <v>171</v>
      </c>
      <c r="J14" s="32" t="s">
        <v>98</v>
      </c>
    </row>
    <row r="15" spans="1:10" ht="30" customHeight="1">
      <c r="A15" s="1" t="s">
        <v>19</v>
      </c>
      <c r="B15" s="1">
        <v>13</v>
      </c>
      <c r="C15" s="59" t="s">
        <v>154</v>
      </c>
      <c r="D15" s="59">
        <f t="shared" si="0"/>
        <v>0</v>
      </c>
      <c r="E15" s="115" t="s">
        <v>27</v>
      </c>
      <c r="F15" s="154"/>
      <c r="G15" s="21" t="s">
        <v>53</v>
      </c>
      <c r="H15" s="76">
        <v>0</v>
      </c>
      <c r="I15" s="61" t="s">
        <v>171</v>
      </c>
      <c r="J15" s="40" t="s">
        <v>87</v>
      </c>
    </row>
    <row r="16" spans="1:10" ht="30" customHeight="1">
      <c r="A16" s="1" t="s">
        <v>19</v>
      </c>
      <c r="B16" s="1">
        <v>14</v>
      </c>
      <c r="C16" s="59" t="s">
        <v>154</v>
      </c>
      <c r="D16" s="59">
        <f t="shared" si="0"/>
        <v>0</v>
      </c>
      <c r="E16" s="113" t="s">
        <v>28</v>
      </c>
      <c r="F16" s="111"/>
      <c r="G16" s="22" t="s">
        <v>53</v>
      </c>
      <c r="H16" s="76">
        <v>0</v>
      </c>
      <c r="I16" s="61" t="s">
        <v>171</v>
      </c>
      <c r="J16" s="32" t="s">
        <v>90</v>
      </c>
    </row>
    <row r="17" spans="1:10" ht="30" customHeight="1">
      <c r="A17" s="1" t="s">
        <v>19</v>
      </c>
      <c r="B17" s="1">
        <v>15</v>
      </c>
      <c r="C17" s="59" t="s">
        <v>154</v>
      </c>
      <c r="D17" s="59">
        <f t="shared" si="0"/>
        <v>0</v>
      </c>
      <c r="E17" s="37" t="s">
        <v>120</v>
      </c>
      <c r="F17" s="156"/>
      <c r="G17" s="21" t="s">
        <v>51</v>
      </c>
      <c r="H17" s="76">
        <v>0</v>
      </c>
      <c r="I17" s="61" t="s">
        <v>171</v>
      </c>
      <c r="J17" s="39" t="s">
        <v>88</v>
      </c>
    </row>
    <row r="18" spans="1:10" ht="30" customHeight="1">
      <c r="A18" s="1" t="s">
        <v>19</v>
      </c>
      <c r="B18" s="1">
        <v>16</v>
      </c>
      <c r="C18" s="149" t="s">
        <v>267</v>
      </c>
      <c r="D18" s="59">
        <v>0</v>
      </c>
      <c r="E18" s="25" t="s">
        <v>126</v>
      </c>
      <c r="F18" s="5"/>
      <c r="G18" s="8" t="s">
        <v>48</v>
      </c>
      <c r="H18" s="76">
        <v>0</v>
      </c>
      <c r="I18" s="138" t="s">
        <v>227</v>
      </c>
      <c r="J18" s="32" t="s">
        <v>89</v>
      </c>
    </row>
    <row r="19" spans="1:10" ht="63.75" customHeight="1">
      <c r="A19" s="1" t="s">
        <v>19</v>
      </c>
      <c r="B19" s="1">
        <v>17</v>
      </c>
      <c r="C19" s="146" t="s">
        <v>266</v>
      </c>
      <c r="D19" s="59">
        <v>0</v>
      </c>
      <c r="E19" s="25" t="s">
        <v>121</v>
      </c>
      <c r="F19" s="5"/>
      <c r="G19" s="22" t="s">
        <v>51</v>
      </c>
      <c r="H19" s="76">
        <v>0</v>
      </c>
      <c r="I19" s="139" t="s">
        <v>226</v>
      </c>
      <c r="J19" s="34" t="s">
        <v>122</v>
      </c>
    </row>
    <row r="20" spans="1:10" ht="30" customHeight="1">
      <c r="A20" s="1" t="s">
        <v>19</v>
      </c>
      <c r="B20" s="1">
        <v>18</v>
      </c>
      <c r="C20" s="59" t="s">
        <v>154</v>
      </c>
      <c r="D20" s="59">
        <f t="shared" si="0"/>
        <v>0</v>
      </c>
      <c r="E20" s="25" t="s">
        <v>123</v>
      </c>
      <c r="F20" s="5"/>
      <c r="G20" s="12" t="s">
        <v>48</v>
      </c>
      <c r="H20" s="76">
        <v>0</v>
      </c>
      <c r="I20" s="61" t="s">
        <v>171</v>
      </c>
      <c r="J20" s="32" t="s">
        <v>91</v>
      </c>
    </row>
    <row r="21" spans="1:10" ht="30" customHeight="1">
      <c r="A21" s="1" t="s">
        <v>19</v>
      </c>
      <c r="B21" s="1">
        <v>19</v>
      </c>
      <c r="C21" s="59" t="s">
        <v>154</v>
      </c>
      <c r="D21" s="59">
        <f t="shared" si="0"/>
        <v>0</v>
      </c>
      <c r="E21" s="25" t="s">
        <v>124</v>
      </c>
      <c r="F21" s="5"/>
      <c r="G21" s="12" t="s">
        <v>49</v>
      </c>
      <c r="H21" s="76">
        <v>0</v>
      </c>
      <c r="I21" s="61" t="s">
        <v>171</v>
      </c>
      <c r="J21" s="32" t="s">
        <v>92</v>
      </c>
    </row>
    <row r="22" spans="1:10" ht="30" customHeight="1">
      <c r="A22" s="1" t="s">
        <v>19</v>
      </c>
      <c r="B22" s="1">
        <v>20</v>
      </c>
      <c r="C22" s="149" t="s">
        <v>267</v>
      </c>
      <c r="D22" s="59">
        <v>0</v>
      </c>
      <c r="E22" s="25" t="s">
        <v>125</v>
      </c>
      <c r="F22" s="5"/>
      <c r="G22" s="8" t="s">
        <v>48</v>
      </c>
      <c r="H22" s="76">
        <v>0</v>
      </c>
      <c r="I22" s="138" t="s">
        <v>227</v>
      </c>
      <c r="J22" s="32" t="s">
        <v>95</v>
      </c>
    </row>
    <row r="23" spans="1:10" ht="30" customHeight="1">
      <c r="A23" s="1" t="s">
        <v>19</v>
      </c>
      <c r="B23" s="1">
        <v>21</v>
      </c>
      <c r="C23" s="59" t="s">
        <v>154</v>
      </c>
      <c r="D23" s="59">
        <f t="shared" si="0"/>
        <v>0</v>
      </c>
      <c r="E23" s="25" t="s">
        <v>109</v>
      </c>
      <c r="F23" s="5"/>
      <c r="G23" s="21" t="s">
        <v>52</v>
      </c>
      <c r="H23" s="76">
        <v>0</v>
      </c>
      <c r="I23" s="61" t="s">
        <v>171</v>
      </c>
      <c r="J23" s="32" t="s">
        <v>127</v>
      </c>
    </row>
    <row r="24" spans="7:8" ht="23.25" customHeight="1">
      <c r="G24" s="103">
        <v>7500000</v>
      </c>
      <c r="H24" s="109">
        <v>900000</v>
      </c>
    </row>
  </sheetData>
  <mergeCells count="1">
    <mergeCell ref="A1:J1"/>
  </mergeCells>
  <dataValidations count="4">
    <dataValidation type="list" allowBlank="1" showInputMessage="1" showErrorMessage="1" sqref="D3:D23">
      <formula1>"100,75,50,25,0"</formula1>
    </dataValidation>
    <dataValidation type="list" allowBlank="1" showInputMessage="1" showErrorMessage="1" sqref="C12:C17 C23 C20:C21 C3:C9">
      <formula1>"Continue As Planned,Partial Execution,Defer,New"</formula1>
    </dataValidation>
    <dataValidation type="list" allowBlank="1" showInputMessage="1" showErrorMessage="1" sqref="C10:C11 C19">
      <formula1>"Cancel,Continue As Planned,Partial Execution,Defer,New,Complete"</formula1>
    </dataValidation>
    <dataValidation type="list" allowBlank="1" showInputMessage="1" showErrorMessage="1" sqref="C18 C22">
      <formula1>"Continue As Planned,Partial Execution,Defer,New,Partial Complete"</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Troy Anderson</dc:creator>
  <cp:keywords/>
  <dc:description/>
  <cp:lastModifiedBy>Troy Anderson</cp:lastModifiedBy>
  <cp:lastPrinted>2008-10-07T15:15:11Z</cp:lastPrinted>
  <dcterms:created xsi:type="dcterms:W3CDTF">2007-10-22T15:19:45Z</dcterms:created>
  <dcterms:modified xsi:type="dcterms:W3CDTF">2008-11-16T22:34:57Z</dcterms:modified>
  <cp:category/>
  <cp:version/>
  <cp:contentType/>
  <cp:contentStatus/>
</cp:coreProperties>
</file>