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85" windowWidth="15480" windowHeight="7950" activeTab="0"/>
  </bookViews>
  <sheets>
    <sheet name="Merged" sheetId="1" r:id="rId1"/>
    <sheet name="-- CO --" sheetId="2" r:id="rId2"/>
    <sheet name="-- IO --" sheetId="3" r:id="rId3"/>
    <sheet name="-- MO --" sheetId="4" r:id="rId4"/>
    <sheet name="-- RO --" sheetId="5" r:id="rId5"/>
    <sheet name="-- SO --" sheetId="6" r:id="rId6"/>
  </sheets>
  <definedNames>
    <definedName name="_xlnm._FilterDatabase" localSheetId="0" hidden="1">'Merged'!$A$2:$P$91</definedName>
    <definedName name="_xlnm.Print_Titles" localSheetId="0">'Merged'!$2:$2</definedName>
  </definedNames>
  <calcPr fullCalcOnLoad="1"/>
</workbook>
</file>

<file path=xl/sharedStrings.xml><?xml version="1.0" encoding="utf-8"?>
<sst xmlns="http://schemas.openxmlformats.org/spreadsheetml/2006/main" count="1606" uniqueCount="286">
  <si>
    <t>IO</t>
  </si>
  <si>
    <t>CART</t>
  </si>
  <si>
    <t>Project Name / Type</t>
  </si>
  <si>
    <t>Candidate Projects / Additional Details</t>
  </si>
  <si>
    <t>Rank</t>
  </si>
  <si>
    <t>Full Doc?</t>
  </si>
  <si>
    <t>Y</t>
  </si>
  <si>
    <t>Computing Hardware - X-series Replacement</t>
  </si>
  <si>
    <t>Computing Hardware - Desktops</t>
  </si>
  <si>
    <t>Storage - Misc.</t>
  </si>
  <si>
    <t>Network - Switches</t>
  </si>
  <si>
    <t>Network - Firewalls</t>
  </si>
  <si>
    <t>Replaced every 3 years</t>
  </si>
  <si>
    <t>N</t>
  </si>
  <si>
    <t>Non-Discretionary / Discretionary</t>
  </si>
  <si>
    <t>Non-Discretionary</t>
  </si>
  <si>
    <t>Discretionary</t>
  </si>
  <si>
    <t>CO</t>
  </si>
  <si>
    <t>MO</t>
  </si>
  <si>
    <t>RO</t>
  </si>
  <si>
    <t>SO</t>
  </si>
  <si>
    <t>ERCOT System Throughput for IDR (Advanced Metering)</t>
  </si>
  <si>
    <t>MarkeTrak Enhancements (Workflow &amp; Reporting)</t>
  </si>
  <si>
    <t>Data Research and Reporting (formerly ETS Transition to EDW)</t>
  </si>
  <si>
    <t>COMS Extract, Report &amp; Web Services Monitoring &amp; Usage Statistics</t>
  </si>
  <si>
    <t>MarkeTrak Phase 3</t>
  </si>
  <si>
    <t>Retail Application Upgrades</t>
  </si>
  <si>
    <t>Provide research capabilities for Commercial Operations extract, report and web services data for internal business users, which include monitoring functionality and usage analysis capabilities.</t>
  </si>
  <si>
    <t>CRR API</t>
  </si>
  <si>
    <t xml:space="preserve">NMMS API </t>
  </si>
  <si>
    <t>TBD</t>
  </si>
  <si>
    <t>Procurement Process Flows</t>
  </si>
  <si>
    <t>Finance Process Flows</t>
  </si>
  <si>
    <t>Process Flows - HR</t>
  </si>
  <si>
    <t>Programs developed with the Lawson Process Flow toolset which automates the flow of information during various steps to business processes.  The number, type, and requirements will be determined as part of the overall Procurement business process review.</t>
  </si>
  <si>
    <t>This project will address any areas of the perimeter of the ERCOT facility that is exposed to threats such as direct assault or accidents.  Project will upgrade or augment as needed existing fence intrusion alarms, install re-enforcement cabling along por</t>
  </si>
  <si>
    <t>Programs developed with the Lawson Process Flow toolset which automates the flow of information during various steps to business processes.  The number, type, and requirements will be determined as part of the overall Finance business process review</t>
  </si>
  <si>
    <t>Automate and provide auditable checkpoints for the hiring and termination of ERCOT employees</t>
  </si>
  <si>
    <t>E-Procurement</t>
  </si>
  <si>
    <t>Included in Lawson’s Requisition Self Service is the E-Procurement application. E-Procurement allows for designated individuals to shop for goods from pre-approved outside vendors within the Requisition Self Service screens. Vendors establish and maintain</t>
  </si>
  <si>
    <t>Implement a system of anomaly behavior sensors on the ERCOT network, tightly integrated with our, current, IDS-IPS, Internet Scanner, Fusion and Site Protector systems to monitor network traffic for anomalous behavior indicative of malicious activity.</t>
  </si>
  <si>
    <t>MET Center Disposition</t>
  </si>
  <si>
    <t>Corporate Document Management (ENTERPRISE)</t>
  </si>
  <si>
    <t>Asset Management Integration (Altiris, Remedy, Lawson)</t>
  </si>
  <si>
    <t>ERCOT currently has several Asset Management tools including Altiris, Aperture, Remedy and Lawson.  Each of these tools provide a unique purpose and data.  Integration between the systems is necessary to eliminate errors resulting from duplicate data.</t>
  </si>
  <si>
    <t xml:space="preserve"> Potential hosting of SharePoint at an external site</t>
  </si>
  <si>
    <t>System enhancement to the existing Remedy and OpenView systems</t>
  </si>
  <si>
    <t>Allotment for additional storage projects for supporting equipment - SAN directors &amp; switches, eg. to allow implementation of storage equipment</t>
  </si>
  <si>
    <t>Provide operations personnel with notification of an emergency or intrusion.  Provide those personnel the ability to isolate themselves mechanically if necessary in such a way as to negate the possibility of entry by compromise of the access control.</t>
  </si>
  <si>
    <t>Market</t>
  </si>
  <si>
    <t>Market / Carryover</t>
  </si>
  <si>
    <t>ERCOT</t>
  </si>
  <si>
    <t>$50k-$100k</t>
  </si>
  <si>
    <t>&lt;$50k</t>
  </si>
  <si>
    <t>Project to deliver: 1) Austin Control Center &amp; Data Center; 2) Taylor Data Center Expansion; 3) Executive and Administrative Staff Office Lease Space</t>
  </si>
  <si>
    <t>$250k-$500k</t>
  </si>
  <si>
    <t>$100k-$250k</t>
  </si>
  <si>
    <t>$500k-$1M</t>
  </si>
  <si>
    <t>$1M-$2M</t>
  </si>
  <si>
    <t>$2M-$3M</t>
  </si>
  <si>
    <t>&gt;$5M</t>
  </si>
  <si>
    <t>SharePoint Hosting</t>
  </si>
  <si>
    <t xml:space="preserve">Web-enabled Registration </t>
  </si>
  <si>
    <t xml:space="preserve">MPIM integration with Siebel </t>
  </si>
  <si>
    <t>Nodal.ercot.com Retirement</t>
  </si>
  <si>
    <t xml:space="preserve">Eliminate manual workaround and dual entry (2009 deferral necessary due to Siebel freeze) </t>
  </si>
  <si>
    <t>EDW EAI Transition Phase 1(inc. PaperFree &amp; NAESB)</t>
  </si>
  <si>
    <t>Small Renewables/Distributed Generation - RMWG</t>
  </si>
  <si>
    <t>Advanced Metering - Mkt Changes for PUCT 34610 (fka RMWG/TX SET)</t>
  </si>
  <si>
    <t>EDW EAI Transition Phase 2 (including PaperFree &amp; NAESB)</t>
  </si>
  <si>
    <t>TML Transition to MIS</t>
  </si>
  <si>
    <t>Planned Enhancements to the functionality of MarkeTrak per SCR749</t>
  </si>
  <si>
    <t>Deliver a data research and reporting tool for ERCOT Commercial Operations.</t>
  </si>
  <si>
    <t>Phase 1 will transition Paperfree and NAESB data from the Data Archive to Operational Data Store and begin replication.  Necessary to decommission outdated DA hardware.</t>
  </si>
  <si>
    <t>Legislature / PUCT project</t>
  </si>
  <si>
    <t>PUCT Project</t>
  </si>
  <si>
    <t>Phase 2 will build reporting from the Paperfree and NAESB Data Archive into the Operational Data Store.  Critical infrastructure project.</t>
  </si>
  <si>
    <t>Additional efficiencies not limited to a version upgrade.  Will include Market requests.  Required to maintain vendor support of application.</t>
  </si>
  <si>
    <t>Version upgrades of retail applications and infrastructure components that will introduce new functionality.  Required to maintain vendor support of applications.</t>
  </si>
  <si>
    <t>Migration from TML to MIS of functions that support the Retail market and/or Zonal-related reporting that will continue past Nodal Go-Live.  Will maintain 2 systems until this transition occurs.</t>
  </si>
  <si>
    <t>MMS Multiple Network Models</t>
  </si>
  <si>
    <t xml:space="preserve">MMS Dynamically scheduled resource incremental and decremental energy offer curves. </t>
  </si>
  <si>
    <t>MMS S&amp;B Information only calculations</t>
  </si>
  <si>
    <t xml:space="preserve">OTS (Operator Training Simulator) </t>
  </si>
  <si>
    <t>NPRRs &amp; Mandates</t>
  </si>
  <si>
    <t>ERCOT System Operations User Interfaces &amp; Alarm Improvements</t>
  </si>
  <si>
    <t>IMM</t>
  </si>
  <si>
    <t>In flight &amp; new NPRRs. Legislative or PUCT mandates.</t>
  </si>
  <si>
    <t>Ability to provide separate models for DAM &amp; RUC.
Functionality currently being developed by Nodal per requirements</t>
  </si>
  <si>
    <t>ERCOT implemented functionality based on their original interpretation; further discussion yielded a new interpretation for ERCOT that will require a change to the requirements and design.
Part of Nodal requirements delivery.</t>
  </si>
  <si>
    <t>S&amp;B information only calculations DAOPTPRINFO &amp; RTOPTPRINFO will not be available until after go-live. 
Part of Nodal requirements delivery.</t>
  </si>
  <si>
    <t>System to system interactions for the uploading and downloading of data between ERCOT and Market Participants without manual intervention.  Nomination submittals (upload), Auction bid/offer submittals (upload),
CRR Network Model files (download), CRR ownership records (download), CRR Auction results (download)
Market Participants will be able to access CRR without API.</t>
  </si>
  <si>
    <t>This tool is used by ERCOT operators to determine if there is a situation where Ancillary Service (AS) over a given time horizon is undeliverable. During MMS 2 pre-FAT where this tool was tested, certain enhancements in the scenarios simulated and results presented were proposed. 
ERCOT still has work to do to evaluate the proposed enhancements. There is a concern that it will take to long for the Operator to set and run once an hour.</t>
  </si>
  <si>
    <t>Provide enhanced configurability of WRUC study periods. 
Needed for daily run to support PASA</t>
  </si>
  <si>
    <t>System to system interactions for the uploading and possible future downloading of data between ERCOT and Market Participants with minimal manual intervention. NOMCR submittals (upload) including data submittals, one-line submittals and CIM XML submittal. Various other submittals such as Rating Methodologies, SPS documents, etc.
Market Participants will be able to submit NOMCRs without API.</t>
  </si>
  <si>
    <t>All major processes (SCED, DAM, RUC) inputs/outputs are archived (referred to as save cases). These save cases can be reloaded into MMS for future analysis. To aid in analysis it was considered beneficial if the binary files in the save case could be stored in a ASCII file format. 
Workaround is available as data in binary file is still accessible after loading into MMS</t>
  </si>
  <si>
    <t xml:space="preserve">Provide additional data in the database for monthly and annual CCTs for further analysis (Congestion management group) 
Workaround is available as raw data will be available in files  </t>
  </si>
  <si>
    <t>This project will begin implementation of the approved CSD from PR70057 for a system wide enhancement of data throughput for Market Operations.  MKT Project is PUCT 34610.  This project expected to be a phased approach across multiple years.
Supports outcome of PUCT 34610 for ERCOT changes.</t>
  </si>
  <si>
    <t>Our current model does not allow for the network monitoring we currently employ for ensuring that traffic into and across our network does not represent a threat to ERCOT’s data processing capability.  NERC requirement.</t>
  </si>
  <si>
    <t>Migration of content from nodal.ercot.com website to ERCOT.com website; retirement of nodal.ercot.com website.</t>
  </si>
  <si>
    <t>Improve the performance of Phase 2 validation for the credit limit check component.  At present it is not known whether further performance improvements are needed</t>
  </si>
  <si>
    <t>Verifiable Cost Management System</t>
  </si>
  <si>
    <t>Source</t>
  </si>
  <si>
    <t xml:space="preserve">Improve EMS &amp; MMS User Interfaces (UI's) for enhanced ERCOT Operator situational awareness. Improve Alarm Handling/Presentation – Control Room/EMS. Operators will be able to use delivered interfaces. </t>
  </si>
  <si>
    <t>PUCT / Carryover</t>
  </si>
  <si>
    <t>PUCT</t>
  </si>
  <si>
    <t>ERCOT / Carryover</t>
  </si>
  <si>
    <t>Storage Requirements for all environments to support data virtualization and ensure adequate capacity for ongoing operations and growth</t>
  </si>
  <si>
    <t>Data Storage</t>
  </si>
  <si>
    <t>Minor Capital</t>
  </si>
  <si>
    <r>
      <t xml:space="preserve">The original IDS/IPS equipment which is the backbone of our NERC required security monitoring system will exceed 3 years of age and requires replacement. This project is to identify what sensors available from ISS will meet our requirements, procure and install. </t>
    </r>
  </si>
  <si>
    <t xml:space="preserve">Replaced every 5 years. </t>
  </si>
  <si>
    <t>Replaced every 4-5 years.</t>
  </si>
  <si>
    <t>Replaced every 3-4 years.</t>
  </si>
  <si>
    <t>Average minor capital expenditure (not budget) over the last 3 years is $2M.</t>
  </si>
  <si>
    <t>Outage Scheduler Enhancements</t>
  </si>
  <si>
    <t>Market / ERCOT</t>
  </si>
  <si>
    <t>2009 Initiatives by CART</t>
  </si>
  <si>
    <t xml:space="preserve">Enhancements to API for Disputes </t>
  </si>
  <si>
    <t>MPs (from COPs) have requested that ERCOT enhance an API to programmatically submit disputes. The API would interface with Siebel and would be created in the integration layer.</t>
  </si>
  <si>
    <t>Demand Response for Settlement</t>
  </si>
  <si>
    <t>Planned carryover for closing:  Provide incremental increases in IDR processing capability for ERCOT systems.</t>
  </si>
  <si>
    <t>Implementation resulting from PUCT project 34610 or related PUCT order</t>
  </si>
  <si>
    <t>Creation of the Verifiable Cost Management System (VCMS), the interface QSEs will use for submitting and tracking their verifiable costs requested by TPTF.</t>
  </si>
  <si>
    <t xml:space="preserve">Create an interface and provide web-enabled registration forms (including RARF, NOI, interconnect, etc.) - total of around 50 forms.  Nodal Go-live manual process. </t>
  </si>
  <si>
    <t>Additional post-nodal efforts - not yet defined and not covered under stabilization or Operations and Maintenance.</t>
  </si>
  <si>
    <t>MMS A/S Deliverability Evaluation Function (DEF) Enhancements</t>
  </si>
  <si>
    <t>Implemention of "shelf-ready" functionality for co-optimizing energy and A/S for self-committed resources in DAM</t>
  </si>
  <si>
    <t>Need approved NPRR and requirements (NOTE: This is a preliminary estimate. A TPTF sub-group is still defining the requirements. Once protocol and requirement changes are approved, MMS will work with ABB to estimate the work. Design and implementation details may also alter the estimate.</t>
  </si>
  <si>
    <t>MMS Save Case Format Enhancement</t>
  </si>
  <si>
    <t>MMS CCT Data Enhancement</t>
  </si>
  <si>
    <t>MMS Credit Check Performance Enhancement</t>
  </si>
  <si>
    <t>MMS Weekly RUC Enhancements</t>
  </si>
  <si>
    <t>Provide enhancements to the Outage Scheduler</t>
  </si>
  <si>
    <t>AREVA components – Base OTS functions, Power System Modeling changes, QSE model revamp and implementation and Time Synch
ABB components – Case development, Operational market data feed to OTS, Interface with simulation engine, Instructor control functions.
In-flight Nodal project completing in 2009 needed for Operator training.</t>
  </si>
  <si>
    <t>$3M-$4M</t>
  </si>
  <si>
    <t>Physical Security Project #1</t>
  </si>
  <si>
    <t>Cyber Security Project #1</t>
  </si>
  <si>
    <t>Cyber Security Project #2</t>
  </si>
  <si>
    <t>Nodal</t>
  </si>
  <si>
    <t>Vendor Contract Management (Phase 2)</t>
  </si>
  <si>
    <t>Microsoft Project Server Upgrade</t>
  </si>
  <si>
    <t>Cyber Security Project #3</t>
  </si>
  <si>
    <t>Cyber Security Project #4</t>
  </si>
  <si>
    <t xml:space="preserve">Automate and link Hummingbird's contract approval process with the contract and vendor database.  </t>
  </si>
  <si>
    <t>Upgrade or replace the current Enterprise Project Management (EPM) tool and to implement portfolio management &amp; reporting processes by streamlining management, access, and availability to project and portfolio data ultimately automating project dashboard reporting thereby reducing the effort required by PMs, BAs, project resources, etc. utilizing manual tools.</t>
  </si>
  <si>
    <t>The SEM was originally implemented to monitor, collect and correlate information from the primary systems at ERCOT, firewalls, servers (Unix, Linux and Windows) databases (SQL Server &amp; Oracle) and IDS. Its functionality has been demonstrated successfully and ISSD has determined to expand its data gathering capabilities and upgrade the software to improve its correlation and reporting abilities as well</t>
  </si>
  <si>
    <t>The current IDS-IPS will be three years old and much of the implementation was based on network design that is no longer current. The system must be redesigned to appropriately monitor and (in the case of IPS) manage traffic into and within the ERCOT network.</t>
  </si>
  <si>
    <t>Due to the current issues with the present Security Configuration Management software (NetIQ), it may be necessary to research, purchase and implement an alternative solution prior to the July 2008 timeframe in order to ensure compliance with NERC CIP Standards.</t>
  </si>
  <si>
    <t>Develop a strategy for ERCOT organization document management in 2008 and implement the strategy in 2009 to accomplish the following:  Managed Security of Records and Information; Statutory and Regulatory Compliance (new rules of civil procedure: eDiscovery); Improved efficiency and productivity.</t>
  </si>
  <si>
    <t>Enhancements to the ABB base product to improve functionality as a study tool. This is required by the IMM to monitor the Nodal Market. At this time it is expected that both the IMM and ERCOT Market Operations Support will benefit from these enhancements. If the needs of the IMM and ERCOT are determined to be significantly different a separate project may be necessary. This budget estimate includes the cost of hardware for the IMM as well as the study tool enhancements.</t>
  </si>
  <si>
    <t>IMM &amp; ERCOT Market Operations Support Study Tools</t>
  </si>
  <si>
    <t>Add'l Sort</t>
  </si>
  <si>
    <t>MET Center</t>
  </si>
  <si>
    <t>Mkt Nodal Placehldr</t>
  </si>
  <si>
    <t>Mkt Non-Nodal</t>
  </si>
  <si>
    <t>ERCOT Non-Nodal Non-Disc</t>
  </si>
  <si>
    <t>ERCOT Nodal Specific Non-Disc</t>
  </si>
  <si>
    <t>ERCOT Non-Nodal Disc</t>
  </si>
  <si>
    <t>ERCOT Nodal Specific Disc</t>
  </si>
  <si>
    <t>Mkt Nodal Specific Disc</t>
  </si>
  <si>
    <t>Mkt Nodal Specific Non-Disc</t>
  </si>
  <si>
    <t>Automate and provide ability to generate SAS70, NERC and 17799 compliance reports</t>
  </si>
  <si>
    <t>Revised Position</t>
  </si>
  <si>
    <t>Defer</t>
  </si>
  <si>
    <t>Continue As Planned</t>
  </si>
  <si>
    <t>Partial Execution</t>
  </si>
  <si>
    <t>Percent of 2009 Budget Needed</t>
  </si>
  <si>
    <t>Reforecast Comments</t>
  </si>
  <si>
    <t>New</t>
  </si>
  <si>
    <t>Spectel Server Replacement</t>
  </si>
  <si>
    <t>Infrastructure Monitoring Enhancement Project (Remedy Phase 3)</t>
  </si>
  <si>
    <t>Replaced every 5 years</t>
  </si>
  <si>
    <t>Aging equipment - fell below 2008 funding line</t>
  </si>
  <si>
    <t>Improved reporting on SAN capacity and stability for better business decisions.  Eliminate future project delays and avoid production issues.</t>
  </si>
  <si>
    <t>Average minor cap expenditure over the last 3 years is $1.75m/y</t>
  </si>
  <si>
    <t>Defered until data center capacity is available</t>
  </si>
  <si>
    <t>Done in 2008</t>
  </si>
  <si>
    <t>Some capacity required to handle production growth and some required to implement an ILM strategy to mitigate growth to ensure we fit in the current data center</t>
  </si>
  <si>
    <t>Enhance asset tracking for desktops, implementation of SLA tracking and BPM to items within CMDB, inclusion of IDM integration enhancements</t>
  </si>
  <si>
    <t>PUC Study only</t>
  </si>
  <si>
    <t>Post Nodal</t>
  </si>
  <si>
    <t>Begin planning</t>
  </si>
  <si>
    <t>Constraints - iTEST, physical resurces</t>
  </si>
  <si>
    <t>Planning - Constraints:  physical resources</t>
  </si>
  <si>
    <t>iTEST, integration resources</t>
  </si>
  <si>
    <t>TIBCO_Siebel Integration</t>
  </si>
  <si>
    <t>Implement integration best practices regarding TIBCO adapter including common services deployment for TIBCO replacing current framework services in effort to resolve ‘Half-Order’ issues. Siebel to expose thin “Service Order” interface service to TIBCO integration component.</t>
  </si>
  <si>
    <t>Integrated results from AREVA LF and alternate source and enable operator capability to select which Load Forecast will be used by EMS.</t>
  </si>
  <si>
    <t xml:space="preserve">Provide additional user functionality to make TSAT minimally viable as a real-time operations tool, and to significantly improve the usefulness of VSAT to operations.
</t>
  </si>
  <si>
    <t>Mid-Term Load Forecast Phase II</t>
  </si>
  <si>
    <t>Improvements to VSA/DSA (TSAT/VSAT) - Phase II</t>
  </si>
  <si>
    <t xml:space="preserve">Develop a reliability assessment tool to evaluate the reliability risk level of wind penetration in a quantitative way using probabilistic methods. This tool will assist system operators when maintaining adequate system reliability. </t>
  </si>
  <si>
    <t xml:space="preserve">Reliability Assessment Tool </t>
  </si>
  <si>
    <t>Anticipating the majority of the work completes in 2008 and minimal carryover would be required…mainly for Closing activities.</t>
  </si>
  <si>
    <t>This is a new project that will be initiated in 2008 and have carry-over in 2009</t>
  </si>
  <si>
    <t>To add an automated investigation capability to our current manual process for investigating suspected incidents on workstations and servers. The delays resulting from the need for physically accessing systems may result in ERCOT being unable to identify a source of attack or effectively devise means of protecting other systems.</t>
  </si>
  <si>
    <t>To expand the capacity of ISSD to manage vulnerabilities of operating systems and applications/databases by purchasing a vulnerability management tool.</t>
  </si>
  <si>
    <t>Lawson Security</t>
  </si>
  <si>
    <t>Adjust 2009 budget, "transfer" funds from Corporate to Enterprise.</t>
  </si>
  <si>
    <t>Intranet Assessment POC</t>
  </si>
  <si>
    <t>Blue Building Evacuation Route</t>
  </si>
  <si>
    <t>Taylor Reconfiguration</t>
  </si>
  <si>
    <r>
      <t xml:space="preserve">2009 budget is correct (Initiate at the end of 2009 and carry into 2010).  The $10,000 is for Iniation purposes only.  </t>
    </r>
    <r>
      <rPr>
        <b/>
        <sz val="8"/>
        <color indexed="10"/>
        <rFont val="Arial"/>
        <family val="2"/>
      </rPr>
      <t>Do not Initiate in 2009, defer in total to 2010 ("save" $10,000)</t>
    </r>
  </si>
  <si>
    <t>VCM Replacement</t>
  </si>
  <si>
    <t>Employee Performance Management</t>
  </si>
  <si>
    <t>2009 training effort (carryover)</t>
  </si>
  <si>
    <t>Intranet Replacement</t>
  </si>
  <si>
    <t>Candidate project if funding becomes available</t>
  </si>
  <si>
    <t>Delete</t>
  </si>
  <si>
    <t>Corporate Document Management</t>
  </si>
  <si>
    <t>Completed in 2008 with reduced scope</t>
  </si>
  <si>
    <t>Implement Corporate Document Management strategy in the following departments: HR, Finance, Procurement, Security</t>
  </si>
  <si>
    <t>Placeholder to respond to NPRRs and mandates</t>
  </si>
  <si>
    <t>Deferred due to Nodal Go-Live delay</t>
  </si>
  <si>
    <t>Cancel</t>
  </si>
  <si>
    <t>Possible Cancel</t>
  </si>
  <si>
    <t>Information Lifecycle Management (Comm Ops Systems)</t>
  </si>
  <si>
    <r>
      <t xml:space="preserve">This is a new project that will be initiated in 2008 and have carry-over in 2009 
- </t>
    </r>
    <r>
      <rPr>
        <b/>
        <sz val="10"/>
        <rFont val="Arial"/>
        <family val="2"/>
      </rPr>
      <t>10/6 - Decided to defer to 2010</t>
    </r>
  </si>
  <si>
    <t>Large Wind Power Production Ramp Forecasting</t>
  </si>
  <si>
    <t>Develop a large ramp forecast product and make it available for SO engineers and operators.</t>
  </si>
  <si>
    <t>Transfer to Nodal</t>
  </si>
  <si>
    <t>Monitoring &amp; Reporting Tools</t>
  </si>
  <si>
    <t>$50k - Candidate project if funding becomes available</t>
  </si>
  <si>
    <t>Credit NPRRs</t>
  </si>
  <si>
    <t>Cutline - $12,200,000</t>
  </si>
  <si>
    <t>Carryover - Constraints:  iTEST, Bus., Dev., system resource, market apporval of requirements</t>
  </si>
  <si>
    <t>Carryover for stabilization - iTEST constraints</t>
  </si>
  <si>
    <t>Carryover - Constraints:  iTEST, Integration resources</t>
  </si>
  <si>
    <t>Carryover - constraints:  iTEST, physical resources</t>
  </si>
  <si>
    <t>Carryover - Constraints:  iTEST, Infrastructure</t>
  </si>
  <si>
    <t>New project to plan for data management of COMS data</t>
  </si>
  <si>
    <t>iTest, physical resurces, integration resources</t>
  </si>
  <si>
    <t>EDW EAI Transition Phase 1 (inc. PaperFree &amp; NAESB)</t>
  </si>
  <si>
    <t>Carryover</t>
  </si>
  <si>
    <t>Separate funding line item</t>
  </si>
  <si>
    <t>Revised Budget Range</t>
  </si>
  <si>
    <t>Original Budget Range</t>
  </si>
  <si>
    <t>Carry Over-Production Migration</t>
  </si>
  <si>
    <t>Carry Over-Pre-Fat, FAT &amp; migration to production.</t>
  </si>
  <si>
    <t>No Change</t>
  </si>
  <si>
    <t>Completed by Nodal</t>
  </si>
  <si>
    <t>Partially delivered by Nodal</t>
  </si>
  <si>
    <t>Subtotal</t>
  </si>
  <si>
    <t>Deferred until data center capacity is available</t>
  </si>
  <si>
    <t>New project still being estimated as of 10/3/08</t>
  </si>
  <si>
    <t>Carry Over - Constraints:  iTEST, Integration resources</t>
  </si>
  <si>
    <t>Carry Over for stabilization - iTEST constraints</t>
  </si>
  <si>
    <t>Carry Over - Constraints:  iTEST, Bus., Dev., system resource, market apporval of requirements</t>
  </si>
  <si>
    <t>Carry Over - Constraints:  iTEST, Infrastructure</t>
  </si>
  <si>
    <t>Carry Over - constraints:  iTEST, physical resources</t>
  </si>
  <si>
    <t>itest, physical resurces, integration resources</t>
  </si>
  <si>
    <t>Merged Rank</t>
  </si>
  <si>
    <t>Less: Met Center</t>
  </si>
  <si>
    <t>CO Total</t>
  </si>
  <si>
    <t>Website Enhancements for ERCOT Outages Phase 2</t>
  </si>
  <si>
    <t>ERCOT Outage Evaluation Phase 2</t>
  </si>
  <si>
    <t>Advanced Metering - Retail Market Interface</t>
  </si>
  <si>
    <t>Cyber Security Project #5</t>
  </si>
  <si>
    <t>Cyber Security Project #6</t>
  </si>
  <si>
    <t>Physical Security Project #2</t>
  </si>
  <si>
    <t>Physical Security Project #3</t>
  </si>
  <si>
    <t>Cyber Security Project #7</t>
  </si>
  <si>
    <t>Cyber Security Project #8</t>
  </si>
  <si>
    <t>Cyber Security Project #9</t>
  </si>
  <si>
    <t>Study for Advanced Metering Long Term Solution of Settlement (fka ERCOT System Throughput for IDR (Advanced Metering)</t>
  </si>
  <si>
    <t>Website Enhancements for ERCOT Outages PhII</t>
  </si>
  <si>
    <t>Must get approval from TDTWG and Board to close as is.</t>
  </si>
  <si>
    <t>Carry Over for Closing only</t>
  </si>
  <si>
    <t>ERCOT Outage Evaluation PhII(SCR745)</t>
  </si>
  <si>
    <t>Running Range</t>
  </si>
  <si>
    <t>&lt;$1M</t>
  </si>
  <si>
    <t>$4M-$5M</t>
  </si>
  <si>
    <t>$5M-$6M</t>
  </si>
  <si>
    <t>$7M-$8M</t>
  </si>
  <si>
    <t>$8M-$9M</t>
  </si>
  <si>
    <t>$9M-$10M</t>
  </si>
  <si>
    <t>$10M-$11M</t>
  </si>
  <si>
    <t>$11M-$12M</t>
  </si>
  <si>
    <t>$12M-$13M</t>
  </si>
  <si>
    <t>$13M-$14M</t>
  </si>
  <si>
    <t>Complete</t>
  </si>
  <si>
    <t>Partial Complete</t>
  </si>
  <si>
    <t>Parking Lot Items Below This Line - Total Unfunded Not in Parking Lot = $300,000 (Rank 48)</t>
  </si>
  <si>
    <t>Capability Line - Additional 10% - Projects in this area are authorized to begin to help maximize 2009 project delivery (Ranks 40-47)</t>
  </si>
  <si>
    <t>Advanced Metering – Long-Term Settlement Solution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</si>
</sst>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_);_(&quot;$&quot;* \(#,##0\);_(&quot;$&quot;* &quot;-&quot;??_);_(@_)"/>
    <numFmt numFmtId="169" formatCode="_(* #,##0.0_);_(* \(#,##0.0\);_(* &quot;-&quot;?_);_(@_)"/>
    <numFmt numFmtId="170" formatCode="&quot;$&quot;#,##0"/>
    <numFmt numFmtId="171" formatCode="0.0"/>
  </numFmts>
  <fonts count="38">
    <font>
      <sz val="10"/>
      <name val="Arial"/>
      <family val="0"/>
    </font>
    <font>
      <b/>
      <sz val="10"/>
      <name val="Arial"/>
      <family val="0"/>
    </font>
    <font>
      <b/>
      <sz val="12"/>
      <name val="Arial"/>
      <family val="2"/>
    </font>
    <font>
      <sz val="8"/>
      <name val="Arial"/>
      <family val="0"/>
    </font>
    <font>
      <b/>
      <sz val="20"/>
      <name val="Arial"/>
      <family val="2"/>
    </font>
    <font>
      <b/>
      <i/>
      <sz val="20"/>
      <name val="Arial"/>
      <family val="2"/>
    </font>
    <font>
      <b/>
      <sz val="14"/>
      <name val="Arial"/>
      <family val="2"/>
    </font>
    <font>
      <b/>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family val="0"/>
    </font>
    <font>
      <sz val="12"/>
      <name val="Arial"/>
      <family val="2"/>
    </font>
    <font>
      <u val="single"/>
      <sz val="10"/>
      <color indexed="36"/>
      <name val="Arial"/>
      <family val="0"/>
    </font>
    <font>
      <u val="single"/>
      <sz val="10"/>
      <color indexed="12"/>
      <name val="Arial"/>
      <family val="0"/>
    </font>
    <font>
      <sz val="11"/>
      <name val="Arial"/>
      <family val="2"/>
    </font>
    <font>
      <sz val="11"/>
      <color indexed="8"/>
      <name val="Arial"/>
      <family val="2"/>
    </font>
    <font>
      <sz val="10"/>
      <color indexed="8"/>
      <name val="Arial"/>
      <family val="2"/>
    </font>
    <font>
      <sz val="8"/>
      <color indexed="8"/>
      <name val="Arial"/>
      <family val="2"/>
    </font>
    <font>
      <sz val="8"/>
      <color indexed="9"/>
      <name val="Arial"/>
      <family val="2"/>
    </font>
    <font>
      <sz val="9"/>
      <name val="Arial"/>
      <family val="2"/>
    </font>
    <font>
      <b/>
      <sz val="8"/>
      <color indexed="10"/>
      <name val="Arial"/>
      <family val="2"/>
    </font>
    <font>
      <b/>
      <sz val="9"/>
      <name val="Arial"/>
      <family val="2"/>
    </font>
    <font>
      <sz val="8"/>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color indexed="63"/>
      </top>
      <bottom style="thin"/>
    </border>
    <border>
      <left style="thin"/>
      <right style="thin"/>
      <top style="thin"/>
      <bottom style="thin">
        <color indexed="8"/>
      </bottom>
    </border>
    <border>
      <left style="thin"/>
      <right style="thin"/>
      <top style="thin"/>
      <bottom>
        <color indexed="63"/>
      </bottom>
    </border>
    <border>
      <left/>
      <right style="thin">
        <color indexed="8"/>
      </right>
      <top/>
      <bottom style="thin">
        <color indexed="8"/>
      </bottom>
    </border>
    <border>
      <left style="thin"/>
      <right style="thin"/>
      <top>
        <color indexed="63"/>
      </top>
      <bottom>
        <color indexed="63"/>
      </bottom>
    </border>
    <border>
      <left style="thin">
        <color indexed="8"/>
      </left>
      <right style="thin">
        <color indexed="8"/>
      </right>
      <top>
        <color indexed="63"/>
      </top>
      <bottom style="thin">
        <color indexed="8"/>
      </bottom>
    </border>
    <border>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bottom style="thin">
        <color indexed="8"/>
      </bottom>
    </border>
    <border>
      <left>
        <color indexed="63"/>
      </left>
      <right style="thin"/>
      <top style="thin"/>
      <bottom style="thin"/>
    </border>
    <border>
      <left>
        <color indexed="63"/>
      </left>
      <right style="thin"/>
      <top>
        <color indexed="63"/>
      </top>
      <bottom style="thin"/>
    </border>
    <border>
      <left style="medium"/>
      <right style="thin"/>
      <top style="thin"/>
      <bottom style="thin"/>
    </border>
    <border>
      <left>
        <color indexed="63"/>
      </left>
      <right>
        <color indexed="63"/>
      </right>
      <top>
        <color indexed="63"/>
      </top>
      <bottom style="thin"/>
    </border>
    <border>
      <left>
        <color indexed="63"/>
      </left>
      <right>
        <color indexed="63"/>
      </right>
      <top style="thin">
        <color indexed="8"/>
      </top>
      <bottom style="thin">
        <color indexed="8"/>
      </bottom>
    </border>
    <border>
      <left style="thin"/>
      <right>
        <color indexed="63"/>
      </right>
      <top style="thin"/>
      <bottom style="thin"/>
    </border>
    <border>
      <left/>
      <right>
        <color indexed="63"/>
      </right>
      <top/>
      <bottom style="thin">
        <color indexed="8"/>
      </bottom>
    </border>
    <border>
      <left style="thin"/>
      <right>
        <color indexed="63"/>
      </right>
      <top>
        <color indexed="63"/>
      </top>
      <bottom>
        <color indexed="63"/>
      </bottom>
    </border>
    <border>
      <left/>
      <right>
        <color indexed="63"/>
      </right>
      <top>
        <color indexed="63"/>
      </top>
      <bottom style="thin">
        <color indexed="8"/>
      </bottom>
    </border>
    <border>
      <left>
        <color indexed="63"/>
      </left>
      <right>
        <color indexed="63"/>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169">
    <xf numFmtId="0" fontId="0" fillId="0" borderId="0" xfId="0" applyAlignment="1">
      <alignment/>
    </xf>
    <xf numFmtId="0" fontId="2" fillId="0" borderId="10"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NumberFormat="1" applyFont="1" applyFill="1" applyBorder="1" applyAlignment="1" applyProtection="1">
      <alignment vertical="center" wrapText="1"/>
      <protection/>
    </xf>
    <xf numFmtId="0" fontId="3" fillId="0" borderId="10" xfId="0" applyFont="1" applyFill="1" applyBorder="1" applyAlignment="1">
      <alignment vertical="center" wrapText="1"/>
    </xf>
    <xf numFmtId="42" fontId="26" fillId="0" borderId="10" xfId="42" applyNumberFormat="1" applyFont="1" applyFill="1" applyBorder="1" applyAlignment="1">
      <alignment horizontal="center" vertical="center"/>
    </xf>
    <xf numFmtId="168" fontId="26" fillId="0" borderId="10" xfId="44" applyNumberFormat="1" applyFont="1" applyFill="1" applyBorder="1" applyAlignment="1">
      <alignment vertical="center" wrapText="1"/>
    </xf>
    <xf numFmtId="0" fontId="0" fillId="0" borderId="10" xfId="0" applyFont="1" applyFill="1" applyBorder="1" applyAlignment="1">
      <alignment horizontal="center" vertical="center" wrapText="1"/>
    </xf>
    <xf numFmtId="0" fontId="2" fillId="0" borderId="13" xfId="0" applyFont="1" applyFill="1" applyBorder="1" applyAlignment="1">
      <alignment horizontal="center" vertical="center"/>
    </xf>
    <xf numFmtId="42" fontId="26" fillId="0" borderId="13" xfId="42" applyNumberFormat="1" applyFont="1" applyFill="1" applyBorder="1" applyAlignment="1">
      <alignment horizontal="center" vertical="center"/>
    </xf>
    <xf numFmtId="0" fontId="0" fillId="0" borderId="13"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25" fillId="4"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Fill="1" applyBorder="1" applyAlignment="1">
      <alignment horizontal="center" vertical="center" wrapText="1"/>
    </xf>
    <xf numFmtId="0" fontId="1" fillId="4" borderId="10" xfId="0" applyFont="1" applyFill="1" applyBorder="1" applyAlignment="1">
      <alignment horizontal="center" vertical="center" wrapText="1"/>
    </xf>
    <xf numFmtId="168" fontId="26" fillId="0" borderId="10" xfId="44" applyNumberFormat="1" applyFont="1" applyFill="1" applyBorder="1" applyAlignment="1">
      <alignment horizontal="center" vertical="center" wrapText="1"/>
    </xf>
    <xf numFmtId="168" fontId="26" fillId="0" borderId="13" xfId="44"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6" xfId="0" applyFont="1" applyFill="1" applyBorder="1" applyAlignment="1">
      <alignment vertical="center" wrapText="1"/>
    </xf>
    <xf numFmtId="0" fontId="0"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168" fontId="26" fillId="0" borderId="13" xfId="44" applyNumberFormat="1" applyFont="1" applyFill="1" applyBorder="1" applyAlignment="1">
      <alignment vertical="center" wrapText="1"/>
    </xf>
    <xf numFmtId="0" fontId="0" fillId="0" borderId="17" xfId="0" applyFont="1" applyFill="1" applyBorder="1" applyAlignment="1">
      <alignment vertical="center" wrapText="1"/>
    </xf>
    <xf numFmtId="0" fontId="3" fillId="0" borderId="12" xfId="0" applyFont="1" applyFill="1" applyBorder="1" applyAlignment="1">
      <alignment vertical="center" wrapText="1"/>
    </xf>
    <xf numFmtId="0" fontId="3" fillId="0" borderId="16" xfId="0" applyFont="1" applyFill="1" applyBorder="1" applyAlignment="1">
      <alignment vertical="center" wrapText="1"/>
    </xf>
    <xf numFmtId="0" fontId="3" fillId="0" borderId="10" xfId="0" applyFont="1" applyFill="1" applyBorder="1" applyAlignment="1">
      <alignment vertical="center" wrapText="1"/>
    </xf>
    <xf numFmtId="0" fontId="3" fillId="0" borderId="17" xfId="0" applyFont="1" applyFill="1" applyBorder="1" applyAlignment="1">
      <alignment vertical="center" wrapText="1"/>
    </xf>
    <xf numFmtId="0" fontId="3" fillId="0" borderId="10" xfId="0" applyFont="1" applyBorder="1" applyAlignment="1">
      <alignment wrapText="1"/>
    </xf>
    <xf numFmtId="0" fontId="3" fillId="0" borderId="18"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31" fillId="0" borderId="10" xfId="0" applyFont="1" applyFill="1" applyBorder="1" applyAlignment="1">
      <alignment vertical="center" wrapText="1"/>
    </xf>
    <xf numFmtId="0" fontId="0" fillId="0" borderId="19" xfId="0" applyFont="1" applyFill="1" applyBorder="1" applyAlignment="1">
      <alignment vertical="center" wrapText="1"/>
    </xf>
    <xf numFmtId="0" fontId="32" fillId="0" borderId="10" xfId="0" applyFont="1" applyFill="1" applyBorder="1" applyAlignment="1">
      <alignment vertical="center" wrapText="1"/>
    </xf>
    <xf numFmtId="0" fontId="3" fillId="0" borderId="19" xfId="0" applyFont="1" applyFill="1" applyBorder="1" applyAlignment="1">
      <alignment vertical="center" wrapText="1"/>
    </xf>
    <xf numFmtId="0" fontId="32" fillId="0" borderId="10" xfId="0" applyFont="1" applyFill="1" applyBorder="1" applyAlignment="1">
      <alignment horizontal="center" vertical="center" wrapText="1"/>
    </xf>
    <xf numFmtId="0" fontId="2" fillId="0" borderId="15" xfId="0" applyFont="1" applyFill="1" applyBorder="1" applyAlignment="1">
      <alignment horizontal="center" vertical="center"/>
    </xf>
    <xf numFmtId="0" fontId="0" fillId="0" borderId="20" xfId="0" applyFont="1" applyFill="1" applyBorder="1" applyAlignment="1">
      <alignment vertical="center" wrapText="1"/>
    </xf>
    <xf numFmtId="168" fontId="26" fillId="0" borderId="15" xfId="44" applyNumberFormat="1" applyFont="1" applyFill="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3" xfId="0" applyFont="1" applyFill="1" applyBorder="1" applyAlignment="1">
      <alignment vertical="center" wrapText="1"/>
    </xf>
    <xf numFmtId="0" fontId="3" fillId="0" borderId="13" xfId="0" applyFont="1" applyFill="1" applyBorder="1" applyAlignment="1">
      <alignment vertical="center" wrapText="1"/>
    </xf>
    <xf numFmtId="0" fontId="29" fillId="0" borderId="11"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7" fillId="24" borderId="10" xfId="0" applyFont="1" applyFill="1" applyBorder="1" applyAlignment="1">
      <alignment horizontal="center" vertical="center" wrapText="1"/>
    </xf>
    <xf numFmtId="0" fontId="34" fillId="22" borderId="10" xfId="0" applyFont="1" applyFill="1" applyBorder="1" applyAlignment="1">
      <alignment horizontal="center" vertical="center" wrapText="1"/>
    </xf>
    <xf numFmtId="0" fontId="25" fillId="24" borderId="10" xfId="0" applyFont="1" applyFill="1" applyBorder="1" applyAlignment="1">
      <alignment horizontal="center" vertical="center" wrapText="1"/>
    </xf>
    <xf numFmtId="0" fontId="3" fillId="22" borderId="13" xfId="0" applyNumberFormat="1" applyFont="1" applyFill="1" applyBorder="1" applyAlignment="1">
      <alignment vertical="center" wrapText="1"/>
    </xf>
    <xf numFmtId="0" fontId="7" fillId="3" borderId="10" xfId="0" applyFont="1" applyFill="1" applyBorder="1" applyAlignment="1">
      <alignment horizontal="center" vertical="center" wrapText="1"/>
    </xf>
    <xf numFmtId="0" fontId="34" fillId="22" borderId="15"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17" xfId="0" applyFont="1" applyFill="1" applyBorder="1" applyAlignment="1">
      <alignment horizontal="center" vertical="center" wrapText="1"/>
    </xf>
    <xf numFmtId="0" fontId="3" fillId="0" borderId="20" xfId="0" applyFont="1" applyFill="1" applyBorder="1" applyAlignment="1">
      <alignment vertical="center" wrapText="1"/>
    </xf>
    <xf numFmtId="0" fontId="34" fillId="22" borderId="13" xfId="0" applyFont="1" applyFill="1" applyBorder="1" applyAlignment="1">
      <alignment horizontal="center" vertical="center" wrapText="1"/>
    </xf>
    <xf numFmtId="0" fontId="0" fillId="22" borderId="10" xfId="0" applyFont="1" applyFill="1" applyBorder="1" applyAlignment="1">
      <alignment horizontal="justify" vertical="center" wrapText="1"/>
    </xf>
    <xf numFmtId="0" fontId="0" fillId="0" borderId="10" xfId="0" applyBorder="1" applyAlignment="1">
      <alignment/>
    </xf>
    <xf numFmtId="0" fontId="3" fillId="0" borderId="23" xfId="0" applyFont="1" applyFill="1" applyBorder="1" applyAlignment="1">
      <alignment vertical="center" wrapText="1"/>
    </xf>
    <xf numFmtId="0" fontId="3" fillId="22" borderId="10" xfId="0" applyNumberFormat="1" applyFont="1" applyFill="1" applyBorder="1" applyAlignment="1">
      <alignment vertical="center" wrapText="1"/>
    </xf>
    <xf numFmtId="0" fontId="3" fillId="0" borderId="17"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22" xfId="0" applyFont="1" applyFill="1" applyBorder="1" applyAlignment="1">
      <alignment vertical="center" wrapText="1"/>
    </xf>
    <xf numFmtId="42" fontId="26" fillId="22" borderId="13" xfId="42" applyNumberFormat="1" applyFont="1" applyFill="1" applyBorder="1" applyAlignment="1">
      <alignment horizontal="center" vertical="center"/>
    </xf>
    <xf numFmtId="42" fontId="26" fillId="22" borderId="10" xfId="42" applyNumberFormat="1" applyFont="1" applyFill="1" applyBorder="1" applyAlignment="1">
      <alignment horizontal="center" vertical="center"/>
    </xf>
    <xf numFmtId="0" fontId="3" fillId="0" borderId="21" xfId="0" applyFont="1" applyFill="1" applyBorder="1" applyAlignment="1">
      <alignment vertical="center" wrapText="1"/>
    </xf>
    <xf numFmtId="0" fontId="2" fillId="10" borderId="10"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0"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2" xfId="0" applyNumberFormat="1" applyFont="1" applyFill="1" applyBorder="1" applyAlignment="1" applyProtection="1">
      <alignment vertical="center" wrapText="1"/>
      <protection/>
    </xf>
    <xf numFmtId="168" fontId="26" fillId="0" borderId="26" xfId="44" applyNumberFormat="1" applyFont="1" applyFill="1" applyBorder="1" applyAlignment="1">
      <alignment horizontal="center" vertical="center" wrapText="1"/>
    </xf>
    <xf numFmtId="0" fontId="0" fillId="22" borderId="13" xfId="0" applyFont="1" applyFill="1" applyBorder="1" applyAlignment="1">
      <alignment horizontal="justify" vertical="center" wrapText="1"/>
    </xf>
    <xf numFmtId="0" fontId="3" fillId="0" borderId="26" xfId="0" applyNumberFormat="1" applyFont="1" applyBorder="1" applyAlignment="1">
      <alignment horizontal="center" vertical="center" wrapText="1"/>
    </xf>
    <xf numFmtId="0" fontId="3" fillId="25" borderId="10" xfId="0" applyFont="1" applyFill="1" applyBorder="1" applyAlignment="1">
      <alignment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0" fillId="0" borderId="10" xfId="0" applyFont="1" applyFill="1" applyBorder="1" applyAlignment="1">
      <alignment vertical="center" wrapText="1"/>
    </xf>
    <xf numFmtId="0" fontId="0" fillId="25" borderId="13" xfId="0" applyFont="1" applyFill="1" applyBorder="1" applyAlignment="1">
      <alignment vertical="center" wrapText="1"/>
    </xf>
    <xf numFmtId="0" fontId="0" fillId="0" borderId="22"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0" fillId="25"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0" fillId="10" borderId="10" xfId="0" applyFont="1" applyFill="1" applyBorder="1" applyAlignment="1">
      <alignment horizontal="justify" vertical="center" wrapText="1"/>
    </xf>
    <xf numFmtId="0" fontId="3" fillId="10" borderId="12" xfId="0" applyFont="1" applyFill="1" applyBorder="1" applyAlignment="1">
      <alignment vertical="center" wrapText="1"/>
    </xf>
    <xf numFmtId="1" fontId="2" fillId="0" borderId="15" xfId="0" applyNumberFormat="1" applyFont="1" applyFill="1" applyBorder="1" applyAlignment="1">
      <alignment horizontal="center" vertical="center"/>
    </xf>
    <xf numFmtId="0" fontId="3" fillId="0" borderId="0" xfId="0" applyFont="1" applyFill="1" applyBorder="1" applyAlignment="1">
      <alignment vertical="center" wrapText="1"/>
    </xf>
    <xf numFmtId="0" fontId="0" fillId="0" borderId="0" xfId="0" applyFont="1" applyFill="1" applyBorder="1" applyAlignment="1">
      <alignment horizontal="center" vertical="center" wrapText="1"/>
    </xf>
    <xf numFmtId="168" fontId="36" fillId="22" borderId="10" xfId="44" applyNumberFormat="1" applyFont="1" applyFill="1" applyBorder="1" applyAlignment="1">
      <alignment horizontal="center" vertical="center" wrapText="1"/>
    </xf>
    <xf numFmtId="168" fontId="6" fillId="0" borderId="10" xfId="44" applyNumberFormat="1" applyFont="1" applyFill="1" applyBorder="1" applyAlignment="1">
      <alignment vertical="center" wrapText="1"/>
    </xf>
    <xf numFmtId="168" fontId="26" fillId="22" borderId="10" xfId="44" applyNumberFormat="1" applyFont="1" applyFill="1" applyBorder="1" applyAlignment="1">
      <alignment horizontal="center" vertical="center" wrapText="1"/>
    </xf>
    <xf numFmtId="168" fontId="26" fillId="22" borderId="15" xfId="44" applyNumberFormat="1" applyFont="1" applyFill="1" applyBorder="1" applyAlignment="1">
      <alignment horizontal="center" vertical="center" wrapText="1"/>
    </xf>
    <xf numFmtId="168" fontId="26" fillId="22" borderId="13" xfId="44" applyNumberFormat="1" applyFont="1" applyFill="1" applyBorder="1" applyAlignment="1">
      <alignment horizontal="center" vertical="center" wrapText="1"/>
    </xf>
    <xf numFmtId="0" fontId="2" fillId="10" borderId="12" xfId="0" applyFont="1" applyFill="1" applyBorder="1" applyAlignment="1">
      <alignment vertical="center" wrapText="1"/>
    </xf>
    <xf numFmtId="168" fontId="3" fillId="22" borderId="10" xfId="44" applyNumberFormat="1" applyFont="1" applyFill="1" applyBorder="1" applyAlignment="1">
      <alignment vertical="center" wrapText="1"/>
    </xf>
    <xf numFmtId="168" fontId="6" fillId="24" borderId="10" xfId="44" applyNumberFormat="1"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28" xfId="0" applyFont="1" applyFill="1" applyBorder="1" applyAlignment="1">
      <alignment vertical="center" wrapText="1"/>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0" fontId="0" fillId="22" borderId="10" xfId="0" applyNumberFormat="1" applyFont="1" applyFill="1" applyBorder="1" applyAlignment="1">
      <alignment horizontal="justify" vertical="center" wrapText="1"/>
    </xf>
    <xf numFmtId="0" fontId="0" fillId="22" borderId="10" xfId="0" applyFont="1" applyFill="1" applyBorder="1" applyAlignment="1">
      <alignment horizontal="justify" vertical="center" wrapText="1"/>
    </xf>
    <xf numFmtId="0" fontId="2" fillId="25" borderId="28" xfId="0" applyFont="1" applyFill="1" applyBorder="1" applyAlignment="1">
      <alignment horizontal="center" vertical="center"/>
    </xf>
    <xf numFmtId="0" fontId="2" fillId="25" borderId="32" xfId="0" applyFont="1" applyFill="1" applyBorder="1" applyAlignment="1">
      <alignment horizontal="center" vertical="center"/>
    </xf>
    <xf numFmtId="0" fontId="2" fillId="25" borderId="23" xfId="0" applyFont="1" applyFill="1" applyBorder="1" applyAlignment="1">
      <alignment horizontal="center" vertical="center"/>
    </xf>
    <xf numFmtId="0" fontId="1" fillId="7" borderId="10" xfId="0" applyFont="1" applyFill="1" applyBorder="1" applyAlignment="1">
      <alignment horizontal="center" vertical="center" wrapText="1"/>
    </xf>
    <xf numFmtId="168" fontId="6" fillId="7" borderId="33" xfId="44" applyNumberFormat="1" applyFont="1" applyFill="1" applyBorder="1" applyAlignment="1">
      <alignment vertical="center" wrapText="1"/>
    </xf>
    <xf numFmtId="168" fontId="6" fillId="3" borderId="33" xfId="44" applyNumberFormat="1" applyFont="1" applyFill="1" applyBorder="1" applyAlignment="1">
      <alignment vertical="center" wrapText="1"/>
    </xf>
    <xf numFmtId="168" fontId="6" fillId="7" borderId="34" xfId="44" applyNumberFormat="1" applyFont="1" applyFill="1" applyBorder="1" applyAlignment="1">
      <alignment vertical="center" wrapText="1"/>
    </xf>
    <xf numFmtId="0" fontId="3" fillId="25" borderId="34" xfId="0" applyFont="1" applyFill="1" applyBorder="1" applyAlignment="1">
      <alignment vertical="center" wrapText="1"/>
    </xf>
    <xf numFmtId="0" fontId="2" fillId="0" borderId="0" xfId="0" applyFont="1" applyFill="1" applyBorder="1" applyAlignment="1">
      <alignment horizontal="center" vertical="center"/>
    </xf>
    <xf numFmtId="168" fontId="6" fillId="3" borderId="34" xfId="44" applyNumberFormat="1" applyFont="1" applyFill="1" applyBorder="1" applyAlignment="1">
      <alignment vertical="center" wrapText="1"/>
    </xf>
    <xf numFmtId="168" fontId="6" fillId="0" borderId="34" xfId="44" applyNumberFormat="1" applyFont="1" applyFill="1" applyBorder="1" applyAlignment="1">
      <alignment vertical="center" wrapText="1"/>
    </xf>
    <xf numFmtId="168" fontId="26" fillId="0" borderId="17" xfId="44" applyNumberFormat="1" applyFont="1" applyFill="1" applyBorder="1" applyAlignment="1">
      <alignment horizontal="center" vertical="center" wrapText="1"/>
    </xf>
    <xf numFmtId="168" fontId="26" fillId="0" borderId="30" xfId="44" applyNumberFormat="1" applyFont="1" applyFill="1" applyBorder="1" applyAlignment="1">
      <alignment horizontal="center" vertical="center" wrapText="1"/>
    </xf>
    <xf numFmtId="168" fontId="26" fillId="0" borderId="33" xfId="44" applyNumberFormat="1" applyFont="1" applyFill="1" applyBorder="1" applyAlignment="1">
      <alignment vertical="center" wrapText="1"/>
    </xf>
    <xf numFmtId="0" fontId="2" fillId="17" borderId="32" xfId="0" applyFont="1" applyFill="1" applyBorder="1" applyAlignment="1">
      <alignment vertical="center"/>
    </xf>
    <xf numFmtId="0" fontId="2" fillId="17" borderId="23" xfId="0" applyFont="1" applyFill="1" applyBorder="1" applyAlignment="1">
      <alignment vertical="center"/>
    </xf>
    <xf numFmtId="0" fontId="2" fillId="14" borderId="26" xfId="0" applyFont="1" applyFill="1" applyBorder="1" applyAlignment="1">
      <alignment vertical="center"/>
    </xf>
    <xf numFmtId="0" fontId="2" fillId="14" borderId="24" xfId="0" applyFont="1" applyFill="1" applyBorder="1" applyAlignment="1">
      <alignment vertical="center"/>
    </xf>
    <xf numFmtId="0" fontId="7" fillId="10" borderId="10" xfId="0" applyFont="1" applyFill="1" applyBorder="1" applyAlignment="1">
      <alignment horizontal="center" vertical="center"/>
    </xf>
    <xf numFmtId="168" fontId="6" fillId="0" borderId="33" xfId="44" applyNumberFormat="1" applyFont="1" applyFill="1" applyBorder="1" applyAlignment="1">
      <alignment vertical="center" wrapText="1"/>
    </xf>
    <xf numFmtId="0" fontId="3" fillId="7" borderId="13" xfId="0" applyNumberFormat="1" applyFont="1" applyFill="1" applyBorder="1" applyAlignment="1">
      <alignment vertical="center" wrapText="1"/>
    </xf>
    <xf numFmtId="0" fontId="3" fillId="4" borderId="13" xfId="0" applyNumberFormat="1" applyFont="1" applyFill="1" applyBorder="1" applyAlignment="1">
      <alignment vertical="center" wrapText="1"/>
    </xf>
    <xf numFmtId="168" fontId="26" fillId="10" borderId="32" xfId="44" applyNumberFormat="1" applyFont="1" applyFill="1" applyBorder="1" applyAlignment="1">
      <alignment vertical="center" wrapText="1"/>
    </xf>
    <xf numFmtId="168" fontId="26" fillId="10" borderId="23" xfId="44" applyNumberFormat="1" applyFont="1" applyFill="1" applyBorder="1" applyAlignment="1">
      <alignment vertical="center" wrapText="1"/>
    </xf>
    <xf numFmtId="0" fontId="34" fillId="10" borderId="28" xfId="0" applyFont="1" applyFill="1" applyBorder="1" applyAlignment="1">
      <alignment vertical="center" wrapText="1"/>
    </xf>
    <xf numFmtId="0" fontId="34" fillId="10" borderId="23" xfId="0" applyFont="1" applyFill="1" applyBorder="1" applyAlignment="1">
      <alignment vertical="center" wrapText="1"/>
    </xf>
    <xf numFmtId="0" fontId="6" fillId="17" borderId="28" xfId="0" applyFont="1" applyFill="1" applyBorder="1" applyAlignment="1">
      <alignment vertical="center"/>
    </xf>
    <xf numFmtId="0" fontId="6" fillId="17" borderId="32" xfId="0" applyFont="1" applyFill="1" applyBorder="1" applyAlignment="1">
      <alignment vertical="center"/>
    </xf>
    <xf numFmtId="0" fontId="34" fillId="4" borderId="10" xfId="0" applyFont="1" applyFill="1" applyBorder="1" applyAlignment="1">
      <alignment horizontal="center" vertical="center" wrapText="1"/>
    </xf>
    <xf numFmtId="0" fontId="6" fillId="14" borderId="35" xfId="0" applyFont="1" applyFill="1" applyBorder="1" applyAlignment="1">
      <alignment vertical="center"/>
    </xf>
    <xf numFmtId="0" fontId="6" fillId="14" borderId="26" xfId="0" applyFont="1" applyFill="1" applyBorder="1" applyAlignment="1">
      <alignment vertical="center"/>
    </xf>
    <xf numFmtId="0" fontId="34" fillId="7" borderId="10" xfId="0" applyFont="1" applyFill="1" applyBorder="1" applyAlignment="1">
      <alignment horizontal="center" vertical="center" wrapText="1"/>
    </xf>
    <xf numFmtId="0" fontId="6" fillId="10" borderId="35" xfId="0" applyFont="1" applyFill="1" applyBorder="1" applyAlignment="1">
      <alignment vertical="center"/>
    </xf>
    <xf numFmtId="0" fontId="6" fillId="10" borderId="26" xfId="0" applyFont="1" applyFill="1" applyBorder="1" applyAlignment="1">
      <alignment vertical="center"/>
    </xf>
    <xf numFmtId="0" fontId="2" fillId="10" borderId="26" xfId="0" applyFont="1" applyFill="1" applyBorder="1" applyAlignment="1">
      <alignment vertical="center"/>
    </xf>
    <xf numFmtId="0" fontId="2" fillId="10" borderId="24" xfId="0" applyFont="1" applyFill="1" applyBorder="1" applyAlignment="1">
      <alignment vertical="center"/>
    </xf>
    <xf numFmtId="0" fontId="4" fillId="26" borderId="28" xfId="0" applyFont="1" applyFill="1" applyBorder="1" applyAlignment="1">
      <alignment horizontal="center" vertical="center"/>
    </xf>
    <xf numFmtId="0" fontId="5" fillId="26" borderId="32" xfId="0" applyFont="1" applyFill="1" applyBorder="1" applyAlignment="1">
      <alignment horizontal="center" vertical="center"/>
    </xf>
    <xf numFmtId="0" fontId="5" fillId="26" borderId="23" xfId="0" applyFont="1" applyFill="1" applyBorder="1" applyAlignment="1">
      <alignment horizontal="center" vertical="center"/>
    </xf>
    <xf numFmtId="0" fontId="4" fillId="26" borderId="28" xfId="0" applyFont="1" applyFill="1" applyBorder="1" applyAlignment="1">
      <alignment vertical="center"/>
    </xf>
    <xf numFmtId="0" fontId="5" fillId="26" borderId="32" xfId="0" applyFont="1" applyFill="1" applyBorder="1" applyAlignment="1">
      <alignment vertical="center"/>
    </xf>
    <xf numFmtId="0" fontId="5" fillId="26" borderId="23" xfId="0" applyFont="1" applyFill="1" applyBorder="1" applyAlignment="1">
      <alignment vertical="center"/>
    </xf>
    <xf numFmtId="0" fontId="4" fillId="26" borderId="10" xfId="0" applyFont="1" applyFill="1" applyBorder="1" applyAlignment="1">
      <alignment vertical="center"/>
    </xf>
    <xf numFmtId="0" fontId="5" fillId="26" borderId="10" xfId="0" applyFont="1" applyFill="1" applyBorder="1" applyAlignment="1">
      <alignment vertical="center"/>
    </xf>
    <xf numFmtId="0" fontId="4" fillId="26" borderId="28" xfId="0" applyFont="1" applyFill="1" applyBorder="1" applyAlignment="1">
      <alignment horizontal="left" vertical="center"/>
    </xf>
    <xf numFmtId="0" fontId="5" fillId="26" borderId="32" xfId="0" applyFont="1" applyFill="1" applyBorder="1" applyAlignment="1">
      <alignment horizontal="left" vertical="center"/>
    </xf>
    <xf numFmtId="0" fontId="5" fillId="26" borderId="23"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P100"/>
  <sheetViews>
    <sheetView tabSelected="1" zoomScalePageLayoutView="0" workbookViewId="0" topLeftCell="A1">
      <pane xSplit="4" ySplit="2" topLeftCell="E3" activePane="bottomRight" state="frozen"/>
      <selection pane="topLeft" activeCell="A1" sqref="A1"/>
      <selection pane="topRight" activeCell="F1" sqref="F1"/>
      <selection pane="bottomLeft" activeCell="A3" sqref="A3"/>
      <selection pane="bottomRight" activeCell="I20" sqref="I20"/>
    </sheetView>
  </sheetViews>
  <sheetFormatPr defaultColWidth="9.140625" defaultRowHeight="12.75"/>
  <cols>
    <col min="1" max="1" width="7.28125" style="0" customWidth="1"/>
    <col min="2" max="2" width="9.57421875" style="0" customWidth="1"/>
    <col min="3" max="3" width="11.140625" style="0" customWidth="1"/>
    <col min="4" max="4" width="10.7109375" style="0" customWidth="1"/>
    <col min="5" max="5" width="40.7109375" style="0" customWidth="1"/>
    <col min="6" max="6" width="16.421875" style="0" customWidth="1"/>
    <col min="7" max="7" width="17.28125" style="0" customWidth="1"/>
    <col min="8" max="8" width="15.8515625" style="0" customWidth="1"/>
    <col min="9" max="9" width="31.57421875" style="0" customWidth="1"/>
    <col min="10" max="10" width="48.8515625" style="0" customWidth="1"/>
    <col min="11" max="11" width="5.00390625" style="0" hidden="1" customWidth="1"/>
    <col min="12" max="12" width="10.57421875" style="0" hidden="1" customWidth="1"/>
    <col min="13" max="13" width="15.421875" style="0" hidden="1" customWidth="1"/>
    <col min="14" max="14" width="7.00390625" style="0" hidden="1" customWidth="1"/>
    <col min="15" max="15" width="11.57421875" style="0" hidden="1" customWidth="1"/>
    <col min="16" max="16" width="6.28125" style="0" hidden="1" customWidth="1"/>
  </cols>
  <sheetData>
    <row r="1" spans="1:16" ht="26.25">
      <c r="A1" s="158" t="s">
        <v>117</v>
      </c>
      <c r="B1" s="159"/>
      <c r="C1" s="159"/>
      <c r="D1" s="159"/>
      <c r="E1" s="159"/>
      <c r="F1" s="159"/>
      <c r="G1" s="159"/>
      <c r="H1" s="159"/>
      <c r="I1" s="159"/>
      <c r="J1" s="159"/>
      <c r="K1" s="159"/>
      <c r="L1" s="159"/>
      <c r="M1" s="159"/>
      <c r="N1" s="159"/>
      <c r="O1" s="159"/>
      <c r="P1" s="160"/>
    </row>
    <row r="2" spans="1:16" ht="46.5" customHeight="1">
      <c r="A2" s="14" t="s">
        <v>1</v>
      </c>
      <c r="B2" s="14" t="s">
        <v>252</v>
      </c>
      <c r="C2" s="59" t="s">
        <v>163</v>
      </c>
      <c r="D2" s="61" t="s">
        <v>167</v>
      </c>
      <c r="E2" s="14" t="s">
        <v>2</v>
      </c>
      <c r="F2" s="14" t="s">
        <v>237</v>
      </c>
      <c r="G2" s="63" t="s">
        <v>236</v>
      </c>
      <c r="H2" s="14" t="s">
        <v>270</v>
      </c>
      <c r="I2" s="59" t="s">
        <v>168</v>
      </c>
      <c r="J2" s="14" t="s">
        <v>3</v>
      </c>
      <c r="K2" s="14"/>
      <c r="L2" s="14" t="s">
        <v>102</v>
      </c>
      <c r="M2" s="15" t="s">
        <v>14</v>
      </c>
      <c r="N2" s="15" t="s">
        <v>139</v>
      </c>
      <c r="O2" s="15" t="s">
        <v>152</v>
      </c>
      <c r="P2" s="20" t="s">
        <v>5</v>
      </c>
    </row>
    <row r="3" spans="1:16" ht="45" customHeight="1">
      <c r="A3" s="1" t="s">
        <v>18</v>
      </c>
      <c r="B3" s="1">
        <v>1</v>
      </c>
      <c r="C3" s="60" t="s">
        <v>165</v>
      </c>
      <c r="D3" s="60">
        <f>IF(C3="Continue As Planned",100,IF(C3="Defer",0,50))</f>
        <v>100</v>
      </c>
      <c r="E3" s="4" t="s">
        <v>21</v>
      </c>
      <c r="F3" s="8" t="s">
        <v>53</v>
      </c>
      <c r="G3" s="78" t="s">
        <v>53</v>
      </c>
      <c r="H3" s="8" t="s">
        <v>271</v>
      </c>
      <c r="I3" s="72" t="s">
        <v>180</v>
      </c>
      <c r="J3" s="31" t="s">
        <v>121</v>
      </c>
      <c r="K3" s="37" t="str">
        <f aca="true" t="shared" si="0" ref="K3:K10">LEFT(L3,4)</f>
        <v>ERCO</v>
      </c>
      <c r="L3" s="17" t="s">
        <v>106</v>
      </c>
      <c r="M3" s="23" t="s">
        <v>15</v>
      </c>
      <c r="N3" s="48" t="s">
        <v>13</v>
      </c>
      <c r="O3" s="48" t="s">
        <v>156</v>
      </c>
      <c r="P3" s="2" t="s">
        <v>6</v>
      </c>
    </row>
    <row r="4" spans="1:16" ht="30" customHeight="1">
      <c r="A4" s="1" t="s">
        <v>19</v>
      </c>
      <c r="B4" s="1">
        <v>2</v>
      </c>
      <c r="C4" s="60" t="s">
        <v>165</v>
      </c>
      <c r="D4" s="60">
        <f>IF(C4="Continue As Planned",100,IF(C4="Defer",0,50))</f>
        <v>100</v>
      </c>
      <c r="E4" s="4" t="s">
        <v>67</v>
      </c>
      <c r="F4" s="8" t="s">
        <v>53</v>
      </c>
      <c r="G4" s="78" t="s">
        <v>53</v>
      </c>
      <c r="H4" s="8" t="s">
        <v>271</v>
      </c>
      <c r="I4" s="72" t="s">
        <v>227</v>
      </c>
      <c r="J4" s="31" t="s">
        <v>74</v>
      </c>
      <c r="K4" s="37" t="str">
        <f t="shared" si="0"/>
        <v>PUCT</v>
      </c>
      <c r="L4" s="17" t="s">
        <v>104</v>
      </c>
      <c r="M4" s="23" t="s">
        <v>15</v>
      </c>
      <c r="N4" s="48" t="s">
        <v>13</v>
      </c>
      <c r="O4" s="48" t="s">
        <v>105</v>
      </c>
      <c r="P4" s="2" t="s">
        <v>6</v>
      </c>
    </row>
    <row r="5" spans="1:16" ht="30" customHeight="1">
      <c r="A5" s="1" t="s">
        <v>20</v>
      </c>
      <c r="B5" s="1">
        <v>3</v>
      </c>
      <c r="C5" s="60" t="s">
        <v>169</v>
      </c>
      <c r="D5" s="60">
        <v>100</v>
      </c>
      <c r="E5" s="4" t="s">
        <v>193</v>
      </c>
      <c r="F5" s="9">
        <v>0</v>
      </c>
      <c r="G5" s="108" t="s">
        <v>56</v>
      </c>
      <c r="H5" s="8" t="s">
        <v>271</v>
      </c>
      <c r="I5" s="112" t="s">
        <v>238</v>
      </c>
      <c r="J5" s="31" t="s">
        <v>192</v>
      </c>
      <c r="K5" s="37" t="str">
        <f t="shared" si="0"/>
        <v>ERCO</v>
      </c>
      <c r="L5" s="17" t="s">
        <v>51</v>
      </c>
      <c r="M5" s="18" t="s">
        <v>16</v>
      </c>
      <c r="N5" s="48" t="s">
        <v>13</v>
      </c>
      <c r="O5" s="48" t="s">
        <v>158</v>
      </c>
      <c r="P5" s="96" t="s">
        <v>6</v>
      </c>
    </row>
    <row r="6" spans="1:16" ht="30" customHeight="1">
      <c r="A6" s="1" t="s">
        <v>20</v>
      </c>
      <c r="B6" s="1">
        <v>4</v>
      </c>
      <c r="C6" s="60" t="s">
        <v>169</v>
      </c>
      <c r="D6" s="60">
        <v>100</v>
      </c>
      <c r="E6" s="4" t="s">
        <v>219</v>
      </c>
      <c r="F6" s="29">
        <v>0</v>
      </c>
      <c r="G6" s="108" t="s">
        <v>56</v>
      </c>
      <c r="H6" s="8" t="s">
        <v>271</v>
      </c>
      <c r="I6" s="112" t="s">
        <v>239</v>
      </c>
      <c r="J6" s="31" t="s">
        <v>220</v>
      </c>
      <c r="K6" s="37" t="str">
        <f t="shared" si="0"/>
        <v>ERCO</v>
      </c>
      <c r="L6" s="17" t="s">
        <v>51</v>
      </c>
      <c r="M6" s="18" t="s">
        <v>16</v>
      </c>
      <c r="N6" s="48" t="s">
        <v>13</v>
      </c>
      <c r="O6" s="48" t="s">
        <v>158</v>
      </c>
      <c r="P6" s="96" t="s">
        <v>6</v>
      </c>
    </row>
    <row r="7" spans="1:16" ht="34.5" customHeight="1">
      <c r="A7" s="1" t="s">
        <v>19</v>
      </c>
      <c r="B7" s="1">
        <v>5</v>
      </c>
      <c r="C7" s="60" t="s">
        <v>165</v>
      </c>
      <c r="D7" s="60">
        <f>IF(C7="Continue As Planned",100,IF(C7="Defer",0,50))</f>
        <v>100</v>
      </c>
      <c r="E7" s="4" t="s">
        <v>68</v>
      </c>
      <c r="F7" s="22" t="s">
        <v>55</v>
      </c>
      <c r="G7" s="108" t="s">
        <v>55</v>
      </c>
      <c r="H7" s="8" t="s">
        <v>271</v>
      </c>
      <c r="I7" s="72" t="s">
        <v>226</v>
      </c>
      <c r="J7" s="31" t="s">
        <v>75</v>
      </c>
      <c r="K7" s="37" t="str">
        <f>LEFT(L7,4)</f>
        <v>PUCT</v>
      </c>
      <c r="L7" s="17" t="s">
        <v>104</v>
      </c>
      <c r="M7" s="23" t="s">
        <v>15</v>
      </c>
      <c r="N7" s="48" t="s">
        <v>13</v>
      </c>
      <c r="O7" s="48" t="s">
        <v>105</v>
      </c>
      <c r="P7" s="2" t="s">
        <v>6</v>
      </c>
    </row>
    <row r="8" spans="1:16" ht="30" customHeight="1">
      <c r="A8" s="1" t="s">
        <v>19</v>
      </c>
      <c r="B8" s="1">
        <v>6</v>
      </c>
      <c r="C8" s="60" t="s">
        <v>165</v>
      </c>
      <c r="D8" s="60">
        <f>IF(C8="Continue As Planned",100,IF(C8="Defer",0,50))</f>
        <v>100</v>
      </c>
      <c r="E8" s="4" t="s">
        <v>22</v>
      </c>
      <c r="F8" s="8" t="s">
        <v>52</v>
      </c>
      <c r="G8" s="78" t="s">
        <v>52</v>
      </c>
      <c r="H8" s="8" t="s">
        <v>271</v>
      </c>
      <c r="I8" s="72" t="s">
        <v>228</v>
      </c>
      <c r="J8" s="31" t="s">
        <v>71</v>
      </c>
      <c r="K8" s="37" t="str">
        <f>LEFT(L8,4)</f>
        <v>Mark</v>
      </c>
      <c r="L8" s="17" t="s">
        <v>50</v>
      </c>
      <c r="M8" s="23" t="s">
        <v>15</v>
      </c>
      <c r="N8" s="48" t="s">
        <v>13</v>
      </c>
      <c r="O8" s="48" t="s">
        <v>155</v>
      </c>
      <c r="P8" s="2" t="s">
        <v>6</v>
      </c>
    </row>
    <row r="9" spans="1:16" ht="30" customHeight="1">
      <c r="A9" s="1" t="s">
        <v>0</v>
      </c>
      <c r="B9" s="1">
        <v>7</v>
      </c>
      <c r="C9" s="60" t="s">
        <v>169</v>
      </c>
      <c r="D9" s="60">
        <v>100</v>
      </c>
      <c r="E9" s="4" t="s">
        <v>170</v>
      </c>
      <c r="F9" s="29">
        <v>0</v>
      </c>
      <c r="G9" s="110" t="s">
        <v>57</v>
      </c>
      <c r="H9" s="21" t="s">
        <v>58</v>
      </c>
      <c r="I9" s="72" t="s">
        <v>173</v>
      </c>
      <c r="J9" s="31"/>
      <c r="K9" s="37" t="str">
        <f t="shared" si="0"/>
        <v>ERCO</v>
      </c>
      <c r="L9" s="17" t="s">
        <v>51</v>
      </c>
      <c r="M9" s="23" t="s">
        <v>16</v>
      </c>
      <c r="N9" s="48" t="s">
        <v>13</v>
      </c>
      <c r="O9" s="48" t="s">
        <v>158</v>
      </c>
      <c r="P9" s="2" t="s">
        <v>6</v>
      </c>
    </row>
    <row r="10" spans="1:16" ht="47.25" customHeight="1">
      <c r="A10" s="1" t="s">
        <v>0</v>
      </c>
      <c r="B10" s="1">
        <v>8</v>
      </c>
      <c r="C10" s="60" t="s">
        <v>166</v>
      </c>
      <c r="D10" s="60">
        <f>IF(C10="Continue As Planned",100,IF(C10="Defer",0,50))</f>
        <v>50</v>
      </c>
      <c r="E10" s="4" t="s">
        <v>108</v>
      </c>
      <c r="F10" s="21" t="s">
        <v>135</v>
      </c>
      <c r="G10" s="108" t="s">
        <v>58</v>
      </c>
      <c r="H10" s="21" t="s">
        <v>135</v>
      </c>
      <c r="I10" s="72" t="s">
        <v>178</v>
      </c>
      <c r="J10" s="31" t="s">
        <v>107</v>
      </c>
      <c r="K10" s="37" t="str">
        <f t="shared" si="0"/>
        <v>ERCO</v>
      </c>
      <c r="L10" s="17" t="s">
        <v>51</v>
      </c>
      <c r="M10" s="23" t="s">
        <v>16</v>
      </c>
      <c r="N10" s="48" t="s">
        <v>13</v>
      </c>
      <c r="O10" s="48" t="s">
        <v>158</v>
      </c>
      <c r="P10" s="2" t="s">
        <v>13</v>
      </c>
    </row>
    <row r="11" spans="1:16" ht="47.25" customHeight="1">
      <c r="A11" s="1" t="s">
        <v>19</v>
      </c>
      <c r="B11" s="1">
        <v>9</v>
      </c>
      <c r="C11" s="60" t="s">
        <v>165</v>
      </c>
      <c r="D11" s="60">
        <v>100</v>
      </c>
      <c r="E11" s="4" t="s">
        <v>266</v>
      </c>
      <c r="F11" s="21">
        <v>0</v>
      </c>
      <c r="G11" s="78" t="s">
        <v>53</v>
      </c>
      <c r="H11" s="21" t="s">
        <v>135</v>
      </c>
      <c r="I11" s="72" t="s">
        <v>268</v>
      </c>
      <c r="J11" s="31"/>
      <c r="K11" s="37"/>
      <c r="L11" s="17"/>
      <c r="M11" s="23"/>
      <c r="N11" s="48"/>
      <c r="O11" s="48"/>
      <c r="P11" s="2"/>
    </row>
    <row r="12" spans="1:16" ht="47.25" customHeight="1">
      <c r="A12" s="1" t="s">
        <v>19</v>
      </c>
      <c r="B12" s="1">
        <v>10</v>
      </c>
      <c r="C12" s="60" t="s">
        <v>164</v>
      </c>
      <c r="D12" s="60">
        <v>0</v>
      </c>
      <c r="E12" s="4" t="s">
        <v>269</v>
      </c>
      <c r="F12" s="21">
        <v>0</v>
      </c>
      <c r="G12" s="108">
        <v>0</v>
      </c>
      <c r="H12" s="21" t="s">
        <v>135</v>
      </c>
      <c r="I12" s="72" t="s">
        <v>267</v>
      </c>
      <c r="J12" s="31"/>
      <c r="K12" s="37"/>
      <c r="L12" s="17"/>
      <c r="M12" s="23"/>
      <c r="N12" s="48"/>
      <c r="O12" s="48"/>
      <c r="P12" s="2"/>
    </row>
    <row r="13" spans="1:16" ht="30" customHeight="1">
      <c r="A13" s="1" t="s">
        <v>19</v>
      </c>
      <c r="B13" s="1">
        <v>11</v>
      </c>
      <c r="C13" s="60" t="s">
        <v>169</v>
      </c>
      <c r="D13" s="60">
        <v>100</v>
      </c>
      <c r="E13" s="85" t="s">
        <v>186</v>
      </c>
      <c r="F13" s="9">
        <v>0</v>
      </c>
      <c r="G13" s="108" t="s">
        <v>55</v>
      </c>
      <c r="H13" s="21" t="s">
        <v>135</v>
      </c>
      <c r="I13" s="72" t="s">
        <v>229</v>
      </c>
      <c r="J13" s="31" t="s">
        <v>187</v>
      </c>
      <c r="K13" s="37" t="str">
        <f>LEFT(L13,4)</f>
        <v>ERCO</v>
      </c>
      <c r="L13" s="17" t="s">
        <v>51</v>
      </c>
      <c r="M13" s="23" t="s">
        <v>15</v>
      </c>
      <c r="N13" s="48" t="s">
        <v>13</v>
      </c>
      <c r="O13" s="48" t="s">
        <v>156</v>
      </c>
      <c r="P13" s="2" t="s">
        <v>6</v>
      </c>
    </row>
    <row r="14" spans="1:16" ht="30" customHeight="1">
      <c r="A14" s="1" t="s">
        <v>19</v>
      </c>
      <c r="B14" s="1">
        <v>12</v>
      </c>
      <c r="C14" s="60" t="s">
        <v>165</v>
      </c>
      <c r="D14" s="60">
        <f>IF(C14="Continue As Planned",100,IF(C14="Defer",0,50))</f>
        <v>100</v>
      </c>
      <c r="E14" s="4" t="s">
        <v>233</v>
      </c>
      <c r="F14" s="8" t="s">
        <v>52</v>
      </c>
      <c r="G14" s="78" t="s">
        <v>52</v>
      </c>
      <c r="H14" s="21" t="s">
        <v>135</v>
      </c>
      <c r="I14" s="72" t="s">
        <v>229</v>
      </c>
      <c r="J14" s="31" t="s">
        <v>73</v>
      </c>
      <c r="K14" s="37" t="str">
        <f>LEFT(L14,4)</f>
        <v>ERCO</v>
      </c>
      <c r="L14" s="17" t="s">
        <v>106</v>
      </c>
      <c r="M14" s="23" t="s">
        <v>15</v>
      </c>
      <c r="N14" s="48" t="s">
        <v>13</v>
      </c>
      <c r="O14" s="48" t="s">
        <v>156</v>
      </c>
      <c r="P14" s="2" t="s">
        <v>6</v>
      </c>
    </row>
    <row r="15" spans="1:16" ht="30" customHeight="1">
      <c r="A15" s="1" t="s">
        <v>18</v>
      </c>
      <c r="B15" s="1">
        <v>13</v>
      </c>
      <c r="C15" s="60" t="s">
        <v>165</v>
      </c>
      <c r="D15" s="60">
        <f>IF(C15="Continue As Planned",100,IF(C15="Defer",0,50))</f>
        <v>100</v>
      </c>
      <c r="E15" s="83" t="s">
        <v>63</v>
      </c>
      <c r="F15" s="12" t="s">
        <v>52</v>
      </c>
      <c r="G15" s="108" t="s">
        <v>52</v>
      </c>
      <c r="H15" s="21" t="s">
        <v>135</v>
      </c>
      <c r="I15" s="72" t="s">
        <v>183</v>
      </c>
      <c r="J15" s="31" t="s">
        <v>65</v>
      </c>
      <c r="K15" s="37" t="str">
        <f>LEFT(L15,4)</f>
        <v>ERCO</v>
      </c>
      <c r="L15" s="17" t="s">
        <v>51</v>
      </c>
      <c r="M15" s="23" t="s">
        <v>16</v>
      </c>
      <c r="N15" s="48" t="s">
        <v>6</v>
      </c>
      <c r="O15" s="48" t="s">
        <v>159</v>
      </c>
      <c r="P15" s="2" t="s">
        <v>13</v>
      </c>
    </row>
    <row r="16" spans="1:16" ht="30" customHeight="1">
      <c r="A16" s="1" t="s">
        <v>18</v>
      </c>
      <c r="B16" s="1">
        <v>14</v>
      </c>
      <c r="C16" s="60" t="s">
        <v>169</v>
      </c>
      <c r="D16" s="60">
        <v>100</v>
      </c>
      <c r="E16" s="85" t="s">
        <v>217</v>
      </c>
      <c r="F16" s="29">
        <v>0</v>
      </c>
      <c r="G16" s="108" t="s">
        <v>55</v>
      </c>
      <c r="H16" s="21" t="s">
        <v>272</v>
      </c>
      <c r="I16" s="72" t="s">
        <v>231</v>
      </c>
      <c r="J16" s="31"/>
      <c r="K16" s="37" t="str">
        <f>LEFT(L16,4)</f>
        <v>ERCO</v>
      </c>
      <c r="L16" s="17" t="s">
        <v>51</v>
      </c>
      <c r="M16" s="23" t="s">
        <v>16</v>
      </c>
      <c r="N16" s="48" t="s">
        <v>13</v>
      </c>
      <c r="O16" s="48" t="s">
        <v>158</v>
      </c>
      <c r="P16" s="2" t="s">
        <v>6</v>
      </c>
    </row>
    <row r="17" spans="1:16" ht="30" customHeight="1">
      <c r="A17" s="140" t="s">
        <v>139</v>
      </c>
      <c r="B17" s="80">
        <v>15</v>
      </c>
      <c r="C17" s="146"/>
      <c r="D17" s="147"/>
      <c r="E17" s="111"/>
      <c r="F17" s="144"/>
      <c r="G17" s="144"/>
      <c r="H17" s="145"/>
      <c r="I17" s="101"/>
      <c r="J17" s="102"/>
      <c r="K17" s="37"/>
      <c r="L17" s="17"/>
      <c r="M17" s="23"/>
      <c r="N17" s="48"/>
      <c r="O17" s="48"/>
      <c r="P17" s="2"/>
    </row>
    <row r="18" spans="1:16" ht="42" customHeight="1">
      <c r="A18" s="1" t="s">
        <v>19</v>
      </c>
      <c r="B18" s="1">
        <v>16</v>
      </c>
      <c r="C18" s="60" t="s">
        <v>165</v>
      </c>
      <c r="D18" s="60">
        <f>IF(C18="Continue As Planned",100,IF(C18="Defer",0,50))</f>
        <v>100</v>
      </c>
      <c r="E18" s="4" t="s">
        <v>23</v>
      </c>
      <c r="F18" s="21" t="s">
        <v>56</v>
      </c>
      <c r="G18" s="108" t="s">
        <v>55</v>
      </c>
      <c r="H18" s="21" t="s">
        <v>272</v>
      </c>
      <c r="I18" s="72" t="s">
        <v>230</v>
      </c>
      <c r="J18" s="31" t="s">
        <v>72</v>
      </c>
      <c r="K18" s="37" t="str">
        <f>LEFT(L18,4)</f>
        <v>ERCO</v>
      </c>
      <c r="L18" s="17" t="s">
        <v>106</v>
      </c>
      <c r="M18" s="23" t="s">
        <v>15</v>
      </c>
      <c r="N18" s="48" t="s">
        <v>13</v>
      </c>
      <c r="O18" s="48" t="s">
        <v>156</v>
      </c>
      <c r="P18" s="2" t="s">
        <v>6</v>
      </c>
    </row>
    <row r="19" spans="1:16" ht="30" customHeight="1">
      <c r="A19" s="1" t="s">
        <v>19</v>
      </c>
      <c r="B19" s="1">
        <v>17</v>
      </c>
      <c r="C19" s="60" t="s">
        <v>165</v>
      </c>
      <c r="D19" s="60">
        <f>IF(C19="Continue As Planned",100,IF(C19="Defer",0,50))</f>
        <v>100</v>
      </c>
      <c r="E19" s="4" t="s">
        <v>285</v>
      </c>
      <c r="F19" s="21" t="s">
        <v>58</v>
      </c>
      <c r="G19" s="108" t="s">
        <v>58</v>
      </c>
      <c r="H19" s="21" t="s">
        <v>273</v>
      </c>
      <c r="I19" s="72" t="s">
        <v>184</v>
      </c>
      <c r="J19" s="31" t="s">
        <v>97</v>
      </c>
      <c r="K19" s="37" t="str">
        <f>LEFT(L19,4)</f>
        <v>PUCT</v>
      </c>
      <c r="L19" s="17" t="s">
        <v>105</v>
      </c>
      <c r="M19" s="23" t="s">
        <v>15</v>
      </c>
      <c r="N19" s="48" t="s">
        <v>13</v>
      </c>
      <c r="O19" s="48" t="s">
        <v>105</v>
      </c>
      <c r="P19" s="2" t="s">
        <v>13</v>
      </c>
    </row>
    <row r="20" spans="1:16" ht="30" customHeight="1">
      <c r="A20" s="1" t="s">
        <v>17</v>
      </c>
      <c r="B20" s="1">
        <v>18</v>
      </c>
      <c r="C20" s="60" t="s">
        <v>169</v>
      </c>
      <c r="D20" s="60">
        <v>100</v>
      </c>
      <c r="E20" s="4" t="s">
        <v>202</v>
      </c>
      <c r="F20" s="21">
        <v>0</v>
      </c>
      <c r="G20" s="108" t="s">
        <v>55</v>
      </c>
      <c r="H20" s="21" t="s">
        <v>273</v>
      </c>
      <c r="I20" s="72"/>
      <c r="J20" s="31"/>
      <c r="K20" s="37" t="str">
        <f>LEFT(L20,4)</f>
        <v>ERCO</v>
      </c>
      <c r="L20" s="17" t="s">
        <v>51</v>
      </c>
      <c r="M20" s="23" t="s">
        <v>16</v>
      </c>
      <c r="N20" s="48" t="s">
        <v>13</v>
      </c>
      <c r="O20" s="48" t="s">
        <v>158</v>
      </c>
      <c r="P20" s="2" t="s">
        <v>6</v>
      </c>
    </row>
    <row r="21" spans="1:16" ht="30" customHeight="1">
      <c r="A21" s="1" t="s">
        <v>17</v>
      </c>
      <c r="B21" s="1">
        <v>19</v>
      </c>
      <c r="C21" s="60" t="s">
        <v>165</v>
      </c>
      <c r="D21" s="60">
        <f aca="true" t="shared" si="1" ref="D21:D33">IF(C21="Continue As Planned",100,IF(C21="Defer",0,50))</f>
        <v>100</v>
      </c>
      <c r="E21" s="4" t="s">
        <v>41</v>
      </c>
      <c r="F21" s="21" t="s">
        <v>60</v>
      </c>
      <c r="G21" s="108" t="s">
        <v>60</v>
      </c>
      <c r="H21" s="106" t="s">
        <v>235</v>
      </c>
      <c r="I21" s="69"/>
      <c r="J21" s="31" t="s">
        <v>54</v>
      </c>
      <c r="K21" s="37" t="str">
        <f>LEFT(L21,4)</f>
        <v>ERCO</v>
      </c>
      <c r="L21" s="17" t="s">
        <v>106</v>
      </c>
      <c r="M21" s="23" t="s">
        <v>15</v>
      </c>
      <c r="N21" s="48" t="s">
        <v>13</v>
      </c>
      <c r="O21" s="48" t="s">
        <v>156</v>
      </c>
      <c r="P21" s="2" t="s">
        <v>6</v>
      </c>
    </row>
    <row r="22" spans="1:16" ht="30" customHeight="1">
      <c r="A22" s="1" t="s">
        <v>0</v>
      </c>
      <c r="B22" s="1">
        <v>20</v>
      </c>
      <c r="C22" s="60" t="s">
        <v>165</v>
      </c>
      <c r="D22" s="60">
        <f t="shared" si="1"/>
        <v>100</v>
      </c>
      <c r="E22" s="4" t="s">
        <v>109</v>
      </c>
      <c r="F22" s="21" t="s">
        <v>58</v>
      </c>
      <c r="G22" s="108" t="s">
        <v>58</v>
      </c>
      <c r="H22" s="21" t="s">
        <v>274</v>
      </c>
      <c r="I22" s="72" t="s">
        <v>175</v>
      </c>
      <c r="J22" s="31" t="s">
        <v>114</v>
      </c>
      <c r="K22" s="37" t="str">
        <f>LEFT(L22,4)</f>
        <v>ERCO</v>
      </c>
      <c r="L22" s="17" t="s">
        <v>51</v>
      </c>
      <c r="M22" s="16" t="s">
        <v>15</v>
      </c>
      <c r="N22" s="48" t="s">
        <v>13</v>
      </c>
      <c r="O22" s="48" t="s">
        <v>156</v>
      </c>
      <c r="P22" s="2" t="s">
        <v>13</v>
      </c>
    </row>
    <row r="23" spans="1:16" ht="30" customHeight="1">
      <c r="A23" s="1" t="s">
        <v>20</v>
      </c>
      <c r="B23" s="1">
        <v>21</v>
      </c>
      <c r="C23" s="60" t="s">
        <v>165</v>
      </c>
      <c r="D23" s="60">
        <f t="shared" si="1"/>
        <v>100</v>
      </c>
      <c r="E23" s="4" t="s">
        <v>190</v>
      </c>
      <c r="F23" s="8">
        <v>0</v>
      </c>
      <c r="G23" s="78" t="s">
        <v>53</v>
      </c>
      <c r="H23" s="21" t="s">
        <v>274</v>
      </c>
      <c r="I23" s="62" t="s">
        <v>240</v>
      </c>
      <c r="J23" s="31" t="s">
        <v>188</v>
      </c>
      <c r="K23" s="89"/>
      <c r="L23" s="17" t="s">
        <v>106</v>
      </c>
      <c r="M23" s="93"/>
      <c r="N23" s="94"/>
      <c r="O23" s="94"/>
      <c r="P23" s="97"/>
    </row>
    <row r="24" spans="1:16" ht="30" customHeight="1">
      <c r="A24" s="1" t="s">
        <v>20</v>
      </c>
      <c r="B24" s="1">
        <v>22</v>
      </c>
      <c r="C24" s="60" t="s">
        <v>165</v>
      </c>
      <c r="D24" s="60">
        <f t="shared" si="1"/>
        <v>100</v>
      </c>
      <c r="E24" s="4" t="s">
        <v>191</v>
      </c>
      <c r="F24" s="21">
        <v>0</v>
      </c>
      <c r="G24" s="108" t="s">
        <v>57</v>
      </c>
      <c r="H24" s="22" t="s">
        <v>275</v>
      </c>
      <c r="I24" s="62"/>
      <c r="J24" s="31" t="s">
        <v>189</v>
      </c>
      <c r="K24" s="89"/>
      <c r="L24" s="17" t="s">
        <v>106</v>
      </c>
      <c r="M24" s="93"/>
      <c r="N24" s="94"/>
      <c r="O24" s="94"/>
      <c r="P24" s="97"/>
    </row>
    <row r="25" spans="1:16" ht="30" customHeight="1">
      <c r="A25" s="1" t="s">
        <v>19</v>
      </c>
      <c r="B25" s="1">
        <v>23</v>
      </c>
      <c r="C25" s="60" t="s">
        <v>165</v>
      </c>
      <c r="D25" s="60">
        <f t="shared" si="1"/>
        <v>100</v>
      </c>
      <c r="E25" s="85" t="s">
        <v>25</v>
      </c>
      <c r="F25" s="21" t="s">
        <v>56</v>
      </c>
      <c r="G25" s="108" t="s">
        <v>56</v>
      </c>
      <c r="H25" s="22" t="s">
        <v>275</v>
      </c>
      <c r="I25" s="72" t="s">
        <v>185</v>
      </c>
      <c r="J25" s="31" t="s">
        <v>77</v>
      </c>
      <c r="K25" s="37" t="str">
        <f>LEFT(L25,4)</f>
        <v>ERCO</v>
      </c>
      <c r="L25" s="17" t="s">
        <v>51</v>
      </c>
      <c r="M25" s="23" t="s">
        <v>15</v>
      </c>
      <c r="N25" s="48" t="s">
        <v>13</v>
      </c>
      <c r="O25" s="48" t="s">
        <v>156</v>
      </c>
      <c r="P25" s="2" t="s">
        <v>6</v>
      </c>
    </row>
    <row r="26" spans="1:16" ht="30" customHeight="1">
      <c r="A26" s="1" t="s">
        <v>19</v>
      </c>
      <c r="B26" s="1">
        <v>24</v>
      </c>
      <c r="C26" s="60" t="s">
        <v>165</v>
      </c>
      <c r="D26" s="60">
        <f t="shared" si="1"/>
        <v>100</v>
      </c>
      <c r="E26" s="85" t="s">
        <v>26</v>
      </c>
      <c r="F26" s="21" t="s">
        <v>58</v>
      </c>
      <c r="G26" s="108" t="s">
        <v>57</v>
      </c>
      <c r="H26" s="22" t="s">
        <v>275</v>
      </c>
      <c r="I26" s="72" t="s">
        <v>232</v>
      </c>
      <c r="J26" s="31" t="s">
        <v>78</v>
      </c>
      <c r="K26" s="37"/>
      <c r="L26" s="17"/>
      <c r="M26" s="23"/>
      <c r="N26" s="48"/>
      <c r="O26" s="48"/>
      <c r="P26" s="2"/>
    </row>
    <row r="27" spans="1:16" ht="48" customHeight="1">
      <c r="A27" s="1" t="s">
        <v>0</v>
      </c>
      <c r="B27" s="1">
        <v>25</v>
      </c>
      <c r="C27" s="60" t="s">
        <v>165</v>
      </c>
      <c r="D27" s="60">
        <f t="shared" si="1"/>
        <v>100</v>
      </c>
      <c r="E27" s="4" t="s">
        <v>171</v>
      </c>
      <c r="F27" s="21" t="s">
        <v>57</v>
      </c>
      <c r="G27" s="108" t="s">
        <v>57</v>
      </c>
      <c r="H27" s="21" t="s">
        <v>276</v>
      </c>
      <c r="I27" s="72" t="s">
        <v>179</v>
      </c>
      <c r="J27" s="31" t="s">
        <v>46</v>
      </c>
      <c r="K27" s="37"/>
      <c r="L27" s="17"/>
      <c r="M27" s="16"/>
      <c r="N27" s="48"/>
      <c r="O27" s="48"/>
      <c r="P27" s="2"/>
    </row>
    <row r="28" spans="1:16" ht="30" customHeight="1">
      <c r="A28" s="1" t="s">
        <v>17</v>
      </c>
      <c r="B28" s="1">
        <v>26</v>
      </c>
      <c r="C28" s="60" t="s">
        <v>165</v>
      </c>
      <c r="D28" s="60">
        <f t="shared" si="1"/>
        <v>100</v>
      </c>
      <c r="E28" s="4" t="s">
        <v>137</v>
      </c>
      <c r="F28" s="21" t="s">
        <v>56</v>
      </c>
      <c r="G28" s="108" t="s">
        <v>56</v>
      </c>
      <c r="H28" s="21" t="s">
        <v>276</v>
      </c>
      <c r="I28" s="72"/>
      <c r="J28" s="31" t="s">
        <v>162</v>
      </c>
      <c r="K28" s="37" t="str">
        <f aca="true" t="shared" si="2" ref="K28:K39">LEFT(L28,4)</f>
        <v>ERCO</v>
      </c>
      <c r="L28" s="17" t="s">
        <v>106</v>
      </c>
      <c r="M28" s="23" t="s">
        <v>15</v>
      </c>
      <c r="N28" s="48" t="s">
        <v>13</v>
      </c>
      <c r="O28" s="48" t="s">
        <v>156</v>
      </c>
      <c r="P28" s="2" t="s">
        <v>6</v>
      </c>
    </row>
    <row r="29" spans="1:16" ht="30" customHeight="1">
      <c r="A29" s="1" t="s">
        <v>17</v>
      </c>
      <c r="B29" s="1">
        <v>27</v>
      </c>
      <c r="C29" s="60" t="s">
        <v>165</v>
      </c>
      <c r="D29" s="60">
        <f t="shared" si="1"/>
        <v>100</v>
      </c>
      <c r="E29" s="4" t="s">
        <v>205</v>
      </c>
      <c r="F29" s="21">
        <v>0</v>
      </c>
      <c r="G29" s="78" t="s">
        <v>53</v>
      </c>
      <c r="H29" s="21" t="s">
        <v>276</v>
      </c>
      <c r="I29" s="72" t="s">
        <v>206</v>
      </c>
      <c r="J29" s="31"/>
      <c r="K29" s="37" t="str">
        <f t="shared" si="2"/>
        <v>ERCO</v>
      </c>
      <c r="L29" s="17" t="s">
        <v>106</v>
      </c>
      <c r="M29" s="23" t="s">
        <v>15</v>
      </c>
      <c r="N29" s="48" t="s">
        <v>13</v>
      </c>
      <c r="O29" s="48" t="s">
        <v>156</v>
      </c>
      <c r="P29" s="2" t="s">
        <v>6</v>
      </c>
    </row>
    <row r="30" spans="1:16" ht="30" customHeight="1">
      <c r="A30" s="1" t="s">
        <v>17</v>
      </c>
      <c r="B30" s="1">
        <v>28</v>
      </c>
      <c r="C30" s="60" t="s">
        <v>165</v>
      </c>
      <c r="D30" s="60">
        <f t="shared" si="1"/>
        <v>100</v>
      </c>
      <c r="E30" s="4" t="s">
        <v>140</v>
      </c>
      <c r="F30" s="21" t="s">
        <v>52</v>
      </c>
      <c r="G30" s="108" t="s">
        <v>52</v>
      </c>
      <c r="H30" s="21" t="s">
        <v>276</v>
      </c>
      <c r="I30" s="69"/>
      <c r="J30" s="31" t="s">
        <v>144</v>
      </c>
      <c r="K30" s="37" t="str">
        <f t="shared" si="2"/>
        <v>ERCO</v>
      </c>
      <c r="L30" s="17" t="s">
        <v>106</v>
      </c>
      <c r="M30" s="23" t="s">
        <v>15</v>
      </c>
      <c r="N30" s="48" t="s">
        <v>13</v>
      </c>
      <c r="O30" s="48" t="s">
        <v>156</v>
      </c>
      <c r="P30" s="2" t="s">
        <v>6</v>
      </c>
    </row>
    <row r="31" spans="1:16" ht="46.5" customHeight="1">
      <c r="A31" s="1" t="s">
        <v>17</v>
      </c>
      <c r="B31" s="1">
        <v>29</v>
      </c>
      <c r="C31" s="60" t="s">
        <v>165</v>
      </c>
      <c r="D31" s="60">
        <f t="shared" si="1"/>
        <v>100</v>
      </c>
      <c r="E31" s="4" t="s">
        <v>141</v>
      </c>
      <c r="F31" s="21" t="s">
        <v>55</v>
      </c>
      <c r="G31" s="108" t="s">
        <v>56</v>
      </c>
      <c r="H31" s="21" t="s">
        <v>276</v>
      </c>
      <c r="I31" s="72" t="s">
        <v>194</v>
      </c>
      <c r="J31" s="31" t="s">
        <v>145</v>
      </c>
      <c r="K31" s="37" t="str">
        <f t="shared" si="2"/>
        <v>ERCO</v>
      </c>
      <c r="L31" s="17" t="s">
        <v>106</v>
      </c>
      <c r="M31" s="23" t="s">
        <v>15</v>
      </c>
      <c r="N31" s="48" t="s">
        <v>13</v>
      </c>
      <c r="O31" s="48" t="s">
        <v>156</v>
      </c>
      <c r="P31" s="2" t="s">
        <v>6</v>
      </c>
    </row>
    <row r="32" spans="1:16" ht="45.75" customHeight="1">
      <c r="A32" s="1" t="s">
        <v>0</v>
      </c>
      <c r="B32" s="1">
        <v>30</v>
      </c>
      <c r="C32" s="60" t="s">
        <v>165</v>
      </c>
      <c r="D32" s="60">
        <f t="shared" si="1"/>
        <v>100</v>
      </c>
      <c r="E32" s="4" t="s">
        <v>222</v>
      </c>
      <c r="F32" s="21" t="s">
        <v>55</v>
      </c>
      <c r="G32" s="108" t="s">
        <v>57</v>
      </c>
      <c r="H32" s="21" t="s">
        <v>277</v>
      </c>
      <c r="I32" s="72" t="s">
        <v>174</v>
      </c>
      <c r="J32" s="31" t="s">
        <v>30</v>
      </c>
      <c r="K32" s="37" t="str">
        <f t="shared" si="2"/>
        <v>ERCO</v>
      </c>
      <c r="L32" s="17" t="s">
        <v>51</v>
      </c>
      <c r="M32" s="16" t="s">
        <v>15</v>
      </c>
      <c r="N32" s="48" t="s">
        <v>13</v>
      </c>
      <c r="O32" s="48" t="s">
        <v>156</v>
      </c>
      <c r="P32" s="2" t="s">
        <v>13</v>
      </c>
    </row>
    <row r="33" spans="1:16" ht="45" customHeight="1">
      <c r="A33" s="1" t="s">
        <v>19</v>
      </c>
      <c r="B33" s="1">
        <v>31</v>
      </c>
      <c r="C33" s="60" t="s">
        <v>165</v>
      </c>
      <c r="D33" s="60">
        <f t="shared" si="1"/>
        <v>100</v>
      </c>
      <c r="E33" s="4" t="s">
        <v>69</v>
      </c>
      <c r="F33" s="21" t="s">
        <v>56</v>
      </c>
      <c r="G33" s="108" t="s">
        <v>56</v>
      </c>
      <c r="H33" s="21" t="s">
        <v>277</v>
      </c>
      <c r="I33" s="72" t="s">
        <v>229</v>
      </c>
      <c r="J33" s="31" t="s">
        <v>76</v>
      </c>
      <c r="K33" s="37" t="str">
        <f t="shared" si="2"/>
        <v>ERCO</v>
      </c>
      <c r="L33" s="17" t="s">
        <v>51</v>
      </c>
      <c r="M33" s="16" t="s">
        <v>15</v>
      </c>
      <c r="N33" s="48" t="s">
        <v>13</v>
      </c>
      <c r="O33" s="48" t="s">
        <v>156</v>
      </c>
      <c r="P33" s="2" t="s">
        <v>6</v>
      </c>
    </row>
    <row r="34" spans="1:16" ht="30" customHeight="1">
      <c r="A34" s="1" t="s">
        <v>19</v>
      </c>
      <c r="B34" s="1">
        <v>32</v>
      </c>
      <c r="C34" s="60" t="s">
        <v>169</v>
      </c>
      <c r="D34" s="60">
        <v>100</v>
      </c>
      <c r="E34" s="4" t="s">
        <v>257</v>
      </c>
      <c r="F34" s="21">
        <v>0</v>
      </c>
      <c r="G34" s="108" t="s">
        <v>57</v>
      </c>
      <c r="H34" s="21" t="s">
        <v>278</v>
      </c>
      <c r="I34" s="72" t="s">
        <v>229</v>
      </c>
      <c r="J34" s="31" t="s">
        <v>76</v>
      </c>
      <c r="K34" s="37" t="str">
        <f t="shared" si="2"/>
        <v>ERCO</v>
      </c>
      <c r="L34" s="17" t="s">
        <v>51</v>
      </c>
      <c r="M34" s="16" t="s">
        <v>15</v>
      </c>
      <c r="N34" s="48" t="s">
        <v>13</v>
      </c>
      <c r="O34" s="48" t="s">
        <v>156</v>
      </c>
      <c r="P34" s="2" t="s">
        <v>6</v>
      </c>
    </row>
    <row r="35" spans="1:16" ht="30" customHeight="1">
      <c r="A35" s="1" t="s">
        <v>17</v>
      </c>
      <c r="B35" s="1">
        <v>33</v>
      </c>
      <c r="C35" s="60" t="s">
        <v>165</v>
      </c>
      <c r="D35" s="60">
        <f aca="true" t="shared" si="3" ref="D35:D40">IF(C35="Continue As Planned",100,IF(C35="Defer",0,50))</f>
        <v>100</v>
      </c>
      <c r="E35" s="5" t="s">
        <v>138</v>
      </c>
      <c r="F35" s="21" t="s">
        <v>56</v>
      </c>
      <c r="G35" s="108" t="s">
        <v>56</v>
      </c>
      <c r="H35" s="21" t="s">
        <v>278</v>
      </c>
      <c r="I35" s="72"/>
      <c r="J35" s="31" t="s">
        <v>146</v>
      </c>
      <c r="K35" s="37" t="str">
        <f t="shared" si="2"/>
        <v>ERCO</v>
      </c>
      <c r="L35" s="17" t="s">
        <v>106</v>
      </c>
      <c r="M35" s="23" t="s">
        <v>15</v>
      </c>
      <c r="N35" s="48" t="s">
        <v>13</v>
      </c>
      <c r="O35" s="48" t="s">
        <v>156</v>
      </c>
      <c r="P35" s="2" t="s">
        <v>6</v>
      </c>
    </row>
    <row r="36" spans="1:16" ht="43.5" customHeight="1">
      <c r="A36" s="1" t="s">
        <v>17</v>
      </c>
      <c r="B36" s="1">
        <v>34</v>
      </c>
      <c r="C36" s="60" t="s">
        <v>165</v>
      </c>
      <c r="D36" s="60">
        <f t="shared" si="3"/>
        <v>100</v>
      </c>
      <c r="E36" s="4" t="s">
        <v>142</v>
      </c>
      <c r="F36" s="21" t="s">
        <v>55</v>
      </c>
      <c r="G36" s="108" t="s">
        <v>56</v>
      </c>
      <c r="H36" s="21" t="s">
        <v>278</v>
      </c>
      <c r="I36" s="72"/>
      <c r="J36" s="31" t="s">
        <v>147</v>
      </c>
      <c r="K36" s="37" t="str">
        <f t="shared" si="2"/>
        <v>ERCO</v>
      </c>
      <c r="L36" s="17" t="s">
        <v>106</v>
      </c>
      <c r="M36" s="23" t="s">
        <v>15</v>
      </c>
      <c r="N36" s="48" t="s">
        <v>13</v>
      </c>
      <c r="O36" s="48" t="s">
        <v>156</v>
      </c>
      <c r="P36" s="2" t="s">
        <v>6</v>
      </c>
    </row>
    <row r="37" spans="1:16" ht="39" customHeight="1">
      <c r="A37" s="43" t="s">
        <v>17</v>
      </c>
      <c r="B37" s="1">
        <v>35</v>
      </c>
      <c r="C37" s="60" t="s">
        <v>165</v>
      </c>
      <c r="D37" s="60">
        <f t="shared" si="3"/>
        <v>100</v>
      </c>
      <c r="E37" s="4" t="s">
        <v>259</v>
      </c>
      <c r="F37" s="45" t="s">
        <v>55</v>
      </c>
      <c r="G37" s="108" t="s">
        <v>56</v>
      </c>
      <c r="H37" s="21" t="s">
        <v>279</v>
      </c>
      <c r="I37" s="72"/>
      <c r="J37" s="7" t="s">
        <v>110</v>
      </c>
      <c r="K37" s="46" t="str">
        <f>LEFT(L37,4)</f>
        <v>ERCO</v>
      </c>
      <c r="L37" s="17" t="s">
        <v>51</v>
      </c>
      <c r="M37" s="91" t="s">
        <v>15</v>
      </c>
      <c r="N37" s="48" t="s">
        <v>6</v>
      </c>
      <c r="O37" s="48" t="s">
        <v>157</v>
      </c>
      <c r="P37" s="49" t="s">
        <v>6</v>
      </c>
    </row>
    <row r="38" spans="1:16" ht="30" customHeight="1">
      <c r="A38" s="1" t="s">
        <v>17</v>
      </c>
      <c r="B38" s="1">
        <v>36</v>
      </c>
      <c r="C38" s="60" t="s">
        <v>165</v>
      </c>
      <c r="D38" s="60">
        <f t="shared" si="3"/>
        <v>100</v>
      </c>
      <c r="E38" s="4" t="s">
        <v>143</v>
      </c>
      <c r="F38" s="21" t="s">
        <v>55</v>
      </c>
      <c r="G38" s="108" t="s">
        <v>56</v>
      </c>
      <c r="H38" s="21" t="s">
        <v>278</v>
      </c>
      <c r="I38" s="72"/>
      <c r="J38" s="31" t="s">
        <v>148</v>
      </c>
      <c r="K38" s="37" t="str">
        <f t="shared" si="2"/>
        <v>ERCO</v>
      </c>
      <c r="L38" s="17" t="s">
        <v>51</v>
      </c>
      <c r="M38" s="23" t="s">
        <v>15</v>
      </c>
      <c r="N38" s="48" t="s">
        <v>13</v>
      </c>
      <c r="O38" s="48" t="s">
        <v>156</v>
      </c>
      <c r="P38" s="2" t="s">
        <v>6</v>
      </c>
    </row>
    <row r="39" spans="1:16" ht="30" customHeight="1">
      <c r="A39" s="1" t="s">
        <v>17</v>
      </c>
      <c r="B39" s="1">
        <v>37</v>
      </c>
      <c r="C39" s="60" t="s">
        <v>165</v>
      </c>
      <c r="D39" s="60">
        <f t="shared" si="3"/>
        <v>100</v>
      </c>
      <c r="E39" s="4" t="s">
        <v>136</v>
      </c>
      <c r="F39" s="21" t="s">
        <v>52</v>
      </c>
      <c r="G39" s="108" t="s">
        <v>52</v>
      </c>
      <c r="H39" s="21" t="s">
        <v>278</v>
      </c>
      <c r="I39" s="72"/>
      <c r="J39" s="31" t="s">
        <v>48</v>
      </c>
      <c r="K39" s="37" t="str">
        <f t="shared" si="2"/>
        <v>ERCO</v>
      </c>
      <c r="L39" s="17" t="s">
        <v>106</v>
      </c>
      <c r="M39" s="23" t="s">
        <v>15</v>
      </c>
      <c r="N39" s="48" t="s">
        <v>13</v>
      </c>
      <c r="O39" s="48" t="s">
        <v>156</v>
      </c>
      <c r="P39" s="2" t="s">
        <v>6</v>
      </c>
    </row>
    <row r="40" spans="1:16" ht="30" customHeight="1">
      <c r="A40" s="1" t="s">
        <v>17</v>
      </c>
      <c r="B40" s="1">
        <v>38</v>
      </c>
      <c r="C40" s="60" t="s">
        <v>165</v>
      </c>
      <c r="D40" s="60">
        <f t="shared" si="3"/>
        <v>100</v>
      </c>
      <c r="E40" s="4" t="s">
        <v>42</v>
      </c>
      <c r="F40" s="21" t="s">
        <v>55</v>
      </c>
      <c r="G40" s="108" t="s">
        <v>55</v>
      </c>
      <c r="H40" s="21" t="s">
        <v>279</v>
      </c>
      <c r="I40" s="72" t="s">
        <v>199</v>
      </c>
      <c r="J40" s="67" t="s">
        <v>149</v>
      </c>
      <c r="K40" s="37" t="str">
        <f>LEFT(L40,4)</f>
        <v>ERCO</v>
      </c>
      <c r="L40" s="17" t="s">
        <v>106</v>
      </c>
      <c r="M40" s="23" t="s">
        <v>15</v>
      </c>
      <c r="N40" s="48" t="s">
        <v>13</v>
      </c>
      <c r="O40" s="48" t="s">
        <v>153</v>
      </c>
      <c r="P40" s="2" t="s">
        <v>6</v>
      </c>
    </row>
    <row r="41" spans="1:16" ht="30" customHeight="1">
      <c r="A41" s="43" t="s">
        <v>17</v>
      </c>
      <c r="B41" s="1">
        <v>39</v>
      </c>
      <c r="C41" s="60" t="s">
        <v>169</v>
      </c>
      <c r="D41" s="60">
        <v>100</v>
      </c>
      <c r="E41" s="44" t="s">
        <v>201</v>
      </c>
      <c r="F41" s="21">
        <v>0</v>
      </c>
      <c r="G41" s="108" t="s">
        <v>56</v>
      </c>
      <c r="H41" s="21" t="s">
        <v>279</v>
      </c>
      <c r="I41" s="69"/>
      <c r="J41" s="7"/>
      <c r="K41" s="46" t="str">
        <f>LEFT(L41,4)</f>
        <v>ERCO</v>
      </c>
      <c r="L41" s="17" t="s">
        <v>51</v>
      </c>
      <c r="M41" s="91" t="s">
        <v>15</v>
      </c>
      <c r="N41" s="48" t="s">
        <v>13</v>
      </c>
      <c r="O41" s="48" t="s">
        <v>156</v>
      </c>
      <c r="P41" s="49" t="s">
        <v>6</v>
      </c>
    </row>
    <row r="42" spans="1:16" ht="18.75" customHeight="1">
      <c r="A42" s="148" t="s">
        <v>225</v>
      </c>
      <c r="B42" s="149"/>
      <c r="C42" s="149"/>
      <c r="D42" s="149"/>
      <c r="E42" s="136"/>
      <c r="F42" s="136"/>
      <c r="G42" s="136"/>
      <c r="H42" s="136"/>
      <c r="I42" s="137"/>
      <c r="J42" s="104"/>
      <c r="K42" s="37"/>
      <c r="L42" s="17"/>
      <c r="M42" s="23"/>
      <c r="N42" s="48"/>
      <c r="O42" s="48"/>
      <c r="P42" s="2"/>
    </row>
    <row r="43" spans="1:16" ht="30" customHeight="1">
      <c r="A43" s="11" t="s">
        <v>17</v>
      </c>
      <c r="B43" s="43">
        <v>40</v>
      </c>
      <c r="C43" s="68" t="s">
        <v>165</v>
      </c>
      <c r="D43" s="68">
        <f>IF(C43="Continue As Planned",100,IF(C43="Defer",0,50))</f>
        <v>100</v>
      </c>
      <c r="E43" s="4" t="s">
        <v>262</v>
      </c>
      <c r="F43" s="22" t="s">
        <v>55</v>
      </c>
      <c r="G43" s="110" t="s">
        <v>55</v>
      </c>
      <c r="H43" s="21" t="s">
        <v>280</v>
      </c>
      <c r="I43" s="72"/>
      <c r="J43" s="65" t="s">
        <v>98</v>
      </c>
      <c r="K43" s="37"/>
      <c r="L43" s="17"/>
      <c r="M43" s="23"/>
      <c r="N43" s="48"/>
      <c r="O43" s="48"/>
      <c r="P43" s="2"/>
    </row>
    <row r="44" spans="1:16" ht="30" customHeight="1">
      <c r="A44" s="43" t="s">
        <v>17</v>
      </c>
      <c r="B44" s="1">
        <v>41</v>
      </c>
      <c r="C44" s="60" t="s">
        <v>165</v>
      </c>
      <c r="D44" s="60">
        <f>IF(C44="Continue As Planned",100,IF(C44="Defer",0,50))</f>
        <v>100</v>
      </c>
      <c r="E44" s="4" t="s">
        <v>31</v>
      </c>
      <c r="F44" s="45" t="s">
        <v>53</v>
      </c>
      <c r="G44" s="108" t="s">
        <v>56</v>
      </c>
      <c r="H44" s="21" t="s">
        <v>278</v>
      </c>
      <c r="I44" s="72"/>
      <c r="J44" s="7" t="s">
        <v>34</v>
      </c>
      <c r="K44" s="46" t="str">
        <f>LEFT(L44,4)</f>
        <v>ERCO</v>
      </c>
      <c r="L44" s="19" t="s">
        <v>106</v>
      </c>
      <c r="M44" s="91" t="s">
        <v>15</v>
      </c>
      <c r="N44" s="48" t="s">
        <v>13</v>
      </c>
      <c r="O44" s="48" t="s">
        <v>156</v>
      </c>
      <c r="P44" s="49" t="s">
        <v>6</v>
      </c>
    </row>
    <row r="45" spans="1:16" s="70" customFormat="1" ht="30" customHeight="1">
      <c r="A45" s="1" t="s">
        <v>17</v>
      </c>
      <c r="B45" s="1">
        <v>42</v>
      </c>
      <c r="C45" s="60" t="s">
        <v>165</v>
      </c>
      <c r="D45" s="60">
        <f>IF(C45="Continue As Planned",100,IF(C45="Defer",0,50))</f>
        <v>100</v>
      </c>
      <c r="E45" s="5" t="s">
        <v>33</v>
      </c>
      <c r="F45" s="21" t="s">
        <v>53</v>
      </c>
      <c r="G45" s="108" t="s">
        <v>56</v>
      </c>
      <c r="H45" s="21" t="s">
        <v>279</v>
      </c>
      <c r="I45" s="72"/>
      <c r="J45" s="71" t="s">
        <v>37</v>
      </c>
      <c r="K45" s="37" t="str">
        <f>LEFT(L45,4)</f>
        <v>ERCO</v>
      </c>
      <c r="L45" s="16" t="s">
        <v>106</v>
      </c>
      <c r="M45" s="23" t="s">
        <v>15</v>
      </c>
      <c r="N45" s="16" t="s">
        <v>13</v>
      </c>
      <c r="O45" s="16" t="s">
        <v>156</v>
      </c>
      <c r="P45" s="10" t="s">
        <v>6</v>
      </c>
    </row>
    <row r="46" spans="1:16" ht="30" customHeight="1">
      <c r="A46" s="1" t="s">
        <v>17</v>
      </c>
      <c r="B46" s="1">
        <v>43</v>
      </c>
      <c r="C46" s="60" t="s">
        <v>165</v>
      </c>
      <c r="D46" s="60">
        <f>IF(C46="Continue As Planned",100,IF(C46="Defer",0,50))</f>
        <v>100</v>
      </c>
      <c r="E46" s="5" t="s">
        <v>32</v>
      </c>
      <c r="F46" s="21" t="s">
        <v>53</v>
      </c>
      <c r="G46" s="108" t="s">
        <v>56</v>
      </c>
      <c r="H46" s="21" t="s">
        <v>279</v>
      </c>
      <c r="I46" s="72"/>
      <c r="J46" s="79" t="s">
        <v>36</v>
      </c>
      <c r="K46" s="46" t="str">
        <f>LEFT(L46,4)</f>
        <v>ERCO</v>
      </c>
      <c r="L46" s="19" t="s">
        <v>106</v>
      </c>
      <c r="M46" s="91" t="s">
        <v>15</v>
      </c>
      <c r="N46" s="66" t="s">
        <v>13</v>
      </c>
      <c r="O46" s="66" t="s">
        <v>156</v>
      </c>
      <c r="P46" s="49" t="s">
        <v>6</v>
      </c>
    </row>
    <row r="47" spans="1:16" ht="30" customHeight="1">
      <c r="A47" s="1" t="s">
        <v>18</v>
      </c>
      <c r="B47" s="1">
        <v>44</v>
      </c>
      <c r="C47" s="60" t="s">
        <v>164</v>
      </c>
      <c r="D47" s="60">
        <f>IF(C47="Continue As Planned",100,IF(C47="Defer",0,50))</f>
        <v>0</v>
      </c>
      <c r="E47" s="24" t="s">
        <v>62</v>
      </c>
      <c r="F47" s="21" t="s">
        <v>56</v>
      </c>
      <c r="G47" s="78" t="s">
        <v>53</v>
      </c>
      <c r="H47" s="21" t="s">
        <v>279</v>
      </c>
      <c r="I47" s="72" t="s">
        <v>182</v>
      </c>
      <c r="J47" s="65" t="s">
        <v>124</v>
      </c>
      <c r="K47" s="47" t="str">
        <f>LEFT(L47,4)</f>
        <v>Mark</v>
      </c>
      <c r="L47" s="90" t="s">
        <v>49</v>
      </c>
      <c r="M47" s="57" t="s">
        <v>15</v>
      </c>
      <c r="N47" s="48" t="s">
        <v>6</v>
      </c>
      <c r="O47" s="48" t="s">
        <v>161</v>
      </c>
      <c r="P47" s="2" t="s">
        <v>13</v>
      </c>
    </row>
    <row r="48" spans="1:16" ht="30" customHeight="1">
      <c r="A48" s="1" t="s">
        <v>17</v>
      </c>
      <c r="B48" s="1">
        <v>45</v>
      </c>
      <c r="C48" s="68" t="s">
        <v>169</v>
      </c>
      <c r="D48" s="68">
        <v>100</v>
      </c>
      <c r="E48" s="3" t="s">
        <v>258</v>
      </c>
      <c r="F48" s="21">
        <v>0</v>
      </c>
      <c r="G48" s="108" t="s">
        <v>56</v>
      </c>
      <c r="H48" s="21" t="s">
        <v>278</v>
      </c>
      <c r="I48" s="72" t="s">
        <v>195</v>
      </c>
      <c r="J48" s="67" t="s">
        <v>197</v>
      </c>
      <c r="K48" s="37" t="str">
        <f>LEFT(L48,4)</f>
        <v>ERCO</v>
      </c>
      <c r="L48" s="17" t="s">
        <v>106</v>
      </c>
      <c r="M48" s="23" t="s">
        <v>15</v>
      </c>
      <c r="N48" s="48" t="s">
        <v>13</v>
      </c>
      <c r="O48" s="48" t="s">
        <v>156</v>
      </c>
      <c r="P48" s="2" t="s">
        <v>6</v>
      </c>
    </row>
    <row r="49" spans="1:16" ht="30" customHeight="1">
      <c r="A49" s="43" t="s">
        <v>17</v>
      </c>
      <c r="B49" s="43">
        <v>46</v>
      </c>
      <c r="C49" s="64" t="s">
        <v>165</v>
      </c>
      <c r="D49" s="64">
        <v>100</v>
      </c>
      <c r="E49" s="4" t="s">
        <v>260</v>
      </c>
      <c r="F49" s="45">
        <v>0</v>
      </c>
      <c r="G49" s="109" t="s">
        <v>53</v>
      </c>
      <c r="H49" s="21" t="s">
        <v>279</v>
      </c>
      <c r="I49" s="72" t="s">
        <v>234</v>
      </c>
      <c r="J49" s="7"/>
      <c r="K49" s="46"/>
      <c r="L49" s="17"/>
      <c r="M49" s="91"/>
      <c r="N49" s="48"/>
      <c r="O49" s="48"/>
      <c r="P49" s="49"/>
    </row>
    <row r="50" spans="1:16" ht="42" customHeight="1">
      <c r="A50" s="1" t="s">
        <v>17</v>
      </c>
      <c r="B50" s="1">
        <v>47</v>
      </c>
      <c r="C50" s="60" t="s">
        <v>166</v>
      </c>
      <c r="D50" s="60">
        <f>IF(C50="Continue As Planned",100,IF(C50="Defer",0,50))</f>
        <v>50</v>
      </c>
      <c r="E50" s="4" t="s">
        <v>261</v>
      </c>
      <c r="F50" s="21" t="s">
        <v>53</v>
      </c>
      <c r="G50" s="108" t="s">
        <v>56</v>
      </c>
      <c r="H50" s="21" t="s">
        <v>280</v>
      </c>
      <c r="I50" s="72"/>
      <c r="J50" s="7" t="s">
        <v>35</v>
      </c>
      <c r="K50" s="37" t="str">
        <f>LEFT(L50,4)</f>
        <v>ERCO</v>
      </c>
      <c r="L50" s="17" t="s">
        <v>51</v>
      </c>
      <c r="M50" s="23" t="s">
        <v>16</v>
      </c>
      <c r="N50" s="48" t="s">
        <v>13</v>
      </c>
      <c r="O50" s="48" t="s">
        <v>158</v>
      </c>
      <c r="P50" s="2" t="s">
        <v>6</v>
      </c>
    </row>
    <row r="51" spans="1:16" ht="18">
      <c r="A51" s="154" t="s">
        <v>284</v>
      </c>
      <c r="B51" s="155"/>
      <c r="C51" s="155"/>
      <c r="D51" s="155"/>
      <c r="E51" s="156"/>
      <c r="F51" s="156"/>
      <c r="G51" s="156"/>
      <c r="H51" s="156"/>
      <c r="I51" s="157"/>
      <c r="J51" s="104"/>
      <c r="K51" s="47"/>
      <c r="L51" s="66"/>
      <c r="M51" s="57"/>
      <c r="N51" s="48"/>
      <c r="O51" s="48"/>
      <c r="P51" s="105"/>
    </row>
    <row r="52" spans="1:16" ht="30" customHeight="1">
      <c r="A52" s="1" t="s">
        <v>17</v>
      </c>
      <c r="B52" s="1">
        <v>48</v>
      </c>
      <c r="C52" s="60" t="s">
        <v>169</v>
      </c>
      <c r="D52" s="60">
        <v>100</v>
      </c>
      <c r="E52" s="4" t="s">
        <v>207</v>
      </c>
      <c r="F52" s="21">
        <v>0</v>
      </c>
      <c r="G52" s="108" t="s">
        <v>55</v>
      </c>
      <c r="H52" s="21" t="s">
        <v>280</v>
      </c>
      <c r="I52" s="72"/>
      <c r="J52" s="31"/>
      <c r="K52" s="37"/>
      <c r="L52" s="17"/>
      <c r="M52" s="23"/>
      <c r="N52" s="48"/>
      <c r="O52" s="48"/>
      <c r="P52" s="2"/>
    </row>
    <row r="53" spans="1:16" ht="18">
      <c r="A53" s="151" t="s">
        <v>283</v>
      </c>
      <c r="B53" s="152"/>
      <c r="C53" s="152"/>
      <c r="D53" s="152"/>
      <c r="E53" s="138"/>
      <c r="F53" s="138"/>
      <c r="G53" s="138"/>
      <c r="H53" s="138"/>
      <c r="I53" s="139"/>
      <c r="J53" s="104"/>
      <c r="K53" s="47"/>
      <c r="L53" s="66"/>
      <c r="M53" s="57"/>
      <c r="N53" s="48"/>
      <c r="O53" s="48"/>
      <c r="P53" s="105"/>
    </row>
    <row r="54" spans="1:16" ht="30" customHeight="1">
      <c r="A54" s="11" t="s">
        <v>17</v>
      </c>
      <c r="B54" s="43">
        <v>97</v>
      </c>
      <c r="C54" s="60" t="s">
        <v>164</v>
      </c>
      <c r="D54" s="60">
        <v>0</v>
      </c>
      <c r="E54" s="50" t="s">
        <v>198</v>
      </c>
      <c r="F54" s="22">
        <v>0</v>
      </c>
      <c r="G54" s="110">
        <v>0</v>
      </c>
      <c r="H54" s="22"/>
      <c r="I54" s="72" t="s">
        <v>223</v>
      </c>
      <c r="J54" s="51"/>
      <c r="K54" s="47" t="str">
        <f>LEFT(L54,4)</f>
        <v>ERCO</v>
      </c>
      <c r="L54" s="48" t="s">
        <v>106</v>
      </c>
      <c r="M54" s="57" t="s">
        <v>15</v>
      </c>
      <c r="N54" s="48" t="s">
        <v>13</v>
      </c>
      <c r="O54" s="48" t="s">
        <v>156</v>
      </c>
      <c r="P54" s="13" t="s">
        <v>6</v>
      </c>
    </row>
    <row r="55" spans="1:16" ht="30" customHeight="1">
      <c r="A55" s="1" t="s">
        <v>17</v>
      </c>
      <c r="B55" s="43">
        <v>97</v>
      </c>
      <c r="C55" s="60" t="s">
        <v>164</v>
      </c>
      <c r="D55" s="60">
        <v>0</v>
      </c>
      <c r="E55" s="5" t="s">
        <v>204</v>
      </c>
      <c r="F55" s="21">
        <v>0</v>
      </c>
      <c r="G55" s="108">
        <v>0</v>
      </c>
      <c r="H55" s="21"/>
      <c r="I55" s="72" t="s">
        <v>208</v>
      </c>
      <c r="J55" s="7"/>
      <c r="K55" s="37"/>
      <c r="L55" s="36"/>
      <c r="M55" s="23"/>
      <c r="N55" s="48"/>
      <c r="O55" s="48"/>
      <c r="P55" s="10"/>
    </row>
    <row r="56" spans="1:16" ht="30" customHeight="1">
      <c r="A56" s="1" t="s">
        <v>20</v>
      </c>
      <c r="B56" s="103">
        <v>98</v>
      </c>
      <c r="C56" s="60" t="s">
        <v>221</v>
      </c>
      <c r="D56" s="60">
        <v>0</v>
      </c>
      <c r="E56" s="5" t="s">
        <v>83</v>
      </c>
      <c r="F56" s="22" t="s">
        <v>58</v>
      </c>
      <c r="G56" s="110">
        <v>0</v>
      </c>
      <c r="H56" s="22"/>
      <c r="I56" s="62"/>
      <c r="J56" s="7" t="s">
        <v>134</v>
      </c>
      <c r="K56" s="37" t="str">
        <f aca="true" t="shared" si="4" ref="K56:K65">LEFT(L56,4)</f>
        <v>ERCO</v>
      </c>
      <c r="L56" s="36" t="s">
        <v>106</v>
      </c>
      <c r="M56" s="23" t="s">
        <v>15</v>
      </c>
      <c r="N56" s="48" t="s">
        <v>6</v>
      </c>
      <c r="O56" s="48" t="s">
        <v>157</v>
      </c>
      <c r="P56" s="100" t="s">
        <v>6</v>
      </c>
    </row>
    <row r="57" spans="1:16" ht="30" customHeight="1">
      <c r="A57" s="1" t="s">
        <v>18</v>
      </c>
      <c r="B57" s="43">
        <v>99</v>
      </c>
      <c r="C57" s="60" t="s">
        <v>164</v>
      </c>
      <c r="D57" s="60">
        <f>IF(C57="Continue As Planned",100,IF(C57="Defer",0,50))</f>
        <v>0</v>
      </c>
      <c r="E57" s="5" t="s">
        <v>120</v>
      </c>
      <c r="F57" s="22" t="s">
        <v>57</v>
      </c>
      <c r="G57" s="110">
        <v>0</v>
      </c>
      <c r="H57" s="22"/>
      <c r="I57" s="62" t="s">
        <v>216</v>
      </c>
      <c r="J57" s="7" t="s">
        <v>122</v>
      </c>
      <c r="K57" s="37" t="str">
        <f t="shared" si="4"/>
        <v>Mark</v>
      </c>
      <c r="L57" s="16" t="s">
        <v>49</v>
      </c>
      <c r="M57" s="56" t="s">
        <v>15</v>
      </c>
      <c r="N57" s="48" t="s">
        <v>13</v>
      </c>
      <c r="O57" s="48" t="s">
        <v>155</v>
      </c>
      <c r="P57" s="10" t="s">
        <v>6</v>
      </c>
    </row>
    <row r="58" spans="1:16" ht="30" customHeight="1">
      <c r="A58" s="1" t="s">
        <v>18</v>
      </c>
      <c r="B58" s="43">
        <v>99</v>
      </c>
      <c r="C58" s="60" t="s">
        <v>164</v>
      </c>
      <c r="D58" s="60">
        <f>IF(C58="Continue As Planned",100,IF(C58="Defer",0,50))</f>
        <v>0</v>
      </c>
      <c r="E58" s="24" t="s">
        <v>101</v>
      </c>
      <c r="F58" s="22" t="s">
        <v>56</v>
      </c>
      <c r="G58" s="110">
        <v>0</v>
      </c>
      <c r="H58" s="22"/>
      <c r="I58" s="62" t="s">
        <v>181</v>
      </c>
      <c r="J58" s="7" t="s">
        <v>123</v>
      </c>
      <c r="K58" s="37" t="str">
        <f t="shared" si="4"/>
        <v>Mark</v>
      </c>
      <c r="L58" s="16" t="s">
        <v>49</v>
      </c>
      <c r="M58" s="23" t="s">
        <v>15</v>
      </c>
      <c r="N58" s="48" t="s">
        <v>6</v>
      </c>
      <c r="O58" s="48" t="s">
        <v>161</v>
      </c>
      <c r="P58" s="10" t="s">
        <v>13</v>
      </c>
    </row>
    <row r="59" spans="1:16" ht="30" customHeight="1">
      <c r="A59" s="1" t="s">
        <v>18</v>
      </c>
      <c r="B59" s="1">
        <v>99</v>
      </c>
      <c r="C59" s="60" t="s">
        <v>164</v>
      </c>
      <c r="D59" s="60">
        <f>IF(C59="Continue As Planned",100,IF(C59="Defer",0,50))</f>
        <v>0</v>
      </c>
      <c r="E59" s="5" t="s">
        <v>64</v>
      </c>
      <c r="F59" s="21" t="s">
        <v>55</v>
      </c>
      <c r="G59" s="108">
        <v>0</v>
      </c>
      <c r="H59" s="22"/>
      <c r="I59" s="62" t="s">
        <v>181</v>
      </c>
      <c r="J59" s="7" t="s">
        <v>99</v>
      </c>
      <c r="K59" s="37" t="str">
        <f t="shared" si="4"/>
        <v>ERCO</v>
      </c>
      <c r="L59" s="36" t="s">
        <v>51</v>
      </c>
      <c r="M59" s="23" t="s">
        <v>16</v>
      </c>
      <c r="N59" s="48" t="s">
        <v>6</v>
      </c>
      <c r="O59" s="48" t="s">
        <v>159</v>
      </c>
      <c r="P59" s="10" t="s">
        <v>13</v>
      </c>
    </row>
    <row r="60" spans="1:16" ht="30" customHeight="1">
      <c r="A60" s="1" t="s">
        <v>18</v>
      </c>
      <c r="B60" s="1">
        <v>99</v>
      </c>
      <c r="C60" s="60" t="s">
        <v>164</v>
      </c>
      <c r="D60" s="60">
        <f>IF(C60="Continue As Planned",100,IF(C60="Defer",0,50))</f>
        <v>0</v>
      </c>
      <c r="E60" s="26" t="s">
        <v>118</v>
      </c>
      <c r="F60" s="21" t="s">
        <v>57</v>
      </c>
      <c r="G60" s="108">
        <v>0</v>
      </c>
      <c r="H60" s="22"/>
      <c r="I60" s="62" t="s">
        <v>181</v>
      </c>
      <c r="J60" s="7" t="s">
        <v>119</v>
      </c>
      <c r="K60" s="37" t="str">
        <f t="shared" si="4"/>
        <v>Mark</v>
      </c>
      <c r="L60" s="36" t="s">
        <v>49</v>
      </c>
      <c r="M60" s="23" t="s">
        <v>16</v>
      </c>
      <c r="N60" s="48" t="s">
        <v>6</v>
      </c>
      <c r="O60" s="48" t="s">
        <v>160</v>
      </c>
      <c r="P60" s="10" t="s">
        <v>13</v>
      </c>
    </row>
    <row r="61" spans="1:16" ht="30" customHeight="1">
      <c r="A61" s="1" t="s">
        <v>18</v>
      </c>
      <c r="B61" s="1">
        <v>99</v>
      </c>
      <c r="C61" s="60" t="s">
        <v>164</v>
      </c>
      <c r="D61" s="60">
        <f>IF(C61="Continue As Planned",100,IF(C61="Defer",0,50))</f>
        <v>0</v>
      </c>
      <c r="E61" s="5" t="s">
        <v>84</v>
      </c>
      <c r="F61" s="21" t="s">
        <v>59</v>
      </c>
      <c r="G61" s="108">
        <v>0</v>
      </c>
      <c r="H61" s="22"/>
      <c r="I61" s="62" t="s">
        <v>181</v>
      </c>
      <c r="J61" s="7" t="s">
        <v>125</v>
      </c>
      <c r="K61" s="37" t="str">
        <f t="shared" si="4"/>
        <v>Mark</v>
      </c>
      <c r="L61" s="16" t="s">
        <v>49</v>
      </c>
      <c r="M61" s="56" t="s">
        <v>15</v>
      </c>
      <c r="N61" s="48" t="s">
        <v>6</v>
      </c>
      <c r="O61" s="48" t="s">
        <v>154</v>
      </c>
      <c r="P61" s="10" t="s">
        <v>13</v>
      </c>
    </row>
    <row r="62" spans="1:16" ht="30" customHeight="1">
      <c r="A62" s="1" t="s">
        <v>18</v>
      </c>
      <c r="B62" s="1">
        <v>99</v>
      </c>
      <c r="C62" s="60" t="s">
        <v>215</v>
      </c>
      <c r="D62" s="60">
        <v>0</v>
      </c>
      <c r="E62" s="6" t="s">
        <v>24</v>
      </c>
      <c r="F62" s="21" t="s">
        <v>55</v>
      </c>
      <c r="G62" s="108">
        <v>0</v>
      </c>
      <c r="H62" s="22"/>
      <c r="I62" s="62" t="s">
        <v>215</v>
      </c>
      <c r="J62" s="7" t="s">
        <v>27</v>
      </c>
      <c r="K62" s="37" t="str">
        <f t="shared" si="4"/>
        <v>ERCO</v>
      </c>
      <c r="L62" s="16" t="s">
        <v>51</v>
      </c>
      <c r="M62" s="23" t="s">
        <v>16</v>
      </c>
      <c r="N62" s="48" t="s">
        <v>13</v>
      </c>
      <c r="O62" s="48" t="s">
        <v>158</v>
      </c>
      <c r="P62" s="10" t="s">
        <v>6</v>
      </c>
    </row>
    <row r="63" spans="1:16" ht="30" customHeight="1">
      <c r="A63" s="1" t="s">
        <v>17</v>
      </c>
      <c r="B63" s="1">
        <v>99</v>
      </c>
      <c r="C63" s="60" t="s">
        <v>209</v>
      </c>
      <c r="D63" s="60">
        <v>0</v>
      </c>
      <c r="E63" s="5" t="s">
        <v>210</v>
      </c>
      <c r="F63" s="21" t="s">
        <v>55</v>
      </c>
      <c r="G63" s="108">
        <v>0</v>
      </c>
      <c r="H63" s="21"/>
      <c r="I63" s="72" t="s">
        <v>211</v>
      </c>
      <c r="J63" s="7" t="s">
        <v>212</v>
      </c>
      <c r="K63" s="37" t="str">
        <f t="shared" si="4"/>
        <v>ERCO</v>
      </c>
      <c r="L63" s="16" t="s">
        <v>106</v>
      </c>
      <c r="M63" s="23" t="s">
        <v>15</v>
      </c>
      <c r="N63" s="48" t="s">
        <v>13</v>
      </c>
      <c r="O63" s="48" t="s">
        <v>156</v>
      </c>
      <c r="P63" s="10" t="s">
        <v>6</v>
      </c>
    </row>
    <row r="64" spans="1:16" ht="42.75" customHeight="1">
      <c r="A64" s="11" t="s">
        <v>17</v>
      </c>
      <c r="B64" s="11">
        <v>99</v>
      </c>
      <c r="C64" s="60" t="s">
        <v>169</v>
      </c>
      <c r="D64" s="60">
        <v>0</v>
      </c>
      <c r="E64" s="4" t="s">
        <v>263</v>
      </c>
      <c r="F64" s="22">
        <v>0</v>
      </c>
      <c r="G64" s="110">
        <v>0</v>
      </c>
      <c r="H64" s="22"/>
      <c r="I64" s="72" t="s">
        <v>218</v>
      </c>
      <c r="J64" s="51" t="s">
        <v>196</v>
      </c>
      <c r="K64" s="47" t="str">
        <f t="shared" si="4"/>
        <v>ERCO</v>
      </c>
      <c r="L64" s="48" t="s">
        <v>106</v>
      </c>
      <c r="M64" s="57" t="s">
        <v>15</v>
      </c>
      <c r="N64" s="48" t="s">
        <v>13</v>
      </c>
      <c r="O64" s="48" t="s">
        <v>156</v>
      </c>
      <c r="P64" s="13" t="s">
        <v>6</v>
      </c>
    </row>
    <row r="65" spans="1:16" ht="30" customHeight="1">
      <c r="A65" s="1" t="s">
        <v>17</v>
      </c>
      <c r="B65" s="1">
        <v>99</v>
      </c>
      <c r="C65" s="60" t="s">
        <v>215</v>
      </c>
      <c r="D65" s="60">
        <v>100</v>
      </c>
      <c r="E65" s="5" t="s">
        <v>200</v>
      </c>
      <c r="F65" s="22">
        <v>0</v>
      </c>
      <c r="G65" s="110">
        <v>0</v>
      </c>
      <c r="H65" s="22"/>
      <c r="I65" s="72"/>
      <c r="J65" s="7"/>
      <c r="K65" s="37" t="str">
        <f t="shared" si="4"/>
        <v>ERCO</v>
      </c>
      <c r="L65" s="16" t="s">
        <v>51</v>
      </c>
      <c r="M65" s="23" t="s">
        <v>16</v>
      </c>
      <c r="N65" s="48" t="s">
        <v>13</v>
      </c>
      <c r="O65" s="48" t="s">
        <v>158</v>
      </c>
      <c r="P65" s="10" t="s">
        <v>6</v>
      </c>
    </row>
    <row r="66" spans="1:16" ht="57" customHeight="1">
      <c r="A66" s="1" t="s">
        <v>17</v>
      </c>
      <c r="B66" s="1">
        <v>99</v>
      </c>
      <c r="C66" s="60" t="s">
        <v>164</v>
      </c>
      <c r="D66" s="60">
        <f aca="true" t="shared" si="5" ref="D66:D73">IF(C66="Continue As Planned",100,IF(C66="Defer",0,50))</f>
        <v>0</v>
      </c>
      <c r="E66" s="4" t="s">
        <v>264</v>
      </c>
      <c r="F66" s="21" t="s">
        <v>53</v>
      </c>
      <c r="G66" s="108">
        <v>0</v>
      </c>
      <c r="H66" s="21"/>
      <c r="I66" s="72" t="s">
        <v>203</v>
      </c>
      <c r="J66" s="7" t="s">
        <v>40</v>
      </c>
      <c r="K66" s="37"/>
      <c r="L66" s="19"/>
      <c r="M66" s="23"/>
      <c r="N66" s="48"/>
      <c r="O66" s="48"/>
      <c r="P66" s="10"/>
    </row>
    <row r="67" spans="1:16" ht="30" customHeight="1">
      <c r="A67" s="1" t="s">
        <v>17</v>
      </c>
      <c r="B67" s="1">
        <v>99</v>
      </c>
      <c r="C67" s="60" t="s">
        <v>164</v>
      </c>
      <c r="D67" s="60">
        <f t="shared" si="5"/>
        <v>0</v>
      </c>
      <c r="E67" s="5" t="s">
        <v>224</v>
      </c>
      <c r="F67" s="21" t="s">
        <v>55</v>
      </c>
      <c r="G67" s="108">
        <v>0</v>
      </c>
      <c r="H67" s="21"/>
      <c r="I67" s="72" t="s">
        <v>214</v>
      </c>
      <c r="J67" s="7" t="s">
        <v>213</v>
      </c>
      <c r="K67" s="37"/>
      <c r="L67" s="19"/>
      <c r="M67" s="23"/>
      <c r="N67" s="48"/>
      <c r="O67" s="48"/>
      <c r="P67" s="10"/>
    </row>
    <row r="68" spans="1:16" ht="30" customHeight="1">
      <c r="A68" s="1" t="s">
        <v>17</v>
      </c>
      <c r="B68" s="1">
        <v>99</v>
      </c>
      <c r="C68" s="60" t="s">
        <v>164</v>
      </c>
      <c r="D68" s="60">
        <f t="shared" si="5"/>
        <v>0</v>
      </c>
      <c r="E68" s="5" t="s">
        <v>38</v>
      </c>
      <c r="F68" s="22" t="s">
        <v>53</v>
      </c>
      <c r="G68" s="110">
        <v>0</v>
      </c>
      <c r="H68" s="22"/>
      <c r="I68" s="87"/>
      <c r="J68" s="7" t="s">
        <v>39</v>
      </c>
      <c r="K68" s="37"/>
      <c r="L68" s="19"/>
      <c r="M68" s="23"/>
      <c r="N68" s="48"/>
      <c r="O68" s="48"/>
      <c r="P68" s="10"/>
    </row>
    <row r="69" spans="1:16" ht="30" customHeight="1">
      <c r="A69" s="1" t="s">
        <v>17</v>
      </c>
      <c r="B69" s="1">
        <v>99</v>
      </c>
      <c r="C69" s="60" t="s">
        <v>164</v>
      </c>
      <c r="D69" s="60">
        <f t="shared" si="5"/>
        <v>0</v>
      </c>
      <c r="E69" s="5" t="s">
        <v>43</v>
      </c>
      <c r="F69" s="21" t="s">
        <v>56</v>
      </c>
      <c r="G69" s="108">
        <v>0</v>
      </c>
      <c r="H69" s="22"/>
      <c r="I69" s="87"/>
      <c r="J69" s="7" t="s">
        <v>44</v>
      </c>
      <c r="K69" s="37"/>
      <c r="L69" s="16"/>
      <c r="M69" s="23"/>
      <c r="N69" s="48"/>
      <c r="O69" s="48"/>
      <c r="P69" s="10"/>
    </row>
    <row r="70" spans="1:16" ht="30" customHeight="1">
      <c r="A70" s="1" t="s">
        <v>17</v>
      </c>
      <c r="B70" s="1">
        <v>99</v>
      </c>
      <c r="C70" s="60" t="s">
        <v>164</v>
      </c>
      <c r="D70" s="60">
        <f t="shared" si="5"/>
        <v>0</v>
      </c>
      <c r="E70" s="5" t="s">
        <v>61</v>
      </c>
      <c r="F70" s="21" t="s">
        <v>55</v>
      </c>
      <c r="G70" s="108">
        <v>0</v>
      </c>
      <c r="H70" s="22"/>
      <c r="I70" s="87"/>
      <c r="J70" s="7" t="s">
        <v>45</v>
      </c>
      <c r="K70" s="37" t="str">
        <f aca="true" t="shared" si="6" ref="K70:K77">LEFT(L70,4)</f>
        <v>ERCO</v>
      </c>
      <c r="L70" s="16" t="s">
        <v>51</v>
      </c>
      <c r="M70" s="23" t="s">
        <v>16</v>
      </c>
      <c r="N70" s="48" t="s">
        <v>13</v>
      </c>
      <c r="O70" s="48" t="s">
        <v>158</v>
      </c>
      <c r="P70" s="10" t="s">
        <v>13</v>
      </c>
    </row>
    <row r="71" spans="1:16" ht="30" customHeight="1">
      <c r="A71" s="1" t="s">
        <v>0</v>
      </c>
      <c r="B71" s="1">
        <v>99</v>
      </c>
      <c r="C71" s="60" t="s">
        <v>164</v>
      </c>
      <c r="D71" s="60">
        <f t="shared" si="5"/>
        <v>0</v>
      </c>
      <c r="E71" s="5" t="s">
        <v>10</v>
      </c>
      <c r="F71" s="21" t="s">
        <v>55</v>
      </c>
      <c r="G71" s="108">
        <v>0</v>
      </c>
      <c r="H71" s="21"/>
      <c r="I71" s="72" t="s">
        <v>172</v>
      </c>
      <c r="J71" s="7" t="s">
        <v>111</v>
      </c>
      <c r="K71" s="37" t="str">
        <f t="shared" si="6"/>
        <v>ERCO</v>
      </c>
      <c r="L71" s="23" t="s">
        <v>51</v>
      </c>
      <c r="M71" s="16" t="s">
        <v>16</v>
      </c>
      <c r="N71" s="48" t="s">
        <v>13</v>
      </c>
      <c r="O71" s="48" t="s">
        <v>158</v>
      </c>
      <c r="P71" s="10" t="s">
        <v>13</v>
      </c>
    </row>
    <row r="72" spans="1:16" ht="30" customHeight="1">
      <c r="A72" s="81" t="s">
        <v>0</v>
      </c>
      <c r="B72" s="1">
        <v>99</v>
      </c>
      <c r="C72" s="60" t="s">
        <v>164</v>
      </c>
      <c r="D72" s="60">
        <f t="shared" si="5"/>
        <v>0</v>
      </c>
      <c r="E72" s="39" t="s">
        <v>8</v>
      </c>
      <c r="F72" s="86" t="s">
        <v>55</v>
      </c>
      <c r="G72" s="108">
        <v>0</v>
      </c>
      <c r="H72" s="86"/>
      <c r="I72" s="72" t="s">
        <v>12</v>
      </c>
      <c r="J72" s="75" t="s">
        <v>12</v>
      </c>
      <c r="K72" s="88" t="str">
        <f t="shared" si="6"/>
        <v>ERCO</v>
      </c>
      <c r="L72" s="48" t="s">
        <v>51</v>
      </c>
      <c r="M72" s="99" t="s">
        <v>16</v>
      </c>
      <c r="N72" s="92" t="s">
        <v>13</v>
      </c>
      <c r="O72" s="92" t="s">
        <v>158</v>
      </c>
      <c r="P72" s="49" t="s">
        <v>13</v>
      </c>
    </row>
    <row r="73" spans="1:16" ht="30" customHeight="1">
      <c r="A73" s="81" t="s">
        <v>0</v>
      </c>
      <c r="B73" s="1">
        <v>99</v>
      </c>
      <c r="C73" s="60" t="s">
        <v>164</v>
      </c>
      <c r="D73" s="60">
        <f t="shared" si="5"/>
        <v>0</v>
      </c>
      <c r="E73" s="25" t="s">
        <v>11</v>
      </c>
      <c r="F73" s="86" t="s">
        <v>56</v>
      </c>
      <c r="G73" s="108">
        <v>0</v>
      </c>
      <c r="H73" s="86"/>
      <c r="I73" s="72" t="s">
        <v>177</v>
      </c>
      <c r="J73" s="76" t="s">
        <v>112</v>
      </c>
      <c r="K73" s="88" t="str">
        <f t="shared" si="6"/>
        <v>ERCO</v>
      </c>
      <c r="L73" s="48" t="s">
        <v>51</v>
      </c>
      <c r="M73" s="92" t="s">
        <v>16</v>
      </c>
      <c r="N73" s="92" t="s">
        <v>13</v>
      </c>
      <c r="O73" s="92" t="s">
        <v>158</v>
      </c>
      <c r="P73" s="49" t="s">
        <v>13</v>
      </c>
    </row>
    <row r="74" spans="1:16" ht="30" customHeight="1">
      <c r="A74" s="11" t="s">
        <v>0</v>
      </c>
      <c r="B74" s="1">
        <v>99</v>
      </c>
      <c r="C74" s="60" t="s">
        <v>164</v>
      </c>
      <c r="D74" s="60">
        <v>0</v>
      </c>
      <c r="E74" s="39" t="s">
        <v>7</v>
      </c>
      <c r="F74" s="22" t="s">
        <v>58</v>
      </c>
      <c r="G74" s="110">
        <v>0</v>
      </c>
      <c r="H74" s="22"/>
      <c r="I74" s="72" t="s">
        <v>176</v>
      </c>
      <c r="J74" s="41" t="s">
        <v>113</v>
      </c>
      <c r="K74" s="47" t="str">
        <f t="shared" si="6"/>
        <v>ERCO</v>
      </c>
      <c r="L74" s="48" t="s">
        <v>51</v>
      </c>
      <c r="M74" s="58" t="s">
        <v>16</v>
      </c>
      <c r="N74" s="48" t="s">
        <v>13</v>
      </c>
      <c r="O74" s="48" t="s">
        <v>158</v>
      </c>
      <c r="P74" s="98" t="s">
        <v>13</v>
      </c>
    </row>
    <row r="75" spans="1:16" ht="30" customHeight="1">
      <c r="A75" s="1" t="s">
        <v>0</v>
      </c>
      <c r="B75" s="82">
        <v>99</v>
      </c>
      <c r="C75" s="60" t="s">
        <v>164</v>
      </c>
      <c r="D75" s="60">
        <f>IF(C75="Continue As Planned",100,IF(C75="Defer",0,50))</f>
        <v>0</v>
      </c>
      <c r="E75" s="39" t="s">
        <v>9</v>
      </c>
      <c r="F75" s="22" t="s">
        <v>55</v>
      </c>
      <c r="G75" s="110">
        <v>0</v>
      </c>
      <c r="H75" s="22"/>
      <c r="I75" s="72" t="s">
        <v>176</v>
      </c>
      <c r="J75" s="41" t="s">
        <v>47</v>
      </c>
      <c r="K75" s="37" t="str">
        <f t="shared" si="6"/>
        <v>ERCO</v>
      </c>
      <c r="L75" s="16" t="s">
        <v>51</v>
      </c>
      <c r="M75" s="16" t="s">
        <v>15</v>
      </c>
      <c r="N75" s="48" t="s">
        <v>13</v>
      </c>
      <c r="O75" s="48" t="s">
        <v>156</v>
      </c>
      <c r="P75" s="95" t="s">
        <v>13</v>
      </c>
    </row>
    <row r="76" spans="1:16" ht="30" customHeight="1">
      <c r="A76" s="1" t="s">
        <v>19</v>
      </c>
      <c r="B76" s="82">
        <v>99</v>
      </c>
      <c r="C76" s="60" t="s">
        <v>164</v>
      </c>
      <c r="D76" s="60">
        <f>IF(C76="Continue As Planned",100,IF(C76="Defer",0,50))</f>
        <v>0</v>
      </c>
      <c r="E76" s="84" t="s">
        <v>70</v>
      </c>
      <c r="F76" s="22" t="s">
        <v>57</v>
      </c>
      <c r="G76" s="110">
        <v>0</v>
      </c>
      <c r="H76" s="22"/>
      <c r="I76" s="72" t="s">
        <v>181</v>
      </c>
      <c r="J76" s="41" t="s">
        <v>79</v>
      </c>
      <c r="K76" s="37" t="str">
        <f t="shared" si="6"/>
        <v>ERCO</v>
      </c>
      <c r="L76" s="16" t="s">
        <v>51</v>
      </c>
      <c r="M76" s="23" t="s">
        <v>16</v>
      </c>
      <c r="N76" s="48" t="s">
        <v>6</v>
      </c>
      <c r="O76" s="48" t="s">
        <v>159</v>
      </c>
      <c r="P76" s="95" t="s">
        <v>13</v>
      </c>
    </row>
    <row r="77" spans="1:16" ht="30" customHeight="1">
      <c r="A77" s="1" t="s">
        <v>20</v>
      </c>
      <c r="B77" s="1">
        <v>99</v>
      </c>
      <c r="C77" s="60" t="s">
        <v>164</v>
      </c>
      <c r="D77" s="60">
        <f>IF(C77="Continue As Planned",100,IF(C77="Defer",0,50))</f>
        <v>0</v>
      </c>
      <c r="E77" s="25" t="s">
        <v>80</v>
      </c>
      <c r="F77" s="12" t="s">
        <v>52</v>
      </c>
      <c r="G77" s="77">
        <v>0</v>
      </c>
      <c r="H77" s="12"/>
      <c r="I77" s="62" t="s">
        <v>181</v>
      </c>
      <c r="J77" s="32" t="s">
        <v>88</v>
      </c>
      <c r="K77" s="37" t="str">
        <f t="shared" si="6"/>
        <v>Mark</v>
      </c>
      <c r="L77" s="16" t="s">
        <v>50</v>
      </c>
      <c r="M77" s="16" t="s">
        <v>15</v>
      </c>
      <c r="N77" s="48" t="s">
        <v>6</v>
      </c>
      <c r="O77" s="48" t="s">
        <v>161</v>
      </c>
      <c r="P77" s="53" t="s">
        <v>6</v>
      </c>
    </row>
    <row r="78" spans="1:16" ht="45" customHeight="1">
      <c r="A78" s="1" t="s">
        <v>20</v>
      </c>
      <c r="B78" s="1">
        <v>99</v>
      </c>
      <c r="C78" s="150" t="s">
        <v>281</v>
      </c>
      <c r="D78" s="60">
        <v>0</v>
      </c>
      <c r="E78" s="25" t="s">
        <v>81</v>
      </c>
      <c r="F78" s="8" t="s">
        <v>52</v>
      </c>
      <c r="G78" s="78">
        <v>0</v>
      </c>
      <c r="H78" s="12"/>
      <c r="I78" s="143" t="s">
        <v>241</v>
      </c>
      <c r="J78" s="32" t="s">
        <v>89</v>
      </c>
      <c r="K78" s="37" t="str">
        <f aca="true" t="shared" si="7" ref="K78:K91">LEFT(L78,4)</f>
        <v>Mark</v>
      </c>
      <c r="L78" s="16" t="s">
        <v>50</v>
      </c>
      <c r="M78" s="23" t="s">
        <v>15</v>
      </c>
      <c r="N78" s="48" t="s">
        <v>6</v>
      </c>
      <c r="O78" s="48" t="s">
        <v>161</v>
      </c>
      <c r="P78" s="53" t="s">
        <v>6</v>
      </c>
    </row>
    <row r="79" spans="1:16" ht="30" customHeight="1">
      <c r="A79" s="1" t="s">
        <v>20</v>
      </c>
      <c r="B79" s="1">
        <v>99</v>
      </c>
      <c r="C79" s="150" t="s">
        <v>281</v>
      </c>
      <c r="D79" s="60">
        <v>0</v>
      </c>
      <c r="E79" s="26" t="s">
        <v>82</v>
      </c>
      <c r="F79" s="8" t="s">
        <v>53</v>
      </c>
      <c r="G79" s="78">
        <v>0</v>
      </c>
      <c r="H79" s="12"/>
      <c r="I79" s="143" t="s">
        <v>241</v>
      </c>
      <c r="J79" s="33" t="s">
        <v>90</v>
      </c>
      <c r="K79" s="37" t="str">
        <f t="shared" si="7"/>
        <v>Mark</v>
      </c>
      <c r="L79" s="27" t="s">
        <v>50</v>
      </c>
      <c r="M79" s="23" t="s">
        <v>15</v>
      </c>
      <c r="N79" s="48" t="s">
        <v>6</v>
      </c>
      <c r="O79" s="48" t="s">
        <v>161</v>
      </c>
      <c r="P79" s="54" t="s">
        <v>6</v>
      </c>
    </row>
    <row r="80" spans="1:16" ht="30" customHeight="1">
      <c r="A80" s="1" t="s">
        <v>20</v>
      </c>
      <c r="B80" s="1">
        <v>99</v>
      </c>
      <c r="C80" s="60" t="s">
        <v>164</v>
      </c>
      <c r="D80" s="60">
        <f aca="true" t="shared" si="8" ref="D80:D91">IF(C80="Continue As Planned",100,IF(C80="Defer",0,50))</f>
        <v>0</v>
      </c>
      <c r="E80" s="26" t="s">
        <v>84</v>
      </c>
      <c r="F80" s="21" t="s">
        <v>58</v>
      </c>
      <c r="G80" s="108">
        <v>0</v>
      </c>
      <c r="H80" s="22"/>
      <c r="I80" s="62"/>
      <c r="J80" s="33" t="s">
        <v>87</v>
      </c>
      <c r="K80" s="37" t="str">
        <f t="shared" si="7"/>
        <v>Mark</v>
      </c>
      <c r="L80" s="27" t="s">
        <v>49</v>
      </c>
      <c r="M80" s="56" t="s">
        <v>15</v>
      </c>
      <c r="N80" s="48" t="s">
        <v>6</v>
      </c>
      <c r="O80" s="48" t="s">
        <v>154</v>
      </c>
      <c r="P80" s="54" t="s">
        <v>13</v>
      </c>
    </row>
    <row r="81" spans="1:16" ht="30" customHeight="1">
      <c r="A81" s="11" t="s">
        <v>20</v>
      </c>
      <c r="B81" s="1">
        <v>99</v>
      </c>
      <c r="C81" s="60" t="s">
        <v>164</v>
      </c>
      <c r="D81" s="60">
        <f t="shared" si="8"/>
        <v>0</v>
      </c>
      <c r="E81" s="30" t="s">
        <v>151</v>
      </c>
      <c r="F81" s="21" t="s">
        <v>58</v>
      </c>
      <c r="G81" s="108">
        <v>0</v>
      </c>
      <c r="H81" s="22"/>
      <c r="I81" s="62"/>
      <c r="J81" s="34" t="s">
        <v>150</v>
      </c>
      <c r="K81" s="37" t="str">
        <f t="shared" si="7"/>
        <v>IMM</v>
      </c>
      <c r="L81" s="73" t="s">
        <v>86</v>
      </c>
      <c r="M81" s="57" t="s">
        <v>15</v>
      </c>
      <c r="N81" s="48" t="s">
        <v>6</v>
      </c>
      <c r="O81" s="48" t="s">
        <v>86</v>
      </c>
      <c r="P81" s="55" t="s">
        <v>13</v>
      </c>
    </row>
    <row r="82" spans="1:16" ht="30" customHeight="1">
      <c r="A82" s="1" t="s">
        <v>20</v>
      </c>
      <c r="B82" s="1">
        <v>99</v>
      </c>
      <c r="C82" s="60" t="s">
        <v>164</v>
      </c>
      <c r="D82" s="60">
        <f t="shared" si="8"/>
        <v>0</v>
      </c>
      <c r="E82" s="26" t="s">
        <v>85</v>
      </c>
      <c r="F82" s="21" t="s">
        <v>57</v>
      </c>
      <c r="G82" s="108">
        <v>0</v>
      </c>
      <c r="H82" s="22"/>
      <c r="I82" s="62" t="s">
        <v>181</v>
      </c>
      <c r="J82" s="33" t="s">
        <v>103</v>
      </c>
      <c r="K82" s="37" t="str">
        <f t="shared" si="7"/>
        <v>ERCO</v>
      </c>
      <c r="L82" s="28" t="s">
        <v>51</v>
      </c>
      <c r="M82" s="23" t="s">
        <v>16</v>
      </c>
      <c r="N82" s="48" t="s">
        <v>6</v>
      </c>
      <c r="O82" s="48" t="s">
        <v>159</v>
      </c>
      <c r="P82" s="54" t="s">
        <v>13</v>
      </c>
    </row>
    <row r="83" spans="1:16" ht="30" customHeight="1">
      <c r="A83" s="1" t="s">
        <v>20</v>
      </c>
      <c r="B83" s="1">
        <v>99</v>
      </c>
      <c r="C83" s="60" t="s">
        <v>164</v>
      </c>
      <c r="D83" s="60">
        <f t="shared" si="8"/>
        <v>0</v>
      </c>
      <c r="E83" s="39" t="s">
        <v>28</v>
      </c>
      <c r="F83" s="21" t="s">
        <v>57</v>
      </c>
      <c r="G83" s="108">
        <v>0</v>
      </c>
      <c r="H83" s="22"/>
      <c r="I83" s="62" t="s">
        <v>181</v>
      </c>
      <c r="J83" s="41" t="s">
        <v>91</v>
      </c>
      <c r="K83" s="37" t="str">
        <f t="shared" si="7"/>
        <v>Mark</v>
      </c>
      <c r="L83" s="58" t="s">
        <v>49</v>
      </c>
      <c r="M83" s="23" t="s">
        <v>16</v>
      </c>
      <c r="N83" s="48" t="s">
        <v>6</v>
      </c>
      <c r="O83" s="48" t="s">
        <v>160</v>
      </c>
      <c r="P83" s="52" t="s">
        <v>6</v>
      </c>
    </row>
    <row r="84" spans="1:16" ht="30" customHeight="1">
      <c r="A84" s="1" t="s">
        <v>20</v>
      </c>
      <c r="B84" s="1">
        <v>99</v>
      </c>
      <c r="C84" s="60" t="s">
        <v>164</v>
      </c>
      <c r="D84" s="60">
        <f t="shared" si="8"/>
        <v>0</v>
      </c>
      <c r="E84" s="26" t="s">
        <v>29</v>
      </c>
      <c r="F84" s="22" t="s">
        <v>57</v>
      </c>
      <c r="G84" s="110">
        <v>0</v>
      </c>
      <c r="H84" s="22"/>
      <c r="I84" s="62" t="s">
        <v>181</v>
      </c>
      <c r="J84" s="33" t="s">
        <v>94</v>
      </c>
      <c r="K84" s="37" t="str">
        <f t="shared" si="7"/>
        <v>Mark</v>
      </c>
      <c r="L84" s="28" t="s">
        <v>49</v>
      </c>
      <c r="M84" s="23" t="s">
        <v>16</v>
      </c>
      <c r="N84" s="48" t="s">
        <v>6</v>
      </c>
      <c r="O84" s="48" t="s">
        <v>160</v>
      </c>
      <c r="P84" s="53" t="s">
        <v>13</v>
      </c>
    </row>
    <row r="85" spans="1:16" ht="30" customHeight="1">
      <c r="A85" s="1" t="s">
        <v>20</v>
      </c>
      <c r="B85" s="1">
        <v>99</v>
      </c>
      <c r="C85" s="60" t="s">
        <v>164</v>
      </c>
      <c r="D85" s="60">
        <f t="shared" si="8"/>
        <v>0</v>
      </c>
      <c r="E85" s="38" t="s">
        <v>126</v>
      </c>
      <c r="F85" s="21" t="s">
        <v>55</v>
      </c>
      <c r="G85" s="108">
        <v>0</v>
      </c>
      <c r="H85" s="22"/>
      <c r="I85" s="62" t="s">
        <v>181</v>
      </c>
      <c r="J85" s="40" t="s">
        <v>92</v>
      </c>
      <c r="K85" s="37" t="str">
        <f t="shared" si="7"/>
        <v>ERCO</v>
      </c>
      <c r="L85" s="42" t="s">
        <v>51</v>
      </c>
      <c r="M85" s="23" t="s">
        <v>16</v>
      </c>
      <c r="N85" s="48" t="s">
        <v>6</v>
      </c>
      <c r="O85" s="48" t="s">
        <v>159</v>
      </c>
      <c r="P85" s="74" t="s">
        <v>13</v>
      </c>
    </row>
    <row r="86" spans="1:16" ht="30" customHeight="1">
      <c r="A86" s="1" t="s">
        <v>20</v>
      </c>
      <c r="B86" s="1">
        <v>99</v>
      </c>
      <c r="C86" s="153" t="s">
        <v>282</v>
      </c>
      <c r="D86" s="60">
        <f t="shared" si="8"/>
        <v>50</v>
      </c>
      <c r="E86" s="26" t="s">
        <v>132</v>
      </c>
      <c r="F86" s="8" t="s">
        <v>52</v>
      </c>
      <c r="G86" s="78">
        <v>0</v>
      </c>
      <c r="H86" s="12"/>
      <c r="I86" s="142" t="s">
        <v>242</v>
      </c>
      <c r="J86" s="33" t="s">
        <v>93</v>
      </c>
      <c r="K86" s="37" t="str">
        <f t="shared" si="7"/>
        <v>ERCO</v>
      </c>
      <c r="L86" s="27" t="s">
        <v>51</v>
      </c>
      <c r="M86" s="23" t="s">
        <v>16</v>
      </c>
      <c r="N86" s="48" t="s">
        <v>6</v>
      </c>
      <c r="O86" s="48" t="s">
        <v>159</v>
      </c>
      <c r="P86" s="54" t="s">
        <v>13</v>
      </c>
    </row>
    <row r="87" spans="1:16" ht="63.75" customHeight="1">
      <c r="A87" s="1" t="s">
        <v>20</v>
      </c>
      <c r="B87" s="1">
        <v>99</v>
      </c>
      <c r="C87" s="150" t="s">
        <v>281</v>
      </c>
      <c r="D87" s="60">
        <v>0</v>
      </c>
      <c r="E87" s="26" t="s">
        <v>127</v>
      </c>
      <c r="F87" s="22" t="s">
        <v>55</v>
      </c>
      <c r="G87" s="110">
        <v>0</v>
      </c>
      <c r="H87" s="22"/>
      <c r="I87" s="143" t="s">
        <v>241</v>
      </c>
      <c r="J87" s="35" t="s">
        <v>128</v>
      </c>
      <c r="K87" s="37" t="str">
        <f t="shared" si="7"/>
        <v>Mark</v>
      </c>
      <c r="L87" s="28" t="s">
        <v>49</v>
      </c>
      <c r="M87" s="18" t="s">
        <v>16</v>
      </c>
      <c r="N87" s="48" t="s">
        <v>6</v>
      </c>
      <c r="O87" s="48" t="s">
        <v>160</v>
      </c>
      <c r="P87" s="54" t="s">
        <v>13</v>
      </c>
    </row>
    <row r="88" spans="1:16" ht="30" customHeight="1">
      <c r="A88" s="1" t="s">
        <v>20</v>
      </c>
      <c r="B88" s="1">
        <v>99</v>
      </c>
      <c r="C88" s="60" t="s">
        <v>164</v>
      </c>
      <c r="D88" s="60">
        <f t="shared" si="8"/>
        <v>0</v>
      </c>
      <c r="E88" s="26" t="s">
        <v>129</v>
      </c>
      <c r="F88" s="12" t="s">
        <v>52</v>
      </c>
      <c r="G88" s="77">
        <v>0</v>
      </c>
      <c r="H88" s="12"/>
      <c r="I88" s="62" t="s">
        <v>181</v>
      </c>
      <c r="J88" s="33" t="s">
        <v>95</v>
      </c>
      <c r="K88" s="37" t="str">
        <f t="shared" si="7"/>
        <v>ERCO</v>
      </c>
      <c r="L88" s="27" t="s">
        <v>51</v>
      </c>
      <c r="M88" s="18" t="s">
        <v>16</v>
      </c>
      <c r="N88" s="48" t="s">
        <v>6</v>
      </c>
      <c r="O88" s="48" t="s">
        <v>159</v>
      </c>
      <c r="P88" s="54" t="s">
        <v>13</v>
      </c>
    </row>
    <row r="89" spans="1:16" ht="30" customHeight="1">
      <c r="A89" s="1" t="s">
        <v>20</v>
      </c>
      <c r="B89" s="1">
        <v>99</v>
      </c>
      <c r="C89" s="60" t="s">
        <v>164</v>
      </c>
      <c r="D89" s="60">
        <f t="shared" si="8"/>
        <v>0</v>
      </c>
      <c r="E89" s="26" t="s">
        <v>130</v>
      </c>
      <c r="F89" s="12" t="s">
        <v>53</v>
      </c>
      <c r="G89" s="77">
        <v>0</v>
      </c>
      <c r="H89" s="12"/>
      <c r="I89" s="62" t="s">
        <v>181</v>
      </c>
      <c r="J89" s="33" t="s">
        <v>96</v>
      </c>
      <c r="K89" s="37" t="str">
        <f t="shared" si="7"/>
        <v>ERCO</v>
      </c>
      <c r="L89" s="27" t="s">
        <v>51</v>
      </c>
      <c r="M89" s="18" t="s">
        <v>16</v>
      </c>
      <c r="N89" s="48" t="s">
        <v>6</v>
      </c>
      <c r="O89" s="48" t="s">
        <v>159</v>
      </c>
      <c r="P89" s="54" t="s">
        <v>13</v>
      </c>
    </row>
    <row r="90" spans="1:16" ht="30" customHeight="1">
      <c r="A90" s="1" t="s">
        <v>20</v>
      </c>
      <c r="B90" s="1">
        <v>99</v>
      </c>
      <c r="C90" s="153" t="s">
        <v>282</v>
      </c>
      <c r="D90" s="60">
        <f t="shared" si="8"/>
        <v>50</v>
      </c>
      <c r="E90" s="26" t="s">
        <v>131</v>
      </c>
      <c r="F90" s="8" t="s">
        <v>52</v>
      </c>
      <c r="G90" s="78">
        <v>0</v>
      </c>
      <c r="H90" s="12"/>
      <c r="I90" s="142" t="s">
        <v>242</v>
      </c>
      <c r="J90" s="33" t="s">
        <v>100</v>
      </c>
      <c r="K90" s="37" t="str">
        <f t="shared" si="7"/>
        <v>ERCO</v>
      </c>
      <c r="L90" s="27" t="s">
        <v>51</v>
      </c>
      <c r="M90" s="18" t="s">
        <v>16</v>
      </c>
      <c r="N90" s="48" t="s">
        <v>6</v>
      </c>
      <c r="O90" s="48" t="s">
        <v>159</v>
      </c>
      <c r="P90" s="54" t="s">
        <v>13</v>
      </c>
    </row>
    <row r="91" spans="1:16" ht="30" customHeight="1">
      <c r="A91" s="1" t="s">
        <v>20</v>
      </c>
      <c r="B91" s="1">
        <v>99</v>
      </c>
      <c r="C91" s="60" t="s">
        <v>164</v>
      </c>
      <c r="D91" s="60">
        <f t="shared" si="8"/>
        <v>0</v>
      </c>
      <c r="E91" s="26" t="s">
        <v>115</v>
      </c>
      <c r="F91" s="21" t="s">
        <v>56</v>
      </c>
      <c r="G91" s="108">
        <v>0</v>
      </c>
      <c r="H91" s="22"/>
      <c r="I91" s="62" t="s">
        <v>181</v>
      </c>
      <c r="J91" s="33" t="s">
        <v>133</v>
      </c>
      <c r="K91" s="37" t="str">
        <f t="shared" si="7"/>
        <v>Mark</v>
      </c>
      <c r="L91" s="27" t="s">
        <v>116</v>
      </c>
      <c r="M91" s="18" t="s">
        <v>16</v>
      </c>
      <c r="N91" s="48" t="s">
        <v>6</v>
      </c>
      <c r="O91" s="48" t="s">
        <v>160</v>
      </c>
      <c r="P91" s="54" t="s">
        <v>13</v>
      </c>
    </row>
    <row r="94" spans="1:2" ht="15.75">
      <c r="A94" s="130" t="s">
        <v>17</v>
      </c>
      <c r="B94">
        <f>COUNTIF(A$3:A$92,"=CO")</f>
        <v>31</v>
      </c>
    </row>
    <row r="95" spans="1:2" ht="15.75">
      <c r="A95" s="130" t="s">
        <v>0</v>
      </c>
      <c r="B95">
        <f>COUNTIF(A$3:A$92,"=IO")</f>
        <v>10</v>
      </c>
    </row>
    <row r="96" spans="1:2" ht="15.75">
      <c r="A96" s="130" t="s">
        <v>18</v>
      </c>
      <c r="B96">
        <f>COUNTIF(A$3:A$92,"=MO")</f>
        <v>10</v>
      </c>
    </row>
    <row r="97" spans="1:2" ht="15.75">
      <c r="A97" s="130" t="s">
        <v>19</v>
      </c>
      <c r="B97">
        <f>COUNTIF(A$3:A$92,"=RO")</f>
        <v>14</v>
      </c>
    </row>
    <row r="98" spans="1:2" ht="15.75">
      <c r="A98" s="130" t="s">
        <v>20</v>
      </c>
      <c r="B98">
        <f>COUNTIF(A$3:A$92,"=SO")</f>
        <v>20</v>
      </c>
    </row>
    <row r="100" ht="12.75">
      <c r="B100">
        <f>SUM(B94:B99)</f>
        <v>85</v>
      </c>
    </row>
  </sheetData>
  <sheetProtection formatCells="0" formatColumns="0" formatRows="0" insertRows="0" selectLockedCells="1"/>
  <autoFilter ref="A2:P91"/>
  <mergeCells count="1">
    <mergeCell ref="A1:P1"/>
  </mergeCells>
  <dataValidations count="7">
    <dataValidation type="list" allowBlank="1" showInputMessage="1" showErrorMessage="1" sqref="P74:P91 P3:P71">
      <formula1>"Y,N"</formula1>
    </dataValidation>
    <dataValidation type="list" allowBlank="1" showInputMessage="1" showErrorMessage="1" sqref="O74:O91 O3:O71">
      <formula1>"PUCT,Mkt Non-Nodal,Mkt Nodal Specific Non-Disc,Mkt Nodal Specific Disc,Mkt Nodal Placehldr,IMM,ERCOT Non-Nodal Non-Disc,ERCOT Non-Nodal Disc,ERCOT Nodal Specific Non-Disc,ERCOT Nodal Specific Disc,ERCOT Nodal Placehldr,MET Center"</formula1>
    </dataValidation>
    <dataValidation type="list" allowBlank="1" showInputMessage="1" showErrorMessage="1" sqref="C54:C62 C64:C73 C91 C75:C77 C80:C85 C88:C89 C3:C8 C25:C41 C10:C23 C44:C50 C52">
      <formula1>"Continue As Planned,Partial Execution,Defer,New"</formula1>
    </dataValidation>
    <dataValidation type="list" allowBlank="1" showInputMessage="1" showErrorMessage="1" sqref="D54:D91 D3:D41 D43:D50 D52">
      <formula1>"100,75,50,25,0"</formula1>
    </dataValidation>
    <dataValidation type="list" allowBlank="1" showInputMessage="1" showErrorMessage="1" sqref="C78:C79 C87">
      <formula1>"Continue As Planned,Partial Execution,Defer,New,Delete,Complete"</formula1>
    </dataValidation>
    <dataValidation type="list" allowBlank="1" showInputMessage="1" showErrorMessage="1" sqref="C86 C90">
      <formula1>"Continue As Planned,Partial Execution,Defer,New,Partial Complete"</formula1>
    </dataValidation>
    <dataValidation type="list" allowBlank="1" showInputMessage="1" showErrorMessage="1" sqref="C43">
      <formula1>"Continue As Planned,Partial Execution,Defer"</formula1>
    </dataValidation>
  </dataValidations>
  <printOptions horizontalCentered="1"/>
  <pageMargins left="0.25" right="0.25" top="0.5" bottom="0.75" header="0.5" footer="0.5"/>
  <pageSetup fitToHeight="4" fitToWidth="1" horizontalDpi="600" verticalDpi="600" orientation="landscape" scale="64" r:id="rId1"/>
  <headerFooter alignWithMargins="0">
    <oddFooter>&amp;L&amp;F&amp;CPage &amp;P&amp;RDate Printed: &amp;D</oddFooter>
  </headerFooter>
</worksheet>
</file>

<file path=xl/worksheets/sheet2.xml><?xml version="1.0" encoding="utf-8"?>
<worksheet xmlns="http://schemas.openxmlformats.org/spreadsheetml/2006/main" xmlns:r="http://schemas.openxmlformats.org/officeDocument/2006/relationships">
  <sheetPr>
    <tabColor indexed="47"/>
  </sheetPr>
  <dimension ref="A1:O36"/>
  <sheetViews>
    <sheetView workbookViewId="0" topLeftCell="A1">
      <pane xSplit="5" ySplit="2" topLeftCell="F3" activePane="bottomRight" state="frozen"/>
      <selection pane="topLeft" activeCell="A1" sqref="A1"/>
      <selection pane="topRight" activeCell="G1" sqref="G1"/>
      <selection pane="bottomLeft" activeCell="A3" sqref="A3"/>
      <selection pane="bottomRight" activeCell="H5" sqref="H5"/>
    </sheetView>
  </sheetViews>
  <sheetFormatPr defaultColWidth="9.140625" defaultRowHeight="12.75"/>
  <cols>
    <col min="1" max="1" width="7.28125" style="0" customWidth="1"/>
    <col min="2" max="2" width="6.28125" style="0" customWidth="1"/>
    <col min="3" max="4" width="10.7109375" style="0" customWidth="1"/>
    <col min="5" max="5" width="40.7109375" style="0" customWidth="1"/>
    <col min="6" max="7" width="18.7109375" style="0" customWidth="1"/>
    <col min="8" max="8" width="30.7109375" style="0" customWidth="1"/>
    <col min="9" max="9" width="50.7109375" style="0" customWidth="1"/>
  </cols>
  <sheetData>
    <row r="1" spans="1:15" ht="26.25">
      <c r="A1" s="161" t="s">
        <v>117</v>
      </c>
      <c r="B1" s="162"/>
      <c r="C1" s="162"/>
      <c r="D1" s="162"/>
      <c r="E1" s="162"/>
      <c r="F1" s="162"/>
      <c r="G1" s="162"/>
      <c r="H1" s="162"/>
      <c r="I1" s="162"/>
      <c r="J1" s="162"/>
      <c r="K1" s="162"/>
      <c r="L1" s="162"/>
      <c r="M1" s="162"/>
      <c r="N1" s="162"/>
      <c r="O1" s="163"/>
    </row>
    <row r="2" spans="1:15" ht="56.25">
      <c r="A2" s="14" t="s">
        <v>1</v>
      </c>
      <c r="B2" s="14" t="s">
        <v>4</v>
      </c>
      <c r="C2" s="59" t="s">
        <v>163</v>
      </c>
      <c r="D2" s="61" t="s">
        <v>167</v>
      </c>
      <c r="E2" s="14" t="s">
        <v>2</v>
      </c>
      <c r="F2" s="14" t="s">
        <v>237</v>
      </c>
      <c r="G2" s="63" t="s">
        <v>236</v>
      </c>
      <c r="H2" s="59" t="s">
        <v>168</v>
      </c>
      <c r="I2" s="14" t="s">
        <v>3</v>
      </c>
      <c r="J2" s="14"/>
      <c r="K2" s="14" t="s">
        <v>102</v>
      </c>
      <c r="L2" s="15" t="s">
        <v>14</v>
      </c>
      <c r="M2" s="15" t="s">
        <v>139</v>
      </c>
      <c r="N2" s="15" t="s">
        <v>152</v>
      </c>
      <c r="O2" s="20" t="s">
        <v>5</v>
      </c>
    </row>
    <row r="3" spans="1:15" ht="22.5">
      <c r="A3" s="1" t="s">
        <v>17</v>
      </c>
      <c r="B3" s="1">
        <v>1</v>
      </c>
      <c r="C3" s="60" t="s">
        <v>169</v>
      </c>
      <c r="D3" s="60">
        <v>100</v>
      </c>
      <c r="E3" s="4" t="s">
        <v>202</v>
      </c>
      <c r="F3" s="21">
        <v>0</v>
      </c>
      <c r="G3" s="108" t="s">
        <v>55</v>
      </c>
      <c r="H3" s="69"/>
      <c r="I3" s="31"/>
      <c r="J3" s="37" t="str">
        <f aca="true" t="shared" si="0" ref="J3:J19">LEFT(K3,4)</f>
        <v>ERCO</v>
      </c>
      <c r="K3" s="17" t="s">
        <v>51</v>
      </c>
      <c r="L3" s="23" t="s">
        <v>16</v>
      </c>
      <c r="M3" s="48" t="s">
        <v>13</v>
      </c>
      <c r="N3" s="48" t="s">
        <v>158</v>
      </c>
      <c r="O3" s="2" t="s">
        <v>6</v>
      </c>
    </row>
    <row r="4" spans="1:15" ht="33.75">
      <c r="A4" s="1" t="s">
        <v>17</v>
      </c>
      <c r="B4" s="1">
        <v>2</v>
      </c>
      <c r="C4" s="60" t="s">
        <v>165</v>
      </c>
      <c r="D4" s="60">
        <f aca="true" t="shared" si="1" ref="D4:D10">IF(C4="Continue As Planned",100,IF(C4="Defer",0,50))</f>
        <v>100</v>
      </c>
      <c r="E4" s="4" t="s">
        <v>41</v>
      </c>
      <c r="F4" s="21" t="s">
        <v>60</v>
      </c>
      <c r="G4" s="108" t="s">
        <v>60</v>
      </c>
      <c r="H4" s="69"/>
      <c r="I4" s="31" t="s">
        <v>54</v>
      </c>
      <c r="J4" s="37" t="str">
        <f t="shared" si="0"/>
        <v>ERCO</v>
      </c>
      <c r="K4" s="17" t="s">
        <v>106</v>
      </c>
      <c r="L4" s="23" t="s">
        <v>15</v>
      </c>
      <c r="M4" s="48" t="s">
        <v>13</v>
      </c>
      <c r="N4" s="48" t="s">
        <v>156</v>
      </c>
      <c r="O4" s="2" t="s">
        <v>6</v>
      </c>
    </row>
    <row r="5" spans="1:15" ht="33.75">
      <c r="A5" s="1" t="s">
        <v>17</v>
      </c>
      <c r="B5" s="1">
        <v>3</v>
      </c>
      <c r="C5" s="60" t="s">
        <v>165</v>
      </c>
      <c r="D5" s="60">
        <f t="shared" si="1"/>
        <v>100</v>
      </c>
      <c r="E5" s="4" t="s">
        <v>137</v>
      </c>
      <c r="F5" s="21" t="s">
        <v>56</v>
      </c>
      <c r="G5" s="108" t="s">
        <v>56</v>
      </c>
      <c r="H5" s="69"/>
      <c r="I5" s="31" t="s">
        <v>162</v>
      </c>
      <c r="J5" s="37" t="str">
        <f t="shared" si="0"/>
        <v>ERCO</v>
      </c>
      <c r="K5" s="17" t="s">
        <v>106</v>
      </c>
      <c r="L5" s="23" t="s">
        <v>15</v>
      </c>
      <c r="M5" s="48" t="s">
        <v>13</v>
      </c>
      <c r="N5" s="48" t="s">
        <v>156</v>
      </c>
      <c r="O5" s="2" t="s">
        <v>6</v>
      </c>
    </row>
    <row r="6" spans="1:15" ht="33.75">
      <c r="A6" s="1" t="s">
        <v>17</v>
      </c>
      <c r="B6" s="1">
        <v>4</v>
      </c>
      <c r="C6" s="60" t="s">
        <v>165</v>
      </c>
      <c r="D6" s="60">
        <f t="shared" si="1"/>
        <v>100</v>
      </c>
      <c r="E6" s="4" t="s">
        <v>205</v>
      </c>
      <c r="F6" s="21">
        <v>0</v>
      </c>
      <c r="G6" s="108" t="s">
        <v>56</v>
      </c>
      <c r="H6" s="69" t="s">
        <v>206</v>
      </c>
      <c r="I6" s="31"/>
      <c r="J6" s="37" t="str">
        <f t="shared" si="0"/>
        <v>ERCO</v>
      </c>
      <c r="K6" s="17" t="s">
        <v>106</v>
      </c>
      <c r="L6" s="23" t="s">
        <v>15</v>
      </c>
      <c r="M6" s="48" t="s">
        <v>13</v>
      </c>
      <c r="N6" s="48" t="s">
        <v>156</v>
      </c>
      <c r="O6" s="2" t="s">
        <v>6</v>
      </c>
    </row>
    <row r="7" spans="1:15" ht="33.75">
      <c r="A7" s="1" t="s">
        <v>17</v>
      </c>
      <c r="B7" s="1">
        <v>5</v>
      </c>
      <c r="C7" s="60" t="s">
        <v>165</v>
      </c>
      <c r="D7" s="60">
        <f t="shared" si="1"/>
        <v>100</v>
      </c>
      <c r="E7" s="4" t="s">
        <v>140</v>
      </c>
      <c r="F7" s="21" t="s">
        <v>52</v>
      </c>
      <c r="G7" s="108" t="s">
        <v>52</v>
      </c>
      <c r="H7" s="69"/>
      <c r="I7" s="31" t="s">
        <v>144</v>
      </c>
      <c r="J7" s="37" t="str">
        <f t="shared" si="0"/>
        <v>ERCO</v>
      </c>
      <c r="K7" s="17" t="s">
        <v>106</v>
      </c>
      <c r="L7" s="23" t="s">
        <v>15</v>
      </c>
      <c r="M7" s="48" t="s">
        <v>13</v>
      </c>
      <c r="N7" s="48" t="s">
        <v>156</v>
      </c>
      <c r="O7" s="2" t="s">
        <v>6</v>
      </c>
    </row>
    <row r="8" spans="1:15" ht="67.5">
      <c r="A8" s="1" t="s">
        <v>17</v>
      </c>
      <c r="B8" s="1">
        <v>6</v>
      </c>
      <c r="C8" s="60" t="s">
        <v>165</v>
      </c>
      <c r="D8" s="60">
        <f t="shared" si="1"/>
        <v>100</v>
      </c>
      <c r="E8" s="4" t="s">
        <v>141</v>
      </c>
      <c r="F8" s="21" t="s">
        <v>55</v>
      </c>
      <c r="G8" s="108" t="s">
        <v>56</v>
      </c>
      <c r="H8" s="69" t="s">
        <v>194</v>
      </c>
      <c r="I8" s="31" t="s">
        <v>145</v>
      </c>
      <c r="J8" s="37" t="str">
        <f t="shared" si="0"/>
        <v>ERCO</v>
      </c>
      <c r="K8" s="17" t="s">
        <v>106</v>
      </c>
      <c r="L8" s="23" t="s">
        <v>15</v>
      </c>
      <c r="M8" s="48" t="s">
        <v>13</v>
      </c>
      <c r="N8" s="48" t="s">
        <v>156</v>
      </c>
      <c r="O8" s="2" t="s">
        <v>6</v>
      </c>
    </row>
    <row r="9" spans="1:15" ht="67.5">
      <c r="A9" s="1" t="s">
        <v>17</v>
      </c>
      <c r="B9" s="1">
        <v>7</v>
      </c>
      <c r="C9" s="60" t="s">
        <v>165</v>
      </c>
      <c r="D9" s="60">
        <f t="shared" si="1"/>
        <v>100</v>
      </c>
      <c r="E9" s="4" t="s">
        <v>138</v>
      </c>
      <c r="F9" s="21" t="s">
        <v>56</v>
      </c>
      <c r="G9" s="108" t="s">
        <v>56</v>
      </c>
      <c r="H9" s="69"/>
      <c r="I9" s="31" t="s">
        <v>146</v>
      </c>
      <c r="J9" s="37" t="str">
        <f t="shared" si="0"/>
        <v>ERCO</v>
      </c>
      <c r="K9" s="17" t="s">
        <v>106</v>
      </c>
      <c r="L9" s="23" t="s">
        <v>15</v>
      </c>
      <c r="M9" s="48" t="s">
        <v>13</v>
      </c>
      <c r="N9" s="48" t="s">
        <v>156</v>
      </c>
      <c r="O9" s="2" t="s">
        <v>6</v>
      </c>
    </row>
    <row r="10" spans="1:15" ht="56.25">
      <c r="A10" s="1" t="s">
        <v>17</v>
      </c>
      <c r="B10" s="1">
        <v>8</v>
      </c>
      <c r="C10" s="60" t="s">
        <v>165</v>
      </c>
      <c r="D10" s="60">
        <f t="shared" si="1"/>
        <v>100</v>
      </c>
      <c r="E10" s="4" t="s">
        <v>142</v>
      </c>
      <c r="F10" s="21" t="s">
        <v>55</v>
      </c>
      <c r="G10" s="108" t="s">
        <v>55</v>
      </c>
      <c r="H10" s="69"/>
      <c r="I10" s="31" t="s">
        <v>147</v>
      </c>
      <c r="J10" s="37" t="str">
        <f t="shared" si="0"/>
        <v>ERCO</v>
      </c>
      <c r="K10" s="17" t="s">
        <v>106</v>
      </c>
      <c r="L10" s="23" t="s">
        <v>15</v>
      </c>
      <c r="M10" s="48" t="s">
        <v>13</v>
      </c>
      <c r="N10" s="48" t="s">
        <v>156</v>
      </c>
      <c r="O10" s="2" t="s">
        <v>6</v>
      </c>
    </row>
    <row r="11" spans="1:15" ht="45">
      <c r="A11" s="1" t="s">
        <v>17</v>
      </c>
      <c r="B11" s="1">
        <v>9</v>
      </c>
      <c r="C11" s="60" t="s">
        <v>165</v>
      </c>
      <c r="D11" s="60">
        <f aca="true" t="shared" si="2" ref="D11:D17">IF(C11="Continue As Planned",100,IF(C11="Defer",0,50))</f>
        <v>100</v>
      </c>
      <c r="E11" s="4" t="s">
        <v>259</v>
      </c>
      <c r="F11" s="21" t="s">
        <v>55</v>
      </c>
      <c r="G11" s="108" t="s">
        <v>55</v>
      </c>
      <c r="H11" s="69"/>
      <c r="I11" s="31" t="s">
        <v>110</v>
      </c>
      <c r="J11" s="37" t="str">
        <f aca="true" t="shared" si="3" ref="J11:J18">LEFT(K11,4)</f>
        <v>ERCO</v>
      </c>
      <c r="K11" s="17" t="s">
        <v>51</v>
      </c>
      <c r="L11" s="23" t="s">
        <v>15</v>
      </c>
      <c r="M11" s="48" t="s">
        <v>6</v>
      </c>
      <c r="N11" s="48" t="s">
        <v>157</v>
      </c>
      <c r="O11" s="2" t="s">
        <v>6</v>
      </c>
    </row>
    <row r="12" spans="1:15" ht="45">
      <c r="A12" s="1" t="s">
        <v>17</v>
      </c>
      <c r="B12" s="1">
        <v>10</v>
      </c>
      <c r="C12" s="60" t="s">
        <v>165</v>
      </c>
      <c r="D12" s="60">
        <f t="shared" si="2"/>
        <v>100</v>
      </c>
      <c r="E12" s="4" t="s">
        <v>143</v>
      </c>
      <c r="F12" s="21" t="s">
        <v>55</v>
      </c>
      <c r="G12" s="108" t="s">
        <v>55</v>
      </c>
      <c r="H12" s="69"/>
      <c r="I12" s="31" t="s">
        <v>148</v>
      </c>
      <c r="J12" s="37" t="str">
        <f t="shared" si="3"/>
        <v>ERCO</v>
      </c>
      <c r="K12" s="17" t="s">
        <v>51</v>
      </c>
      <c r="L12" s="23" t="s">
        <v>15</v>
      </c>
      <c r="M12" s="48" t="s">
        <v>13</v>
      </c>
      <c r="N12" s="48" t="s">
        <v>156</v>
      </c>
      <c r="O12" s="2" t="s">
        <v>6</v>
      </c>
    </row>
    <row r="13" spans="1:15" ht="45">
      <c r="A13" s="1" t="s">
        <v>17</v>
      </c>
      <c r="B13" s="1">
        <v>11</v>
      </c>
      <c r="C13" s="60" t="s">
        <v>165</v>
      </c>
      <c r="D13" s="60">
        <f t="shared" si="2"/>
        <v>100</v>
      </c>
      <c r="E13" s="4" t="s">
        <v>136</v>
      </c>
      <c r="F13" s="21" t="s">
        <v>52</v>
      </c>
      <c r="G13" s="108" t="s">
        <v>52</v>
      </c>
      <c r="H13" s="69"/>
      <c r="I13" s="31" t="s">
        <v>48</v>
      </c>
      <c r="J13" s="37" t="str">
        <f t="shared" si="3"/>
        <v>ERCO</v>
      </c>
      <c r="K13" s="17" t="s">
        <v>106</v>
      </c>
      <c r="L13" s="23" t="s">
        <v>15</v>
      </c>
      <c r="M13" s="48" t="s">
        <v>13</v>
      </c>
      <c r="N13" s="48" t="s">
        <v>156</v>
      </c>
      <c r="O13" s="2" t="s">
        <v>6</v>
      </c>
    </row>
    <row r="14" spans="1:15" ht="56.25">
      <c r="A14" s="1" t="s">
        <v>17</v>
      </c>
      <c r="B14" s="1">
        <v>12</v>
      </c>
      <c r="C14" s="60" t="s">
        <v>165</v>
      </c>
      <c r="D14" s="60">
        <f t="shared" si="2"/>
        <v>100</v>
      </c>
      <c r="E14" s="4" t="s">
        <v>42</v>
      </c>
      <c r="F14" s="21" t="s">
        <v>55</v>
      </c>
      <c r="G14" s="108" t="s">
        <v>55</v>
      </c>
      <c r="H14" s="69"/>
      <c r="I14" s="31" t="s">
        <v>149</v>
      </c>
      <c r="J14" s="37" t="str">
        <f t="shared" si="3"/>
        <v>ERCO</v>
      </c>
      <c r="K14" s="17" t="s">
        <v>106</v>
      </c>
      <c r="L14" s="23" t="s">
        <v>15</v>
      </c>
      <c r="M14" s="48" t="s">
        <v>13</v>
      </c>
      <c r="N14" s="48" t="s">
        <v>153</v>
      </c>
      <c r="O14" s="2" t="s">
        <v>6</v>
      </c>
    </row>
    <row r="15" spans="1:15" ht="45">
      <c r="A15" s="1" t="s">
        <v>17</v>
      </c>
      <c r="B15" s="1">
        <v>13</v>
      </c>
      <c r="C15" s="60" t="s">
        <v>165</v>
      </c>
      <c r="D15" s="60">
        <f t="shared" si="2"/>
        <v>100</v>
      </c>
      <c r="E15" s="4" t="s">
        <v>31</v>
      </c>
      <c r="F15" s="21" t="s">
        <v>53</v>
      </c>
      <c r="G15" s="108" t="s">
        <v>53</v>
      </c>
      <c r="H15" s="69"/>
      <c r="I15" s="31" t="s">
        <v>34</v>
      </c>
      <c r="J15" s="37" t="str">
        <f t="shared" si="3"/>
        <v>ERCO</v>
      </c>
      <c r="K15" s="17" t="s">
        <v>106</v>
      </c>
      <c r="L15" s="23" t="s">
        <v>15</v>
      </c>
      <c r="M15" s="48" t="s">
        <v>13</v>
      </c>
      <c r="N15" s="48" t="s">
        <v>156</v>
      </c>
      <c r="O15" s="2" t="s">
        <v>6</v>
      </c>
    </row>
    <row r="16" spans="1:15" ht="33.75">
      <c r="A16" s="1" t="s">
        <v>17</v>
      </c>
      <c r="B16" s="1">
        <v>14</v>
      </c>
      <c r="C16" s="60" t="s">
        <v>165</v>
      </c>
      <c r="D16" s="60">
        <f t="shared" si="2"/>
        <v>100</v>
      </c>
      <c r="E16" s="4" t="s">
        <v>33</v>
      </c>
      <c r="F16" s="21" t="s">
        <v>53</v>
      </c>
      <c r="G16" s="108" t="s">
        <v>53</v>
      </c>
      <c r="H16" s="69"/>
      <c r="I16" s="31" t="s">
        <v>37</v>
      </c>
      <c r="J16" s="37" t="str">
        <f t="shared" si="3"/>
        <v>ERCO</v>
      </c>
      <c r="K16" s="17" t="s">
        <v>106</v>
      </c>
      <c r="L16" s="23" t="s">
        <v>15</v>
      </c>
      <c r="M16" s="48" t="s">
        <v>13</v>
      </c>
      <c r="N16" s="48" t="s">
        <v>156</v>
      </c>
      <c r="O16" s="2" t="s">
        <v>6</v>
      </c>
    </row>
    <row r="17" spans="1:15" ht="45">
      <c r="A17" s="1" t="s">
        <v>17</v>
      </c>
      <c r="B17" s="1">
        <v>15</v>
      </c>
      <c r="C17" s="60" t="s">
        <v>165</v>
      </c>
      <c r="D17" s="60">
        <f t="shared" si="2"/>
        <v>100</v>
      </c>
      <c r="E17" s="4" t="s">
        <v>32</v>
      </c>
      <c r="F17" s="21" t="s">
        <v>53</v>
      </c>
      <c r="G17" s="108" t="s">
        <v>53</v>
      </c>
      <c r="H17" s="69"/>
      <c r="I17" s="31" t="s">
        <v>36</v>
      </c>
      <c r="J17" s="37" t="str">
        <f t="shared" si="3"/>
        <v>ERCO</v>
      </c>
      <c r="K17" s="17" t="s">
        <v>106</v>
      </c>
      <c r="L17" s="23" t="s">
        <v>15</v>
      </c>
      <c r="M17" s="48" t="s">
        <v>13</v>
      </c>
      <c r="N17" s="48" t="s">
        <v>156</v>
      </c>
      <c r="O17" s="2" t="s">
        <v>6</v>
      </c>
    </row>
    <row r="18" spans="1:15" ht="33.75">
      <c r="A18" s="1" t="s">
        <v>17</v>
      </c>
      <c r="B18" s="1">
        <v>16</v>
      </c>
      <c r="C18" s="60" t="s">
        <v>169</v>
      </c>
      <c r="D18" s="60">
        <v>100</v>
      </c>
      <c r="E18" s="4" t="s">
        <v>258</v>
      </c>
      <c r="F18" s="21">
        <v>0</v>
      </c>
      <c r="G18" s="108" t="s">
        <v>56</v>
      </c>
      <c r="H18" s="69"/>
      <c r="I18" s="31" t="s">
        <v>197</v>
      </c>
      <c r="J18" s="37" t="str">
        <f t="shared" si="3"/>
        <v>ERCO</v>
      </c>
      <c r="K18" s="17" t="s">
        <v>106</v>
      </c>
      <c r="L18" s="23" t="s">
        <v>15</v>
      </c>
      <c r="M18" s="48" t="s">
        <v>13</v>
      </c>
      <c r="N18" s="48" t="s">
        <v>156</v>
      </c>
      <c r="O18" s="2" t="s">
        <v>6</v>
      </c>
    </row>
    <row r="19" spans="1:15" ht="33.75">
      <c r="A19" s="1" t="s">
        <v>17</v>
      </c>
      <c r="B19" s="1">
        <v>17</v>
      </c>
      <c r="C19" s="60" t="s">
        <v>169</v>
      </c>
      <c r="D19" s="60">
        <v>100</v>
      </c>
      <c r="E19" s="4" t="s">
        <v>201</v>
      </c>
      <c r="F19" s="21">
        <v>0</v>
      </c>
      <c r="G19" s="108" t="s">
        <v>55</v>
      </c>
      <c r="H19" s="69"/>
      <c r="I19" s="31"/>
      <c r="J19" s="37" t="str">
        <f t="shared" si="0"/>
        <v>ERCO</v>
      </c>
      <c r="K19" s="17" t="s">
        <v>51</v>
      </c>
      <c r="L19" s="23" t="s">
        <v>15</v>
      </c>
      <c r="M19" s="48" t="s">
        <v>13</v>
      </c>
      <c r="N19" s="48" t="s">
        <v>156</v>
      </c>
      <c r="O19" s="2" t="s">
        <v>6</v>
      </c>
    </row>
    <row r="20" spans="1:15" ht="24">
      <c r="A20" s="1" t="s">
        <v>17</v>
      </c>
      <c r="B20" s="1">
        <v>18</v>
      </c>
      <c r="C20" s="60" t="s">
        <v>165</v>
      </c>
      <c r="D20" s="60">
        <v>100</v>
      </c>
      <c r="E20" s="4" t="s">
        <v>260</v>
      </c>
      <c r="F20" s="21">
        <v>0</v>
      </c>
      <c r="G20" s="108" t="s">
        <v>53</v>
      </c>
      <c r="H20" s="69"/>
      <c r="I20" s="31"/>
      <c r="J20" s="37"/>
      <c r="K20" s="17"/>
      <c r="L20" s="23"/>
      <c r="M20" s="48"/>
      <c r="N20" s="48"/>
      <c r="O20" s="2"/>
    </row>
    <row r="21" spans="1:15" ht="45">
      <c r="A21" s="1" t="s">
        <v>17</v>
      </c>
      <c r="B21" s="1">
        <v>19</v>
      </c>
      <c r="C21" s="60" t="s">
        <v>166</v>
      </c>
      <c r="D21" s="60">
        <f>IF(C21="Continue As Planned",100,IF(C21="Defer",0,50))</f>
        <v>50</v>
      </c>
      <c r="E21" s="4" t="s">
        <v>261</v>
      </c>
      <c r="F21" s="21" t="s">
        <v>53</v>
      </c>
      <c r="G21" s="108" t="s">
        <v>53</v>
      </c>
      <c r="H21" s="69"/>
      <c r="I21" s="31" t="s">
        <v>35</v>
      </c>
      <c r="J21" s="37" t="str">
        <f>LEFT(K21,4)</f>
        <v>ERCO</v>
      </c>
      <c r="K21" s="17" t="s">
        <v>51</v>
      </c>
      <c r="L21" s="23" t="s">
        <v>16</v>
      </c>
      <c r="M21" s="48" t="s">
        <v>13</v>
      </c>
      <c r="N21" s="48" t="s">
        <v>158</v>
      </c>
      <c r="O21" s="2" t="s">
        <v>6</v>
      </c>
    </row>
    <row r="22" spans="1:15" ht="45">
      <c r="A22" s="1" t="s">
        <v>17</v>
      </c>
      <c r="B22" s="1">
        <v>20</v>
      </c>
      <c r="C22" s="60" t="s">
        <v>165</v>
      </c>
      <c r="D22" s="60">
        <f>IF(C22="Continue As Planned",100,IF(C22="Defer",0,50))</f>
        <v>100</v>
      </c>
      <c r="E22" s="4" t="s">
        <v>262</v>
      </c>
      <c r="F22" s="21" t="s">
        <v>55</v>
      </c>
      <c r="G22" s="108" t="s">
        <v>55</v>
      </c>
      <c r="H22" s="69"/>
      <c r="I22" s="31" t="s">
        <v>98</v>
      </c>
      <c r="J22" s="37"/>
      <c r="K22" s="17"/>
      <c r="L22" s="23"/>
      <c r="M22" s="48"/>
      <c r="N22" s="48"/>
      <c r="O22" s="2"/>
    </row>
    <row r="23" spans="1:15" ht="15.75">
      <c r="A23" s="1" t="s">
        <v>17</v>
      </c>
      <c r="B23" s="1">
        <v>21</v>
      </c>
      <c r="C23" s="60" t="s">
        <v>169</v>
      </c>
      <c r="D23" s="60">
        <v>100</v>
      </c>
      <c r="E23" s="4" t="s">
        <v>207</v>
      </c>
      <c r="F23" s="21"/>
      <c r="G23" s="108" t="s">
        <v>55</v>
      </c>
      <c r="H23" s="69"/>
      <c r="I23" s="31"/>
      <c r="J23" s="37"/>
      <c r="K23" s="17"/>
      <c r="L23" s="23"/>
      <c r="M23" s="48"/>
      <c r="N23" s="48"/>
      <c r="O23" s="2"/>
    </row>
    <row r="24" spans="1:15" ht="33.75">
      <c r="A24" s="1" t="s">
        <v>17</v>
      </c>
      <c r="B24" s="1">
        <v>22</v>
      </c>
      <c r="C24" s="60" t="s">
        <v>165</v>
      </c>
      <c r="D24" s="60">
        <v>100</v>
      </c>
      <c r="E24" s="4" t="s">
        <v>198</v>
      </c>
      <c r="F24" s="21">
        <v>0</v>
      </c>
      <c r="G24" s="108" t="s">
        <v>52</v>
      </c>
      <c r="H24" s="69"/>
      <c r="I24" s="31"/>
      <c r="J24" s="37" t="str">
        <f>LEFT(K24,4)</f>
        <v>ERCO</v>
      </c>
      <c r="K24" s="17" t="s">
        <v>106</v>
      </c>
      <c r="L24" s="23" t="s">
        <v>15</v>
      </c>
      <c r="M24" s="48" t="s">
        <v>13</v>
      </c>
      <c r="N24" s="48" t="s">
        <v>156</v>
      </c>
      <c r="O24" s="2" t="s">
        <v>6</v>
      </c>
    </row>
    <row r="25" spans="1:15" ht="25.5">
      <c r="A25" s="1" t="s">
        <v>17</v>
      </c>
      <c r="B25" s="1">
        <v>23</v>
      </c>
      <c r="C25" s="60" t="s">
        <v>164</v>
      </c>
      <c r="D25" s="60">
        <v>0</v>
      </c>
      <c r="E25" s="4" t="s">
        <v>204</v>
      </c>
      <c r="F25" s="21"/>
      <c r="G25" s="108">
        <v>0</v>
      </c>
      <c r="H25" s="69" t="s">
        <v>208</v>
      </c>
      <c r="I25" s="31"/>
      <c r="J25" s="37"/>
      <c r="K25" s="17"/>
      <c r="L25" s="23"/>
      <c r="M25" s="48"/>
      <c r="N25" s="48"/>
      <c r="O25" s="2"/>
    </row>
    <row r="26" spans="1:15" ht="33.75">
      <c r="A26" s="1" t="s">
        <v>17</v>
      </c>
      <c r="B26" s="1">
        <v>24</v>
      </c>
      <c r="C26" s="60" t="s">
        <v>209</v>
      </c>
      <c r="D26" s="60">
        <v>0</v>
      </c>
      <c r="E26" s="4" t="s">
        <v>210</v>
      </c>
      <c r="F26" s="21" t="s">
        <v>56</v>
      </c>
      <c r="G26" s="108">
        <v>0</v>
      </c>
      <c r="H26" s="69" t="s">
        <v>211</v>
      </c>
      <c r="I26" s="31" t="s">
        <v>212</v>
      </c>
      <c r="J26" s="37" t="str">
        <f>LEFT(K26,4)</f>
        <v>ERCO</v>
      </c>
      <c r="K26" s="17" t="s">
        <v>106</v>
      </c>
      <c r="L26" s="23" t="s">
        <v>15</v>
      </c>
      <c r="M26" s="48" t="s">
        <v>13</v>
      </c>
      <c r="N26" s="48" t="s">
        <v>156</v>
      </c>
      <c r="O26" s="2" t="s">
        <v>6</v>
      </c>
    </row>
    <row r="27" spans="1:15" ht="56.25">
      <c r="A27" s="1" t="s">
        <v>17</v>
      </c>
      <c r="B27" s="1">
        <v>25</v>
      </c>
      <c r="C27" s="60" t="s">
        <v>169</v>
      </c>
      <c r="D27" s="60">
        <v>0</v>
      </c>
      <c r="E27" s="4" t="s">
        <v>263</v>
      </c>
      <c r="F27" s="21">
        <v>0</v>
      </c>
      <c r="G27" s="108">
        <v>0</v>
      </c>
      <c r="H27" s="69" t="s">
        <v>218</v>
      </c>
      <c r="I27" s="31" t="s">
        <v>196</v>
      </c>
      <c r="J27" s="37" t="str">
        <f>LEFT(K27,4)</f>
        <v>ERCO</v>
      </c>
      <c r="K27" s="17" t="s">
        <v>106</v>
      </c>
      <c r="L27" s="23" t="s">
        <v>15</v>
      </c>
      <c r="M27" s="48" t="s">
        <v>13</v>
      </c>
      <c r="N27" s="48" t="s">
        <v>156</v>
      </c>
      <c r="O27" s="2" t="s">
        <v>6</v>
      </c>
    </row>
    <row r="28" spans="1:15" ht="22.5">
      <c r="A28" s="1" t="s">
        <v>17</v>
      </c>
      <c r="B28" s="1">
        <v>26</v>
      </c>
      <c r="C28" s="60" t="s">
        <v>169</v>
      </c>
      <c r="D28" s="60">
        <v>100</v>
      </c>
      <c r="E28" s="4" t="s">
        <v>200</v>
      </c>
      <c r="F28" s="21">
        <v>0</v>
      </c>
      <c r="G28" s="108" t="s">
        <v>52</v>
      </c>
      <c r="H28" s="69"/>
      <c r="I28" s="31"/>
      <c r="J28" s="37" t="str">
        <f>LEFT(K28,4)</f>
        <v>ERCO</v>
      </c>
      <c r="K28" s="17" t="s">
        <v>51</v>
      </c>
      <c r="L28" s="23" t="s">
        <v>16</v>
      </c>
      <c r="M28" s="48" t="s">
        <v>13</v>
      </c>
      <c r="N28" s="48" t="s">
        <v>158</v>
      </c>
      <c r="O28" s="2" t="s">
        <v>6</v>
      </c>
    </row>
    <row r="29" spans="1:15" ht="73.5">
      <c r="A29" s="1" t="s">
        <v>17</v>
      </c>
      <c r="B29" s="1">
        <v>27</v>
      </c>
      <c r="C29" s="60" t="s">
        <v>164</v>
      </c>
      <c r="D29" s="60">
        <f>IF(C29="Continue As Planned",100,IF(C29="Defer",0,50))</f>
        <v>0</v>
      </c>
      <c r="E29" s="4" t="s">
        <v>264</v>
      </c>
      <c r="F29" s="21" t="s">
        <v>53</v>
      </c>
      <c r="G29" s="108" t="s">
        <v>53</v>
      </c>
      <c r="H29" s="69" t="s">
        <v>203</v>
      </c>
      <c r="I29" s="31" t="s">
        <v>40</v>
      </c>
      <c r="J29" s="37"/>
      <c r="K29" s="17"/>
      <c r="L29" s="23"/>
      <c r="M29" s="48"/>
      <c r="N29" s="48"/>
      <c r="O29" s="2"/>
    </row>
    <row r="30" spans="1:15" ht="25.5">
      <c r="A30" s="1" t="s">
        <v>17</v>
      </c>
      <c r="B30" s="1">
        <v>28</v>
      </c>
      <c r="C30" s="60" t="s">
        <v>164</v>
      </c>
      <c r="D30" s="60">
        <f>IF(C30="Continue As Planned",100,IF(C30="Defer",0,50))</f>
        <v>0</v>
      </c>
      <c r="E30" s="4" t="s">
        <v>224</v>
      </c>
      <c r="F30" s="21" t="s">
        <v>53</v>
      </c>
      <c r="G30" s="108" t="s">
        <v>53</v>
      </c>
      <c r="H30" s="69" t="s">
        <v>214</v>
      </c>
      <c r="I30" s="31" t="s">
        <v>213</v>
      </c>
      <c r="J30" s="37"/>
      <c r="K30" s="17"/>
      <c r="L30" s="23"/>
      <c r="M30" s="48"/>
      <c r="N30" s="48"/>
      <c r="O30" s="2"/>
    </row>
    <row r="31" spans="1:15" ht="45">
      <c r="A31" s="1" t="s">
        <v>17</v>
      </c>
      <c r="B31" s="1">
        <v>29</v>
      </c>
      <c r="C31" s="60" t="s">
        <v>164</v>
      </c>
      <c r="D31" s="60">
        <f>IF(C31="Continue As Planned",100,IF(C31="Defer",0,50))</f>
        <v>0</v>
      </c>
      <c r="E31" s="4" t="s">
        <v>38</v>
      </c>
      <c r="F31" s="21" t="s">
        <v>53</v>
      </c>
      <c r="G31" s="108" t="s">
        <v>53</v>
      </c>
      <c r="H31" s="69"/>
      <c r="I31" s="31" t="s">
        <v>39</v>
      </c>
      <c r="J31" s="37"/>
      <c r="K31" s="17"/>
      <c r="L31" s="23"/>
      <c r="M31" s="48"/>
      <c r="N31" s="48"/>
      <c r="O31" s="2"/>
    </row>
    <row r="32" spans="1:15" ht="45">
      <c r="A32" s="1" t="s">
        <v>17</v>
      </c>
      <c r="B32" s="1">
        <v>30</v>
      </c>
      <c r="C32" s="60" t="s">
        <v>164</v>
      </c>
      <c r="D32" s="60">
        <f>IF(C32="Continue As Planned",100,IF(C32="Defer",0,50))</f>
        <v>0</v>
      </c>
      <c r="E32" s="4" t="s">
        <v>43</v>
      </c>
      <c r="F32" s="21" t="s">
        <v>56</v>
      </c>
      <c r="G32" s="108">
        <v>0</v>
      </c>
      <c r="H32" s="69"/>
      <c r="I32" s="31" t="s">
        <v>44</v>
      </c>
      <c r="J32" s="37"/>
      <c r="K32" s="17"/>
      <c r="L32" s="23"/>
      <c r="M32" s="48"/>
      <c r="N32" s="48"/>
      <c r="O32" s="2"/>
    </row>
    <row r="33" spans="1:15" ht="22.5">
      <c r="A33" s="1" t="s">
        <v>17</v>
      </c>
      <c r="B33" s="1">
        <v>31</v>
      </c>
      <c r="C33" s="60" t="s">
        <v>164</v>
      </c>
      <c r="D33" s="60">
        <f>IF(C33="Continue As Planned",100,IF(C33="Defer",0,50))</f>
        <v>0</v>
      </c>
      <c r="E33" s="4" t="s">
        <v>61</v>
      </c>
      <c r="F33" s="21" t="s">
        <v>55</v>
      </c>
      <c r="G33" s="108">
        <v>0</v>
      </c>
      <c r="H33" s="69"/>
      <c r="I33" s="31" t="s">
        <v>45</v>
      </c>
      <c r="J33" s="37" t="str">
        <f>LEFT(K33,4)</f>
        <v>ERCO</v>
      </c>
      <c r="K33" s="17" t="s">
        <v>51</v>
      </c>
      <c r="L33" s="23" t="s">
        <v>16</v>
      </c>
      <c r="M33" s="48" t="s">
        <v>13</v>
      </c>
      <c r="N33" s="48" t="s">
        <v>158</v>
      </c>
      <c r="O33" s="2" t="s">
        <v>13</v>
      </c>
    </row>
    <row r="34" spans="5:7" ht="18">
      <c r="E34" s="133" t="s">
        <v>243</v>
      </c>
      <c r="F34" s="141">
        <f>F36+F35</f>
        <v>23950000</v>
      </c>
      <c r="G34" s="127">
        <f>G35+G36</f>
        <v>22175000</v>
      </c>
    </row>
    <row r="35" spans="5:7" ht="15">
      <c r="E35" s="134" t="s">
        <v>253</v>
      </c>
      <c r="F35" s="135">
        <v>20400000</v>
      </c>
      <c r="G35" s="135">
        <v>20400000</v>
      </c>
    </row>
    <row r="36" spans="5:7" ht="18">
      <c r="E36" s="134" t="s">
        <v>254</v>
      </c>
      <c r="F36" s="141">
        <v>3550000</v>
      </c>
      <c r="G36" s="127">
        <v>1775000</v>
      </c>
    </row>
  </sheetData>
  <mergeCells count="1">
    <mergeCell ref="A1:O1"/>
  </mergeCells>
  <dataValidations count="4">
    <dataValidation type="list" allowBlank="1" showInputMessage="1" showErrorMessage="1" sqref="N3:N33">
      <formula1>"PUCT,Mkt Non-Nodal,Mkt Nodal Specific Non-Disc,Mkt Nodal Specific Disc,Mkt Nodal Placehldr,IMM,ERCOT Non-Nodal Non-Disc,ERCOT Non-Nodal Disc,ERCOT Nodal Specific Non-Disc,ERCOT Nodal Specific Disc,ERCOT Nodal Placehldr,MET Center"</formula1>
    </dataValidation>
    <dataValidation type="list" allowBlank="1" showInputMessage="1" showErrorMessage="1" sqref="O3:O33">
      <formula1>"Y,N"</formula1>
    </dataValidation>
    <dataValidation type="list" allowBlank="1" showInputMessage="1" showErrorMessage="1" sqref="C9:C33 C3:C7">
      <formula1>"Continue As Planned,Partial Execution,Defer,New"</formula1>
    </dataValidation>
    <dataValidation type="list" allowBlank="1" showInputMessage="1" showErrorMessage="1" sqref="D3:D33">
      <formula1>"100,75,50,25,0"</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42"/>
  </sheetPr>
  <dimension ref="A1:I13"/>
  <sheetViews>
    <sheetView workbookViewId="0" topLeftCell="A1">
      <pane xSplit="5" ySplit="2" topLeftCell="F3" activePane="bottomRight" state="frozen"/>
      <selection pane="topLeft" activeCell="A1" sqref="A1"/>
      <selection pane="topRight" activeCell="F1" sqref="F1"/>
      <selection pane="bottomLeft" activeCell="A3" sqref="A3"/>
      <selection pane="bottomRight" activeCell="A2" sqref="A2"/>
    </sheetView>
  </sheetViews>
  <sheetFormatPr defaultColWidth="9.140625" defaultRowHeight="12.75"/>
  <cols>
    <col min="1" max="1" width="7.28125" style="0" customWidth="1"/>
    <col min="2" max="2" width="6.28125" style="0" customWidth="1"/>
    <col min="3" max="4" width="10.7109375" style="0" customWidth="1"/>
    <col min="5" max="5" width="40.7109375" style="0" customWidth="1"/>
    <col min="6" max="7" width="18.7109375" style="0" customWidth="1"/>
    <col min="8" max="9" width="30.7109375" style="0" customWidth="1"/>
  </cols>
  <sheetData>
    <row r="1" spans="1:9" ht="26.25">
      <c r="A1" s="161" t="s">
        <v>117</v>
      </c>
      <c r="B1" s="162"/>
      <c r="C1" s="162"/>
      <c r="D1" s="162"/>
      <c r="E1" s="162"/>
      <c r="F1" s="162"/>
      <c r="G1" s="162"/>
      <c r="H1" s="162"/>
      <c r="I1" s="162"/>
    </row>
    <row r="2" spans="1:9" ht="33.75">
      <c r="A2" s="14" t="s">
        <v>1</v>
      </c>
      <c r="B2" s="14" t="s">
        <v>4</v>
      </c>
      <c r="C2" s="59" t="s">
        <v>163</v>
      </c>
      <c r="D2" s="61" t="s">
        <v>167</v>
      </c>
      <c r="E2" s="14" t="s">
        <v>2</v>
      </c>
      <c r="F2" s="14" t="s">
        <v>237</v>
      </c>
      <c r="G2" s="63" t="s">
        <v>236</v>
      </c>
      <c r="H2" s="59" t="s">
        <v>168</v>
      </c>
      <c r="I2" s="14" t="s">
        <v>3</v>
      </c>
    </row>
    <row r="3" spans="1:9" ht="25.5">
      <c r="A3" s="1" t="s">
        <v>0</v>
      </c>
      <c r="B3" s="1">
        <v>1</v>
      </c>
      <c r="C3" s="60" t="s">
        <v>169</v>
      </c>
      <c r="D3" s="60">
        <v>100</v>
      </c>
      <c r="E3" s="4" t="s">
        <v>170</v>
      </c>
      <c r="F3" s="45">
        <v>0</v>
      </c>
      <c r="G3" s="109" t="s">
        <v>57</v>
      </c>
      <c r="H3" s="69" t="s">
        <v>173</v>
      </c>
      <c r="I3" s="31"/>
    </row>
    <row r="4" spans="1:9" ht="90" customHeight="1">
      <c r="A4" s="1" t="s">
        <v>0</v>
      </c>
      <c r="B4" s="1">
        <v>2</v>
      </c>
      <c r="C4" s="60" t="s">
        <v>166</v>
      </c>
      <c r="D4" s="60">
        <f aca="true" t="shared" si="0" ref="D4:D9">IF(C4="Continue As Planned",100,IF(C4="Defer",0,50))</f>
        <v>50</v>
      </c>
      <c r="E4" s="4" t="s">
        <v>108</v>
      </c>
      <c r="F4" s="21" t="s">
        <v>135</v>
      </c>
      <c r="G4" s="108" t="s">
        <v>58</v>
      </c>
      <c r="H4" s="120" t="s">
        <v>178</v>
      </c>
      <c r="I4" s="67" t="s">
        <v>107</v>
      </c>
    </row>
    <row r="5" spans="1:9" ht="63.75">
      <c r="A5" s="43" t="s">
        <v>0</v>
      </c>
      <c r="B5" s="43">
        <v>3</v>
      </c>
      <c r="C5" s="60" t="s">
        <v>165</v>
      </c>
      <c r="D5" s="60">
        <f t="shared" si="0"/>
        <v>100</v>
      </c>
      <c r="E5" s="44" t="s">
        <v>171</v>
      </c>
      <c r="F5" s="45" t="s">
        <v>57</v>
      </c>
      <c r="G5" s="109" t="s">
        <v>57</v>
      </c>
      <c r="H5" s="69" t="s">
        <v>179</v>
      </c>
      <c r="I5" s="7" t="s">
        <v>46</v>
      </c>
    </row>
    <row r="6" spans="1:9" ht="63.75">
      <c r="A6" s="43" t="s">
        <v>0</v>
      </c>
      <c r="B6" s="43">
        <v>4</v>
      </c>
      <c r="C6" s="64" t="s">
        <v>165</v>
      </c>
      <c r="D6" s="64">
        <f t="shared" si="0"/>
        <v>100</v>
      </c>
      <c r="E6" s="44" t="s">
        <v>222</v>
      </c>
      <c r="F6" s="45" t="s">
        <v>55</v>
      </c>
      <c r="G6" s="109" t="s">
        <v>57</v>
      </c>
      <c r="H6" s="121" t="s">
        <v>174</v>
      </c>
      <c r="I6" s="79" t="s">
        <v>30</v>
      </c>
    </row>
    <row r="7" spans="1:9" s="70" customFormat="1" ht="25.5">
      <c r="A7" s="1" t="s">
        <v>0</v>
      </c>
      <c r="B7" s="1">
        <v>5</v>
      </c>
      <c r="C7" s="60" t="s">
        <v>165</v>
      </c>
      <c r="D7" s="60">
        <f t="shared" si="0"/>
        <v>100</v>
      </c>
      <c r="E7" s="5" t="s">
        <v>109</v>
      </c>
      <c r="F7" s="21" t="s">
        <v>58</v>
      </c>
      <c r="G7" s="108" t="s">
        <v>58</v>
      </c>
      <c r="H7" s="69" t="s">
        <v>175</v>
      </c>
      <c r="I7" s="71" t="s">
        <v>114</v>
      </c>
    </row>
    <row r="8" spans="1:9" ht="15.75">
      <c r="A8" s="11" t="s">
        <v>0</v>
      </c>
      <c r="B8" s="11">
        <v>6</v>
      </c>
      <c r="C8" s="68" t="s">
        <v>164</v>
      </c>
      <c r="D8" s="68">
        <f t="shared" si="0"/>
        <v>0</v>
      </c>
      <c r="E8" s="3" t="s">
        <v>10</v>
      </c>
      <c r="F8" s="22" t="s">
        <v>55</v>
      </c>
      <c r="G8" s="110">
        <v>0</v>
      </c>
      <c r="H8" s="69" t="s">
        <v>172</v>
      </c>
      <c r="I8" s="65" t="s">
        <v>111</v>
      </c>
    </row>
    <row r="9" spans="1:9" ht="15.75">
      <c r="A9" s="1" t="s">
        <v>0</v>
      </c>
      <c r="B9" s="1">
        <v>7</v>
      </c>
      <c r="C9" s="60" t="s">
        <v>164</v>
      </c>
      <c r="D9" s="60">
        <f t="shared" si="0"/>
        <v>0</v>
      </c>
      <c r="E9" s="4" t="s">
        <v>8</v>
      </c>
      <c r="F9" s="21" t="s">
        <v>55</v>
      </c>
      <c r="G9" s="108">
        <v>0</v>
      </c>
      <c r="H9" s="69" t="s">
        <v>12</v>
      </c>
      <c r="I9" s="67" t="s">
        <v>12</v>
      </c>
    </row>
    <row r="10" spans="1:9" ht="15.75">
      <c r="A10" s="1" t="s">
        <v>0</v>
      </c>
      <c r="B10" s="11">
        <v>8</v>
      </c>
      <c r="C10" s="60" t="s">
        <v>164</v>
      </c>
      <c r="D10" s="60">
        <f>IF(C10="Continue As Planned",100,IF(C10="Defer",0,50))</f>
        <v>0</v>
      </c>
      <c r="E10" s="4" t="s">
        <v>11</v>
      </c>
      <c r="F10" s="21" t="s">
        <v>56</v>
      </c>
      <c r="G10" s="108">
        <v>0</v>
      </c>
      <c r="H10" s="69" t="s">
        <v>177</v>
      </c>
      <c r="I10" s="7" t="s">
        <v>112</v>
      </c>
    </row>
    <row r="11" spans="1:9" ht="25.5">
      <c r="A11" s="1" t="s">
        <v>0</v>
      </c>
      <c r="B11" s="1">
        <v>9</v>
      </c>
      <c r="C11" s="60" t="s">
        <v>164</v>
      </c>
      <c r="D11" s="60">
        <v>0</v>
      </c>
      <c r="E11" s="4" t="s">
        <v>7</v>
      </c>
      <c r="F11" s="21" t="s">
        <v>58</v>
      </c>
      <c r="G11" s="108">
        <v>0</v>
      </c>
      <c r="H11" s="120" t="s">
        <v>244</v>
      </c>
      <c r="I11" s="65" t="s">
        <v>113</v>
      </c>
    </row>
    <row r="12" spans="1:9" ht="45">
      <c r="A12" s="1" t="s">
        <v>0</v>
      </c>
      <c r="B12" s="11">
        <v>10</v>
      </c>
      <c r="C12" s="60" t="s">
        <v>164</v>
      </c>
      <c r="D12" s="60">
        <f>IF(C12="Continue As Planned",100,IF(C12="Defer",0,50))</f>
        <v>0</v>
      </c>
      <c r="E12" s="4" t="s">
        <v>9</v>
      </c>
      <c r="F12" s="21" t="s">
        <v>55</v>
      </c>
      <c r="G12" s="108">
        <v>0</v>
      </c>
      <c r="H12" s="120" t="s">
        <v>244</v>
      </c>
      <c r="I12" s="31" t="s">
        <v>47</v>
      </c>
    </row>
    <row r="13" spans="1:9" ht="18">
      <c r="A13" s="122"/>
      <c r="B13" s="123"/>
      <c r="C13" s="123"/>
      <c r="D13" s="124"/>
      <c r="E13" s="125" t="s">
        <v>243</v>
      </c>
      <c r="F13" s="126">
        <v>8350000</v>
      </c>
      <c r="G13" s="131">
        <v>5525000</v>
      </c>
      <c r="H13" s="128"/>
      <c r="I13" s="129"/>
    </row>
  </sheetData>
  <mergeCells count="1">
    <mergeCell ref="A1:I1"/>
  </mergeCells>
  <dataValidations count="3">
    <dataValidation type="list" allowBlank="1" showInputMessage="1" showErrorMessage="1" sqref="C11">
      <formula1>"Continue As Planned,Partial Execution,Defer"</formula1>
    </dataValidation>
    <dataValidation type="list" allowBlank="1" showInputMessage="1" showErrorMessage="1" sqref="C12 C3:C10">
      <formula1>"Continue As Planned,Partial Execution,Defer,New"</formula1>
    </dataValidation>
    <dataValidation type="list" allowBlank="1" showInputMessage="1" showErrorMessage="1" sqref="D3:D12">
      <formula1>"100,75,50,25,0"</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45"/>
  </sheetPr>
  <dimension ref="A1:I13"/>
  <sheetViews>
    <sheetView workbookViewId="0" topLeftCell="A1">
      <pane xSplit="5" ySplit="2" topLeftCell="F3" activePane="bottomRight" state="frozen"/>
      <selection pane="topLeft" activeCell="A1" sqref="A1"/>
      <selection pane="topRight" activeCell="G1" sqref="G1"/>
      <selection pane="bottomLeft" activeCell="A3" sqref="A3"/>
      <selection pane="bottomRight" activeCell="A2" sqref="A2"/>
    </sheetView>
  </sheetViews>
  <sheetFormatPr defaultColWidth="9.140625" defaultRowHeight="12.75"/>
  <cols>
    <col min="1" max="1" width="7.28125" style="0" customWidth="1"/>
    <col min="2" max="2" width="6.28125" style="0" customWidth="1"/>
    <col min="3" max="4" width="10.7109375" style="0" customWidth="1"/>
    <col min="5" max="5" width="40.7109375" style="0" customWidth="1"/>
    <col min="6" max="7" width="18.7109375" style="0" customWidth="1"/>
    <col min="8" max="8" width="30.7109375" style="0" customWidth="1"/>
    <col min="9" max="9" width="28.28125" style="0" customWidth="1"/>
  </cols>
  <sheetData>
    <row r="1" spans="1:9" ht="26.25">
      <c r="A1" s="164" t="s">
        <v>117</v>
      </c>
      <c r="B1" s="165"/>
      <c r="C1" s="165"/>
      <c r="D1" s="165"/>
      <c r="E1" s="165"/>
      <c r="F1" s="165"/>
      <c r="G1" s="165"/>
      <c r="H1" s="165"/>
      <c r="I1" s="165"/>
    </row>
    <row r="2" spans="1:9" ht="33.75">
      <c r="A2" s="14" t="s">
        <v>1</v>
      </c>
      <c r="B2" s="14" t="s">
        <v>4</v>
      </c>
      <c r="C2" s="59" t="s">
        <v>163</v>
      </c>
      <c r="D2" s="61" t="s">
        <v>167</v>
      </c>
      <c r="E2" s="14" t="s">
        <v>2</v>
      </c>
      <c r="F2" s="14" t="s">
        <v>237</v>
      </c>
      <c r="G2" s="63" t="s">
        <v>236</v>
      </c>
      <c r="H2" s="59" t="s">
        <v>168</v>
      </c>
      <c r="I2" s="14" t="s">
        <v>3</v>
      </c>
    </row>
    <row r="3" spans="1:9" ht="45">
      <c r="A3" s="11" t="s">
        <v>18</v>
      </c>
      <c r="B3" s="11">
        <v>1</v>
      </c>
      <c r="C3" s="60" t="s">
        <v>165</v>
      </c>
      <c r="D3" s="60">
        <f>IF(C3="Continue As Planned",100,IF(C3="Defer",0,50))</f>
        <v>100</v>
      </c>
      <c r="E3" s="4" t="s">
        <v>265</v>
      </c>
      <c r="F3" s="12" t="s">
        <v>53</v>
      </c>
      <c r="G3" s="77" t="s">
        <v>53</v>
      </c>
      <c r="H3" s="62" t="s">
        <v>180</v>
      </c>
      <c r="I3" s="51" t="s">
        <v>121</v>
      </c>
    </row>
    <row r="4" spans="1:9" ht="33.75">
      <c r="A4" s="1" t="s">
        <v>18</v>
      </c>
      <c r="B4" s="1">
        <v>2</v>
      </c>
      <c r="C4" s="60" t="s">
        <v>165</v>
      </c>
      <c r="D4" s="60">
        <f>IF(C4="Continue As Planned",100,IF(C4="Defer",0,50))</f>
        <v>100</v>
      </c>
      <c r="E4" s="24" t="s">
        <v>63</v>
      </c>
      <c r="F4" s="21" t="s">
        <v>56</v>
      </c>
      <c r="G4" s="108" t="s">
        <v>52</v>
      </c>
      <c r="H4" s="62" t="s">
        <v>183</v>
      </c>
      <c r="I4" s="7" t="s">
        <v>65</v>
      </c>
    </row>
    <row r="5" spans="1:9" ht="25.5">
      <c r="A5" s="1" t="s">
        <v>18</v>
      </c>
      <c r="B5" s="1">
        <v>3</v>
      </c>
      <c r="C5" s="60" t="s">
        <v>169</v>
      </c>
      <c r="D5" s="60">
        <v>50</v>
      </c>
      <c r="E5" s="6" t="s">
        <v>217</v>
      </c>
      <c r="F5" s="22" t="s">
        <v>55</v>
      </c>
      <c r="G5" s="108" t="s">
        <v>57</v>
      </c>
      <c r="H5" s="62" t="s">
        <v>245</v>
      </c>
      <c r="I5" s="7"/>
    </row>
    <row r="6" spans="1:9" ht="56.25">
      <c r="A6" s="1" t="s">
        <v>18</v>
      </c>
      <c r="B6" s="1">
        <v>4</v>
      </c>
      <c r="C6" s="60" t="s">
        <v>166</v>
      </c>
      <c r="D6" s="60">
        <f aca="true" t="shared" si="0" ref="D6:D12">IF(C6="Continue As Planned",100,IF(C6="Defer",0,50))</f>
        <v>50</v>
      </c>
      <c r="E6" s="24" t="s">
        <v>62</v>
      </c>
      <c r="F6" s="22" t="s">
        <v>56</v>
      </c>
      <c r="G6" s="77">
        <v>0</v>
      </c>
      <c r="H6" s="62" t="s">
        <v>182</v>
      </c>
      <c r="I6" s="7" t="s">
        <v>124</v>
      </c>
    </row>
    <row r="7" spans="1:9" ht="22.5">
      <c r="A7" s="1" t="s">
        <v>18</v>
      </c>
      <c r="B7" s="1">
        <v>5</v>
      </c>
      <c r="C7" s="60" t="s">
        <v>164</v>
      </c>
      <c r="D7" s="60">
        <f t="shared" si="0"/>
        <v>0</v>
      </c>
      <c r="E7" s="5" t="s">
        <v>120</v>
      </c>
      <c r="F7" s="22" t="s">
        <v>57</v>
      </c>
      <c r="G7" s="110">
        <v>0</v>
      </c>
      <c r="H7" s="62" t="s">
        <v>216</v>
      </c>
      <c r="I7" s="7" t="s">
        <v>122</v>
      </c>
    </row>
    <row r="8" spans="1:9" ht="56.25">
      <c r="A8" s="1" t="s">
        <v>18</v>
      </c>
      <c r="B8" s="1">
        <v>6</v>
      </c>
      <c r="C8" s="60" t="s">
        <v>164</v>
      </c>
      <c r="D8" s="60">
        <f t="shared" si="0"/>
        <v>0</v>
      </c>
      <c r="E8" s="24" t="s">
        <v>101</v>
      </c>
      <c r="F8" s="21" t="s">
        <v>56</v>
      </c>
      <c r="G8" s="108">
        <v>0</v>
      </c>
      <c r="H8" s="62" t="s">
        <v>181</v>
      </c>
      <c r="I8" s="7" t="s">
        <v>123</v>
      </c>
    </row>
    <row r="9" spans="1:9" ht="45">
      <c r="A9" s="1" t="s">
        <v>18</v>
      </c>
      <c r="B9" s="1">
        <v>7</v>
      </c>
      <c r="C9" s="60" t="s">
        <v>164</v>
      </c>
      <c r="D9" s="60">
        <f t="shared" si="0"/>
        <v>0</v>
      </c>
      <c r="E9" s="26" t="s">
        <v>64</v>
      </c>
      <c r="F9" s="21" t="s">
        <v>55</v>
      </c>
      <c r="G9" s="108">
        <v>0</v>
      </c>
      <c r="H9" s="62" t="s">
        <v>181</v>
      </c>
      <c r="I9" s="7" t="s">
        <v>99</v>
      </c>
    </row>
    <row r="10" spans="1:9" ht="67.5">
      <c r="A10" s="1" t="s">
        <v>18</v>
      </c>
      <c r="B10" s="1">
        <v>8</v>
      </c>
      <c r="C10" s="60" t="s">
        <v>164</v>
      </c>
      <c r="D10" s="60">
        <f t="shared" si="0"/>
        <v>0</v>
      </c>
      <c r="E10" s="5" t="s">
        <v>118</v>
      </c>
      <c r="F10" s="21" t="s">
        <v>57</v>
      </c>
      <c r="G10" s="108">
        <v>0</v>
      </c>
      <c r="H10" s="62" t="s">
        <v>181</v>
      </c>
      <c r="I10" s="7" t="s">
        <v>119</v>
      </c>
    </row>
    <row r="11" spans="1:9" ht="45">
      <c r="A11" s="1" t="s">
        <v>18</v>
      </c>
      <c r="B11" s="1">
        <v>9</v>
      </c>
      <c r="C11" s="60" t="s">
        <v>164</v>
      </c>
      <c r="D11" s="60">
        <f t="shared" si="0"/>
        <v>0</v>
      </c>
      <c r="E11" s="5" t="s">
        <v>84</v>
      </c>
      <c r="F11" s="21" t="s">
        <v>59</v>
      </c>
      <c r="G11" s="108">
        <v>0</v>
      </c>
      <c r="H11" s="62" t="s">
        <v>181</v>
      </c>
      <c r="I11" s="7" t="s">
        <v>125</v>
      </c>
    </row>
    <row r="12" spans="1:9" ht="67.5">
      <c r="A12" s="1" t="s">
        <v>18</v>
      </c>
      <c r="B12" s="1">
        <v>10</v>
      </c>
      <c r="C12" s="60" t="s">
        <v>164</v>
      </c>
      <c r="D12" s="60">
        <f t="shared" si="0"/>
        <v>0</v>
      </c>
      <c r="E12" s="6" t="s">
        <v>24</v>
      </c>
      <c r="F12" s="21" t="s">
        <v>55</v>
      </c>
      <c r="G12" s="108">
        <v>0</v>
      </c>
      <c r="H12" s="62" t="s">
        <v>215</v>
      </c>
      <c r="I12" s="7" t="s">
        <v>27</v>
      </c>
    </row>
    <row r="13" spans="1:9" ht="18">
      <c r="A13" s="122"/>
      <c r="B13" s="123"/>
      <c r="C13" s="123"/>
      <c r="D13" s="124"/>
      <c r="E13" s="125" t="s">
        <v>243</v>
      </c>
      <c r="F13" s="126">
        <v>4300000</v>
      </c>
      <c r="G13" s="128">
        <v>550000</v>
      </c>
      <c r="H13" s="128"/>
      <c r="I13" s="129"/>
    </row>
  </sheetData>
  <mergeCells count="1">
    <mergeCell ref="A1:I1"/>
  </mergeCells>
  <dataValidations count="2">
    <dataValidation type="list" allowBlank="1" showInputMessage="1" showErrorMessage="1" sqref="C3:C12">
      <formula1>"Continue As Planned,Partial Execution,Defer,New"</formula1>
    </dataValidation>
    <dataValidation type="list" allowBlank="1" showInputMessage="1" showErrorMessage="1" sqref="D3:D12">
      <formula1>"100,75,50,25,0"</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41"/>
  </sheetPr>
  <dimension ref="A1:I17"/>
  <sheetViews>
    <sheetView workbookViewId="0" topLeftCell="A1">
      <pane xSplit="5" ySplit="2" topLeftCell="F3" activePane="bottomRight" state="frozen"/>
      <selection pane="topLeft" activeCell="A1" sqref="A1"/>
      <selection pane="topRight" activeCell="G1" sqref="G1"/>
      <selection pane="bottomLeft" activeCell="A3" sqref="A3"/>
      <selection pane="bottomRight" activeCell="A3" sqref="A3"/>
    </sheetView>
  </sheetViews>
  <sheetFormatPr defaultColWidth="9.140625" defaultRowHeight="12.75"/>
  <cols>
    <col min="1" max="1" width="7.28125" style="0" customWidth="1"/>
    <col min="2" max="2" width="6.28125" style="0" customWidth="1"/>
    <col min="3" max="4" width="10.7109375" style="0" customWidth="1"/>
    <col min="5" max="5" width="40.7109375" style="0" customWidth="1"/>
    <col min="6" max="7" width="18.7109375" style="0" customWidth="1"/>
    <col min="8" max="9" width="30.7109375" style="0" customWidth="1"/>
  </cols>
  <sheetData>
    <row r="1" spans="1:9" ht="26.25">
      <c r="A1" s="166" t="s">
        <v>117</v>
      </c>
      <c r="B1" s="167"/>
      <c r="C1" s="167"/>
      <c r="D1" s="167"/>
      <c r="E1" s="167"/>
      <c r="F1" s="167"/>
      <c r="G1" s="167"/>
      <c r="H1" s="167"/>
      <c r="I1" s="167"/>
    </row>
    <row r="2" spans="1:9" ht="46.5" customHeight="1">
      <c r="A2" s="14" t="s">
        <v>1</v>
      </c>
      <c r="B2" s="14" t="s">
        <v>4</v>
      </c>
      <c r="C2" s="59" t="s">
        <v>163</v>
      </c>
      <c r="D2" s="61" t="s">
        <v>167</v>
      </c>
      <c r="E2" s="14" t="s">
        <v>2</v>
      </c>
      <c r="F2" s="14" t="s">
        <v>237</v>
      </c>
      <c r="G2" s="63" t="s">
        <v>236</v>
      </c>
      <c r="H2" s="59" t="s">
        <v>168</v>
      </c>
      <c r="I2" s="14" t="s">
        <v>3</v>
      </c>
    </row>
    <row r="3" spans="1:9" ht="25.5">
      <c r="A3" s="11" t="s">
        <v>19</v>
      </c>
      <c r="B3" s="11">
        <v>1</v>
      </c>
      <c r="C3" s="60" t="s">
        <v>165</v>
      </c>
      <c r="D3" s="60">
        <f>IF(C3="Continue As Planned",100,IF(C3="Defer",0,50))</f>
        <v>100</v>
      </c>
      <c r="E3" s="50" t="s">
        <v>67</v>
      </c>
      <c r="F3" s="12" t="s">
        <v>53</v>
      </c>
      <c r="G3" s="77" t="s">
        <v>53</v>
      </c>
      <c r="H3" s="62" t="s">
        <v>247</v>
      </c>
      <c r="I3" s="51" t="s">
        <v>74</v>
      </c>
    </row>
    <row r="4" spans="1:9" ht="33.75">
      <c r="A4" s="1" t="s">
        <v>19</v>
      </c>
      <c r="B4" s="1">
        <v>2</v>
      </c>
      <c r="C4" s="60" t="s">
        <v>165</v>
      </c>
      <c r="D4" s="60">
        <f>IF(C4="Continue As Planned",100,IF(C4="Defer",0,50))</f>
        <v>100</v>
      </c>
      <c r="E4" s="5" t="s">
        <v>68</v>
      </c>
      <c r="F4" s="22" t="s">
        <v>55</v>
      </c>
      <c r="G4" s="110" t="s">
        <v>55</v>
      </c>
      <c r="H4" s="62" t="s">
        <v>248</v>
      </c>
      <c r="I4" s="7" t="s">
        <v>75</v>
      </c>
    </row>
    <row r="5" spans="1:9" ht="25.5">
      <c r="A5" s="1" t="s">
        <v>19</v>
      </c>
      <c r="B5" s="1">
        <v>3</v>
      </c>
      <c r="C5" s="60" t="s">
        <v>165</v>
      </c>
      <c r="D5" s="60">
        <f>IF(C5="Continue As Planned",100,IF(C5="Defer",0,50))</f>
        <v>100</v>
      </c>
      <c r="E5" s="5" t="s">
        <v>22</v>
      </c>
      <c r="F5" s="8" t="s">
        <v>52</v>
      </c>
      <c r="G5" s="78" t="s">
        <v>52</v>
      </c>
      <c r="H5" s="62" t="s">
        <v>246</v>
      </c>
      <c r="I5" s="7" t="s">
        <v>71</v>
      </c>
    </row>
    <row r="6" spans="1:9" ht="25.5">
      <c r="A6" s="1" t="s">
        <v>19</v>
      </c>
      <c r="B6" s="1">
        <v>4</v>
      </c>
      <c r="C6" s="60" t="s">
        <v>165</v>
      </c>
      <c r="D6" s="60">
        <f>IF(C6="Continue As Planned",100,IF(C6="Defer",0,50))</f>
        <v>100</v>
      </c>
      <c r="E6" s="5" t="s">
        <v>255</v>
      </c>
      <c r="F6" s="21">
        <v>0</v>
      </c>
      <c r="G6" s="77" t="s">
        <v>53</v>
      </c>
      <c r="H6" s="62"/>
      <c r="I6" s="7" t="s">
        <v>75</v>
      </c>
    </row>
    <row r="7" spans="1:9" ht="24">
      <c r="A7" s="1" t="s">
        <v>19</v>
      </c>
      <c r="B7" s="1">
        <v>5</v>
      </c>
      <c r="C7" s="60" t="s">
        <v>165</v>
      </c>
      <c r="D7" s="60">
        <f>IF(C7="Continue As Planned",100,IF(C7="Defer",0,50))</f>
        <v>100</v>
      </c>
      <c r="E7" s="5" t="s">
        <v>256</v>
      </c>
      <c r="F7" s="21">
        <v>0</v>
      </c>
      <c r="G7" s="77">
        <v>0</v>
      </c>
      <c r="H7" s="62"/>
      <c r="I7" s="7" t="s">
        <v>75</v>
      </c>
    </row>
    <row r="8" spans="1:9" ht="90">
      <c r="A8" s="1" t="s">
        <v>19</v>
      </c>
      <c r="B8" s="1">
        <v>6</v>
      </c>
      <c r="C8" s="60" t="s">
        <v>169</v>
      </c>
      <c r="D8" s="60">
        <v>100</v>
      </c>
      <c r="E8" s="6" t="s">
        <v>186</v>
      </c>
      <c r="F8" s="21">
        <v>0</v>
      </c>
      <c r="G8" s="108" t="s">
        <v>55</v>
      </c>
      <c r="H8" s="62" t="s">
        <v>250</v>
      </c>
      <c r="I8" s="7" t="s">
        <v>187</v>
      </c>
    </row>
    <row r="9" spans="1:9" ht="56.25">
      <c r="A9" s="1" t="s">
        <v>19</v>
      </c>
      <c r="B9" s="1">
        <v>7</v>
      </c>
      <c r="C9" s="60" t="s">
        <v>165</v>
      </c>
      <c r="D9" s="60">
        <f aca="true" t="shared" si="0" ref="D9:D14">IF(C9="Continue As Planned",100,IF(C9="Defer",0,50))</f>
        <v>100</v>
      </c>
      <c r="E9" s="5" t="s">
        <v>66</v>
      </c>
      <c r="F9" s="12" t="s">
        <v>52</v>
      </c>
      <c r="G9" s="77" t="s">
        <v>52</v>
      </c>
      <c r="H9" s="62" t="s">
        <v>250</v>
      </c>
      <c r="I9" s="7" t="s">
        <v>73</v>
      </c>
    </row>
    <row r="10" spans="1:9" ht="25.5">
      <c r="A10" s="1" t="s">
        <v>19</v>
      </c>
      <c r="B10" s="1">
        <v>8</v>
      </c>
      <c r="C10" s="60" t="s">
        <v>165</v>
      </c>
      <c r="D10" s="60">
        <f t="shared" si="0"/>
        <v>100</v>
      </c>
      <c r="E10" s="5" t="s">
        <v>23</v>
      </c>
      <c r="F10" s="21" t="s">
        <v>56</v>
      </c>
      <c r="G10" s="108" t="s">
        <v>55</v>
      </c>
      <c r="H10" s="62" t="s">
        <v>249</v>
      </c>
      <c r="I10" s="7" t="s">
        <v>72</v>
      </c>
    </row>
    <row r="11" spans="1:9" ht="101.25">
      <c r="A11" s="1" t="s">
        <v>19</v>
      </c>
      <c r="B11" s="1">
        <v>9</v>
      </c>
      <c r="C11" s="60" t="s">
        <v>165</v>
      </c>
      <c r="D11" s="60">
        <f t="shared" si="0"/>
        <v>100</v>
      </c>
      <c r="E11" s="4" t="s">
        <v>285</v>
      </c>
      <c r="F11" s="21" t="s">
        <v>58</v>
      </c>
      <c r="G11" s="108" t="s">
        <v>58</v>
      </c>
      <c r="H11" s="62" t="s">
        <v>184</v>
      </c>
      <c r="I11" s="7" t="s">
        <v>97</v>
      </c>
    </row>
    <row r="12" spans="1:9" ht="45">
      <c r="A12" s="1" t="s">
        <v>19</v>
      </c>
      <c r="B12" s="1">
        <v>10</v>
      </c>
      <c r="C12" s="60" t="s">
        <v>165</v>
      </c>
      <c r="D12" s="60">
        <f t="shared" si="0"/>
        <v>100</v>
      </c>
      <c r="E12" s="6" t="s">
        <v>25</v>
      </c>
      <c r="F12" s="21" t="s">
        <v>56</v>
      </c>
      <c r="G12" s="108" t="s">
        <v>56</v>
      </c>
      <c r="H12" s="62" t="s">
        <v>185</v>
      </c>
      <c r="I12" s="7" t="s">
        <v>77</v>
      </c>
    </row>
    <row r="13" spans="1:9" ht="45">
      <c r="A13" s="1" t="s">
        <v>19</v>
      </c>
      <c r="B13" s="1">
        <v>11</v>
      </c>
      <c r="C13" s="60" t="s">
        <v>165</v>
      </c>
      <c r="D13" s="60">
        <f t="shared" si="0"/>
        <v>100</v>
      </c>
      <c r="E13" s="6" t="s">
        <v>26</v>
      </c>
      <c r="F13" s="21" t="s">
        <v>58</v>
      </c>
      <c r="G13" s="108" t="s">
        <v>57</v>
      </c>
      <c r="H13" s="62" t="s">
        <v>251</v>
      </c>
      <c r="I13" s="7" t="s">
        <v>78</v>
      </c>
    </row>
    <row r="14" spans="1:9" ht="45">
      <c r="A14" s="1" t="s">
        <v>19</v>
      </c>
      <c r="B14" s="1">
        <v>12</v>
      </c>
      <c r="C14" s="60" t="s">
        <v>165</v>
      </c>
      <c r="D14" s="60">
        <f t="shared" si="0"/>
        <v>100</v>
      </c>
      <c r="E14" s="5" t="s">
        <v>69</v>
      </c>
      <c r="F14" s="21" t="s">
        <v>56</v>
      </c>
      <c r="G14" s="108" t="s">
        <v>56</v>
      </c>
      <c r="H14" s="62" t="s">
        <v>250</v>
      </c>
      <c r="I14" s="7" t="s">
        <v>76</v>
      </c>
    </row>
    <row r="15" spans="1:9" ht="45">
      <c r="A15" s="1" t="s">
        <v>19</v>
      </c>
      <c r="B15" s="1">
        <v>13</v>
      </c>
      <c r="C15" s="60" t="s">
        <v>169</v>
      </c>
      <c r="D15" s="60">
        <v>100</v>
      </c>
      <c r="E15" s="5" t="s">
        <v>257</v>
      </c>
      <c r="F15" s="21">
        <v>0</v>
      </c>
      <c r="G15" s="108" t="s">
        <v>57</v>
      </c>
      <c r="H15" s="62" t="s">
        <v>250</v>
      </c>
      <c r="I15" s="7" t="s">
        <v>76</v>
      </c>
    </row>
    <row r="16" spans="1:9" ht="56.25">
      <c r="A16" s="1" t="s">
        <v>19</v>
      </c>
      <c r="B16" s="1">
        <v>14</v>
      </c>
      <c r="C16" s="60" t="s">
        <v>164</v>
      </c>
      <c r="D16" s="60">
        <f>IF(C16="Continue As Planned",100,IF(C16="Defer",0,50))</f>
        <v>0</v>
      </c>
      <c r="E16" s="24" t="s">
        <v>70</v>
      </c>
      <c r="F16" s="21" t="s">
        <v>57</v>
      </c>
      <c r="G16" s="108">
        <v>0</v>
      </c>
      <c r="H16" s="72" t="s">
        <v>181</v>
      </c>
      <c r="I16" s="7" t="s">
        <v>79</v>
      </c>
    </row>
    <row r="17" spans="1:9" ht="18">
      <c r="A17" s="122"/>
      <c r="B17" s="123"/>
      <c r="C17" s="123"/>
      <c r="D17" s="124"/>
      <c r="E17" s="125" t="s">
        <v>243</v>
      </c>
      <c r="F17" s="126">
        <v>3500000</v>
      </c>
      <c r="G17" s="131">
        <v>3450000</v>
      </c>
      <c r="H17" s="132"/>
      <c r="I17" s="129"/>
    </row>
  </sheetData>
  <mergeCells count="1">
    <mergeCell ref="A1:I1"/>
  </mergeCells>
  <dataValidations count="2">
    <dataValidation type="list" allowBlank="1" showInputMessage="1" showErrorMessage="1" sqref="C3:C16">
      <formula1>"Continue As Planned,Partial Execution,Defer,New"</formula1>
    </dataValidation>
    <dataValidation type="list" allowBlank="1" showInputMessage="1" showErrorMessage="1" sqref="D3:D16">
      <formula1>"100,75,50,25,0"</formula1>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44"/>
  </sheetPr>
  <dimension ref="A1:I23"/>
  <sheetViews>
    <sheetView workbookViewId="0" topLeftCell="A1">
      <pane xSplit="5" ySplit="2" topLeftCell="F3" activePane="bottomRight" state="frozen"/>
      <selection pane="topLeft" activeCell="A1" sqref="A1"/>
      <selection pane="topRight" activeCell="F1" sqref="F1"/>
      <selection pane="bottomLeft" activeCell="A3" sqref="A3"/>
      <selection pane="bottomRight" activeCell="H14" sqref="H14"/>
    </sheetView>
  </sheetViews>
  <sheetFormatPr defaultColWidth="9.140625" defaultRowHeight="12.75"/>
  <cols>
    <col min="1" max="1" width="7.28125" style="0" customWidth="1"/>
    <col min="2" max="2" width="6.140625" style="0" bestFit="1" customWidth="1"/>
    <col min="3" max="4" width="10.7109375" style="0" customWidth="1"/>
    <col min="5" max="5" width="40.7109375" style="0" customWidth="1"/>
    <col min="6" max="7" width="18.7109375" style="0" customWidth="1"/>
    <col min="8" max="8" width="30.7109375" style="0" customWidth="1"/>
    <col min="9" max="9" width="50.7109375" style="0" customWidth="1"/>
  </cols>
  <sheetData>
    <row r="1" spans="1:9" ht="26.25">
      <c r="A1" s="166" t="s">
        <v>117</v>
      </c>
      <c r="B1" s="167"/>
      <c r="C1" s="167"/>
      <c r="D1" s="167"/>
      <c r="E1" s="167"/>
      <c r="F1" s="167"/>
      <c r="G1" s="167"/>
      <c r="H1" s="167"/>
      <c r="I1" s="168"/>
    </row>
    <row r="2" spans="1:9" ht="46.5" customHeight="1">
      <c r="A2" s="14" t="s">
        <v>1</v>
      </c>
      <c r="B2" s="14" t="s">
        <v>4</v>
      </c>
      <c r="C2" s="59" t="s">
        <v>163</v>
      </c>
      <c r="D2" s="61" t="s">
        <v>167</v>
      </c>
      <c r="E2" s="14" t="s">
        <v>2</v>
      </c>
      <c r="F2" s="14" t="s">
        <v>237</v>
      </c>
      <c r="G2" s="63" t="s">
        <v>236</v>
      </c>
      <c r="H2" s="59" t="s">
        <v>168</v>
      </c>
      <c r="I2" s="14" t="s">
        <v>3</v>
      </c>
    </row>
    <row r="3" spans="1:9" ht="30" customHeight="1">
      <c r="A3" s="1" t="s">
        <v>20</v>
      </c>
      <c r="B3" s="1">
        <v>1</v>
      </c>
      <c r="C3" s="60" t="s">
        <v>169</v>
      </c>
      <c r="D3" s="60">
        <v>100</v>
      </c>
      <c r="E3" s="114" t="s">
        <v>193</v>
      </c>
      <c r="F3" s="29">
        <v>0</v>
      </c>
      <c r="G3" s="108" t="s">
        <v>56</v>
      </c>
      <c r="H3" s="112" t="s">
        <v>238</v>
      </c>
      <c r="I3" s="31" t="s">
        <v>192</v>
      </c>
    </row>
    <row r="4" spans="1:9" ht="30" customHeight="1">
      <c r="A4" s="1" t="s">
        <v>20</v>
      </c>
      <c r="B4" s="1">
        <v>2</v>
      </c>
      <c r="C4" s="60" t="s">
        <v>169</v>
      </c>
      <c r="D4" s="60">
        <v>100</v>
      </c>
      <c r="E4" s="114" t="s">
        <v>219</v>
      </c>
      <c r="F4" s="29">
        <v>0</v>
      </c>
      <c r="G4" s="108" t="s">
        <v>56</v>
      </c>
      <c r="H4" s="112" t="s">
        <v>239</v>
      </c>
      <c r="I4" s="31" t="s">
        <v>220</v>
      </c>
    </row>
    <row r="5" spans="1:9" ht="30" customHeight="1">
      <c r="A5" s="1" t="s">
        <v>20</v>
      </c>
      <c r="B5" s="1">
        <v>3</v>
      </c>
      <c r="C5" s="60" t="s">
        <v>165</v>
      </c>
      <c r="D5" s="60">
        <f>IF(C5="Continue As Planned",100,IF(C5="Defer",0,50))</f>
        <v>100</v>
      </c>
      <c r="E5" s="114" t="s">
        <v>190</v>
      </c>
      <c r="F5" s="29"/>
      <c r="G5" s="78" t="s">
        <v>53</v>
      </c>
      <c r="H5" s="62" t="s">
        <v>240</v>
      </c>
      <c r="I5" s="31" t="s">
        <v>188</v>
      </c>
    </row>
    <row r="6" spans="1:9" ht="30" customHeight="1">
      <c r="A6" s="1" t="s">
        <v>20</v>
      </c>
      <c r="B6" s="1">
        <v>4</v>
      </c>
      <c r="C6" s="60" t="s">
        <v>165</v>
      </c>
      <c r="D6" s="60">
        <f>IF(C6="Continue As Planned",100,IF(C6="Defer",0,50))</f>
        <v>100</v>
      </c>
      <c r="E6" s="114" t="s">
        <v>191</v>
      </c>
      <c r="F6" s="29"/>
      <c r="G6" s="108" t="s">
        <v>57</v>
      </c>
      <c r="H6" s="62"/>
      <c r="I6" s="31" t="s">
        <v>189</v>
      </c>
    </row>
    <row r="7" spans="1:9" ht="30" customHeight="1">
      <c r="A7" s="1" t="s">
        <v>20</v>
      </c>
      <c r="B7" s="1">
        <v>5</v>
      </c>
      <c r="C7" s="60" t="s">
        <v>221</v>
      </c>
      <c r="D7" s="60">
        <v>0</v>
      </c>
      <c r="E7" s="115" t="s">
        <v>83</v>
      </c>
      <c r="F7" s="22" t="s">
        <v>58</v>
      </c>
      <c r="G7" s="77">
        <v>0</v>
      </c>
      <c r="H7" s="62"/>
      <c r="I7" s="7" t="s">
        <v>134</v>
      </c>
    </row>
    <row r="8" spans="1:9" ht="30" customHeight="1">
      <c r="A8" s="1" t="s">
        <v>20</v>
      </c>
      <c r="B8" s="1">
        <v>6</v>
      </c>
      <c r="C8" s="60" t="s">
        <v>164</v>
      </c>
      <c r="D8" s="60">
        <f>IF(C8="Continue As Planned",100,IF(C8="Defer",0,50))</f>
        <v>0</v>
      </c>
      <c r="E8" s="116" t="s">
        <v>80</v>
      </c>
      <c r="F8" s="12" t="s">
        <v>52</v>
      </c>
      <c r="G8" s="77">
        <v>0</v>
      </c>
      <c r="H8" s="62" t="s">
        <v>181</v>
      </c>
      <c r="I8" s="32" t="s">
        <v>88</v>
      </c>
    </row>
    <row r="9" spans="1:9" ht="45" customHeight="1">
      <c r="A9" s="1" t="s">
        <v>20</v>
      </c>
      <c r="B9" s="1">
        <v>7</v>
      </c>
      <c r="C9" s="150" t="s">
        <v>281</v>
      </c>
      <c r="D9" s="60">
        <v>0</v>
      </c>
      <c r="E9" s="116" t="s">
        <v>81</v>
      </c>
      <c r="F9" s="8" t="s">
        <v>52</v>
      </c>
      <c r="G9" s="77">
        <v>0</v>
      </c>
      <c r="H9" s="143" t="s">
        <v>241</v>
      </c>
      <c r="I9" s="32" t="s">
        <v>89</v>
      </c>
    </row>
    <row r="10" spans="1:9" ht="30" customHeight="1">
      <c r="A10" s="1" t="s">
        <v>20</v>
      </c>
      <c r="B10" s="1">
        <v>8</v>
      </c>
      <c r="C10" s="150" t="s">
        <v>281</v>
      </c>
      <c r="D10" s="60">
        <v>0</v>
      </c>
      <c r="E10" s="117" t="s">
        <v>82</v>
      </c>
      <c r="F10" s="8" t="s">
        <v>53</v>
      </c>
      <c r="G10" s="77">
        <v>0</v>
      </c>
      <c r="H10" s="143" t="s">
        <v>241</v>
      </c>
      <c r="I10" s="33" t="s">
        <v>90</v>
      </c>
    </row>
    <row r="11" spans="1:9" ht="30" customHeight="1">
      <c r="A11" s="1" t="s">
        <v>20</v>
      </c>
      <c r="B11" s="1">
        <v>9</v>
      </c>
      <c r="C11" s="60" t="s">
        <v>164</v>
      </c>
      <c r="D11" s="60">
        <f aca="true" t="shared" si="0" ref="D11:D22">IF(C11="Continue As Planned",100,IF(C11="Defer",0,50))</f>
        <v>0</v>
      </c>
      <c r="E11" s="26" t="s">
        <v>84</v>
      </c>
      <c r="F11" s="21" t="s">
        <v>58</v>
      </c>
      <c r="G11" s="77">
        <v>0</v>
      </c>
      <c r="H11" s="62"/>
      <c r="I11" s="33" t="s">
        <v>87</v>
      </c>
    </row>
    <row r="12" spans="1:9" ht="30" customHeight="1">
      <c r="A12" s="11" t="s">
        <v>20</v>
      </c>
      <c r="B12" s="1">
        <v>10</v>
      </c>
      <c r="C12" s="60" t="s">
        <v>164</v>
      </c>
      <c r="D12" s="60">
        <f t="shared" si="0"/>
        <v>0</v>
      </c>
      <c r="E12" s="118" t="s">
        <v>151</v>
      </c>
      <c r="F12" s="21" t="s">
        <v>58</v>
      </c>
      <c r="G12" s="77">
        <v>0</v>
      </c>
      <c r="H12" s="62"/>
      <c r="I12" s="34" t="s">
        <v>150</v>
      </c>
    </row>
    <row r="13" spans="1:9" ht="30" customHeight="1">
      <c r="A13" s="1" t="s">
        <v>20</v>
      </c>
      <c r="B13" s="1">
        <v>11</v>
      </c>
      <c r="C13" s="60" t="s">
        <v>164</v>
      </c>
      <c r="D13" s="60">
        <f t="shared" si="0"/>
        <v>0</v>
      </c>
      <c r="E13" s="117" t="s">
        <v>85</v>
      </c>
      <c r="F13" s="21" t="s">
        <v>57</v>
      </c>
      <c r="G13" s="77">
        <v>0</v>
      </c>
      <c r="H13" s="62" t="s">
        <v>181</v>
      </c>
      <c r="I13" s="33" t="s">
        <v>103</v>
      </c>
    </row>
    <row r="14" spans="1:9" ht="30" customHeight="1">
      <c r="A14" s="1" t="s">
        <v>20</v>
      </c>
      <c r="B14" s="1">
        <v>12</v>
      </c>
      <c r="C14" s="60" t="s">
        <v>164</v>
      </c>
      <c r="D14" s="60">
        <f t="shared" si="0"/>
        <v>0</v>
      </c>
      <c r="E14" s="119" t="s">
        <v>28</v>
      </c>
      <c r="F14" s="21" t="s">
        <v>57</v>
      </c>
      <c r="G14" s="77">
        <v>0</v>
      </c>
      <c r="H14" s="62" t="s">
        <v>181</v>
      </c>
      <c r="I14" s="41" t="s">
        <v>91</v>
      </c>
    </row>
    <row r="15" spans="1:9" ht="30" customHeight="1">
      <c r="A15" s="1" t="s">
        <v>20</v>
      </c>
      <c r="B15" s="1">
        <v>13</v>
      </c>
      <c r="C15" s="60" t="s">
        <v>164</v>
      </c>
      <c r="D15" s="60">
        <f t="shared" si="0"/>
        <v>0</v>
      </c>
      <c r="E15" s="117" t="s">
        <v>29</v>
      </c>
      <c r="F15" s="22" t="s">
        <v>57</v>
      </c>
      <c r="G15" s="77">
        <v>0</v>
      </c>
      <c r="H15" s="62" t="s">
        <v>181</v>
      </c>
      <c r="I15" s="33" t="s">
        <v>94</v>
      </c>
    </row>
    <row r="16" spans="1:9" ht="30" customHeight="1">
      <c r="A16" s="1" t="s">
        <v>20</v>
      </c>
      <c r="B16" s="1">
        <v>14</v>
      </c>
      <c r="C16" s="60" t="s">
        <v>164</v>
      </c>
      <c r="D16" s="60">
        <f t="shared" si="0"/>
        <v>0</v>
      </c>
      <c r="E16" s="38" t="s">
        <v>126</v>
      </c>
      <c r="F16" s="21" t="s">
        <v>55</v>
      </c>
      <c r="G16" s="77">
        <v>0</v>
      </c>
      <c r="H16" s="62" t="s">
        <v>181</v>
      </c>
      <c r="I16" s="40" t="s">
        <v>92</v>
      </c>
    </row>
    <row r="17" spans="1:9" ht="30" customHeight="1">
      <c r="A17" s="1" t="s">
        <v>20</v>
      </c>
      <c r="B17" s="1">
        <v>15</v>
      </c>
      <c r="C17" s="153" t="s">
        <v>282</v>
      </c>
      <c r="D17" s="60">
        <v>0</v>
      </c>
      <c r="E17" s="26" t="s">
        <v>132</v>
      </c>
      <c r="F17" s="8" t="s">
        <v>52</v>
      </c>
      <c r="G17" s="77">
        <v>0</v>
      </c>
      <c r="H17" s="142" t="s">
        <v>242</v>
      </c>
      <c r="I17" s="33" t="s">
        <v>93</v>
      </c>
    </row>
    <row r="18" spans="1:9" ht="63.75" customHeight="1">
      <c r="A18" s="1" t="s">
        <v>20</v>
      </c>
      <c r="B18" s="1">
        <v>16</v>
      </c>
      <c r="C18" s="150" t="s">
        <v>281</v>
      </c>
      <c r="D18" s="60">
        <v>0</v>
      </c>
      <c r="E18" s="26" t="s">
        <v>127</v>
      </c>
      <c r="F18" s="22" t="s">
        <v>55</v>
      </c>
      <c r="G18" s="77">
        <v>0</v>
      </c>
      <c r="H18" s="143" t="s">
        <v>241</v>
      </c>
      <c r="I18" s="35" t="s">
        <v>128</v>
      </c>
    </row>
    <row r="19" spans="1:9" ht="30" customHeight="1">
      <c r="A19" s="1" t="s">
        <v>20</v>
      </c>
      <c r="B19" s="1">
        <v>17</v>
      </c>
      <c r="C19" s="60" t="s">
        <v>164</v>
      </c>
      <c r="D19" s="60">
        <f t="shared" si="0"/>
        <v>0</v>
      </c>
      <c r="E19" s="26" t="s">
        <v>129</v>
      </c>
      <c r="F19" s="12" t="s">
        <v>52</v>
      </c>
      <c r="G19" s="77">
        <v>0</v>
      </c>
      <c r="H19" s="62" t="s">
        <v>181</v>
      </c>
      <c r="I19" s="33" t="s">
        <v>95</v>
      </c>
    </row>
    <row r="20" spans="1:9" ht="30" customHeight="1">
      <c r="A20" s="1" t="s">
        <v>20</v>
      </c>
      <c r="B20" s="1">
        <v>18</v>
      </c>
      <c r="C20" s="60" t="s">
        <v>164</v>
      </c>
      <c r="D20" s="60">
        <f t="shared" si="0"/>
        <v>0</v>
      </c>
      <c r="E20" s="26" t="s">
        <v>130</v>
      </c>
      <c r="F20" s="12" t="s">
        <v>53</v>
      </c>
      <c r="G20" s="77">
        <v>0</v>
      </c>
      <c r="H20" s="62" t="s">
        <v>181</v>
      </c>
      <c r="I20" s="33" t="s">
        <v>96</v>
      </c>
    </row>
    <row r="21" spans="1:9" ht="30" customHeight="1">
      <c r="A21" s="1" t="s">
        <v>20</v>
      </c>
      <c r="B21" s="1">
        <v>19</v>
      </c>
      <c r="C21" s="153" t="s">
        <v>282</v>
      </c>
      <c r="D21" s="60">
        <v>0</v>
      </c>
      <c r="E21" s="26" t="s">
        <v>131</v>
      </c>
      <c r="F21" s="8" t="s">
        <v>52</v>
      </c>
      <c r="G21" s="77">
        <v>0</v>
      </c>
      <c r="H21" s="142" t="s">
        <v>242</v>
      </c>
      <c r="I21" s="33" t="s">
        <v>100</v>
      </c>
    </row>
    <row r="22" spans="1:9" ht="30" customHeight="1">
      <c r="A22" s="1" t="s">
        <v>20</v>
      </c>
      <c r="B22" s="1">
        <v>20</v>
      </c>
      <c r="C22" s="60" t="s">
        <v>164</v>
      </c>
      <c r="D22" s="60">
        <f t="shared" si="0"/>
        <v>0</v>
      </c>
      <c r="E22" s="26" t="s">
        <v>115</v>
      </c>
      <c r="F22" s="21" t="s">
        <v>56</v>
      </c>
      <c r="G22" s="77">
        <v>0</v>
      </c>
      <c r="H22" s="62" t="s">
        <v>181</v>
      </c>
      <c r="I22" s="33" t="s">
        <v>133</v>
      </c>
    </row>
    <row r="23" spans="6:7" ht="23.25" customHeight="1">
      <c r="F23" s="107">
        <v>7500000</v>
      </c>
      <c r="G23" s="113">
        <v>900000</v>
      </c>
    </row>
  </sheetData>
  <mergeCells count="1">
    <mergeCell ref="A1:I1"/>
  </mergeCells>
  <dataValidations count="4">
    <dataValidation type="list" allowBlank="1" showInputMessage="1" showErrorMessage="1" sqref="D3:D22">
      <formula1>"100,75,50,25,0"</formula1>
    </dataValidation>
    <dataValidation type="list" allowBlank="1" showInputMessage="1" showErrorMessage="1" sqref="C11:C16 C3:C8 C19:C20 C22">
      <formula1>"Continue As Planned,Partial Execution,Defer,New"</formula1>
    </dataValidation>
    <dataValidation type="list" allowBlank="1" showInputMessage="1" showErrorMessage="1" sqref="C9:C10 C18">
      <formula1>"Cancel,Continue As Planned,Partial Execution,Defer,New,Complete"</formula1>
    </dataValidation>
    <dataValidation type="list" allowBlank="1" showInputMessage="1" showErrorMessage="1" sqref="C17 C21">
      <formula1>"Continue As Planned,Partial Execution,Defer,New,Partial Complete"</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Troy Anderson</dc:creator>
  <cp:keywords/>
  <dc:description/>
  <cp:lastModifiedBy>Troy Anderson</cp:lastModifiedBy>
  <cp:lastPrinted>2008-10-31T19:48:47Z</cp:lastPrinted>
  <dcterms:created xsi:type="dcterms:W3CDTF">2007-10-22T15:19:45Z</dcterms:created>
  <dcterms:modified xsi:type="dcterms:W3CDTF">2008-10-31T19:53:43Z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