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730" activeTab="0"/>
  </bookViews>
  <sheets>
    <sheet name="Transactions By Status" sheetId="1" r:id="rId1"/>
  </sheets>
  <definedNames/>
  <calcPr fullCalcOnLoad="1"/>
</workbook>
</file>

<file path=xl/sharedStrings.xml><?xml version="1.0" encoding="utf-8"?>
<sst xmlns="http://schemas.openxmlformats.org/spreadsheetml/2006/main" count="65" uniqueCount="61">
  <si>
    <t>Transactions by Status</t>
  </si>
  <si>
    <t>Siebel Status</t>
  </si>
  <si>
    <t>Move In</t>
  </si>
  <si>
    <t>Switch</t>
  </si>
  <si>
    <t>Grand Total</t>
  </si>
  <si>
    <t>Formula</t>
  </si>
  <si>
    <t>Total</t>
  </si>
  <si>
    <t>Cancel Pending</t>
  </si>
  <si>
    <t>a</t>
  </si>
  <si>
    <t xml:space="preserve">Cancelled by Customer Obj. </t>
  </si>
  <si>
    <t>b</t>
  </si>
  <si>
    <t>Cancelled Permit Not Received</t>
  </si>
  <si>
    <t>c</t>
  </si>
  <si>
    <t>Manual</t>
  </si>
  <si>
    <t>d</t>
  </si>
  <si>
    <t>Cancelled Operating Rule</t>
  </si>
  <si>
    <t>e</t>
  </si>
  <si>
    <t>Cancelled CR Requested</t>
  </si>
  <si>
    <t>f</t>
  </si>
  <si>
    <t>Cancelled w/Exception</t>
  </si>
  <si>
    <t>g</t>
  </si>
  <si>
    <t>Total Cancelled</t>
  </si>
  <si>
    <t>h = a thru g</t>
  </si>
  <si>
    <t>Unexecutable</t>
  </si>
  <si>
    <t>i</t>
  </si>
  <si>
    <t>Rejected by TDSP</t>
  </si>
  <si>
    <t>j</t>
  </si>
  <si>
    <t>Percent Cancelled by Customer Obj. to Total Cancelled</t>
  </si>
  <si>
    <t>k = b / l</t>
  </si>
  <si>
    <t>Total number that will not be completed</t>
  </si>
  <si>
    <t>l = h + i + j</t>
  </si>
  <si>
    <t>Percent of Transactions started and not completed</t>
  </si>
  <si>
    <t>m = l / x</t>
  </si>
  <si>
    <t>Permit Pending</t>
  </si>
  <si>
    <t>n</t>
  </si>
  <si>
    <t>In Review</t>
  </si>
  <si>
    <t>o</t>
  </si>
  <si>
    <t>In Review Pecent to Total Transactions</t>
  </si>
  <si>
    <t>p = (n+ o) / x</t>
  </si>
  <si>
    <t>Scheduled</t>
  </si>
  <si>
    <t>q</t>
  </si>
  <si>
    <t>Scheduled Percent to Total Transactions</t>
  </si>
  <si>
    <t>r = q / x</t>
  </si>
  <si>
    <t>Complete w/o Transactions</t>
  </si>
  <si>
    <t>s</t>
  </si>
  <si>
    <t>Complete</t>
  </si>
  <si>
    <t>t</t>
  </si>
  <si>
    <t>Total Complete</t>
  </si>
  <si>
    <t>u = s + t</t>
  </si>
  <si>
    <t>Complete Percent to Total Transactions</t>
  </si>
  <si>
    <t>v=u / x</t>
  </si>
  <si>
    <t>Complete Percent to Total that are expected to be completed</t>
  </si>
  <si>
    <t>w = u/(x-l)</t>
  </si>
  <si>
    <t>Total Transactions</t>
  </si>
  <si>
    <t>x = l + n + o + q + u</t>
  </si>
  <si>
    <t>April, May, and June 2008</t>
  </si>
  <si>
    <t>As of July 24, 2008</t>
  </si>
  <si>
    <t>April</t>
  </si>
  <si>
    <t>May</t>
  </si>
  <si>
    <t>June</t>
  </si>
  <si>
    <t xml:space="preserve">Note:  The increased number of switches in June, 2008 is due to one affiliated company moving their ESI Ids to an associated company Duns number and smaller CRs selling their books to other companies.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</si>
</sst>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
    <font>
      <sz val="10"/>
      <name val="Arial"/>
      <family val="0"/>
    </font>
    <font>
      <b/>
      <sz val="12"/>
      <name val="Arial"/>
      <family val="2"/>
    </font>
    <font>
      <b/>
      <sz val="10"/>
      <name val="MS Sans Serif"/>
      <family val="2"/>
    </font>
    <font>
      <sz val="8"/>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0" borderId="0" xfId="0" applyAlignment="1">
      <alignment wrapText="1"/>
    </xf>
    <xf numFmtId="0" fontId="0" fillId="0" borderId="1" xfId="0" applyBorder="1" applyAlignment="1">
      <alignment horizontal="center" wrapText="1"/>
    </xf>
    <xf numFmtId="0" fontId="3" fillId="0" borderId="0" xfId="0" applyFont="1" applyAlignment="1">
      <alignment wrapText="1"/>
    </xf>
    <xf numFmtId="0" fontId="0" fillId="0" borderId="0" xfId="0" applyFill="1" applyAlignment="1">
      <alignment horizontal="center"/>
    </xf>
    <xf numFmtId="0" fontId="0" fillId="0" borderId="0" xfId="0" applyAlignment="1">
      <alignment horizontal="center"/>
    </xf>
    <xf numFmtId="164" fontId="0" fillId="0" borderId="0" xfId="15" applyNumberFormat="1" applyFont="1" applyAlignment="1" applyProtection="1">
      <alignment/>
      <protection locked="0"/>
    </xf>
    <xf numFmtId="164" fontId="0" fillId="0" borderId="0" xfId="15" applyNumberFormat="1" applyAlignment="1">
      <alignment/>
    </xf>
    <xf numFmtId="164" fontId="0" fillId="0" borderId="0" xfId="15" applyNumberFormat="1" applyAlignment="1" applyProtection="1">
      <alignment/>
      <protection locked="0"/>
    </xf>
    <xf numFmtId="164" fontId="0" fillId="0" borderId="0" xfId="15" applyNumberFormat="1" applyFill="1" applyAlignment="1">
      <alignment/>
    </xf>
    <xf numFmtId="164" fontId="0" fillId="0" borderId="2" xfId="15" applyNumberFormat="1" applyBorder="1" applyAlignment="1">
      <alignment/>
    </xf>
    <xf numFmtId="165" fontId="0" fillId="0" borderId="0" xfId="19" applyNumberFormat="1" applyAlignment="1">
      <alignment/>
    </xf>
    <xf numFmtId="10" fontId="0" fillId="0" borderId="0" xfId="15" applyNumberFormat="1" applyAlignment="1">
      <alignment/>
    </xf>
    <xf numFmtId="10" fontId="0" fillId="0" borderId="0" xfId="15" applyNumberFormat="1" applyFill="1" applyAlignment="1">
      <alignment/>
    </xf>
    <xf numFmtId="10" fontId="0" fillId="0" borderId="0" xfId="19" applyNumberFormat="1" applyFill="1" applyAlignment="1">
      <alignment/>
    </xf>
    <xf numFmtId="10" fontId="0" fillId="0" borderId="0" xfId="19" applyNumberFormat="1" applyAlignment="1">
      <alignment/>
    </xf>
    <xf numFmtId="10" fontId="0" fillId="0" borderId="0" xfId="19" applyNumberFormat="1" applyAlignment="1" applyProtection="1">
      <alignment/>
      <protection/>
    </xf>
    <xf numFmtId="164" fontId="0" fillId="0" borderId="3" xfId="15" applyNumberFormat="1" applyBorder="1" applyAlignment="1">
      <alignment/>
    </xf>
    <xf numFmtId="164" fontId="0" fillId="0" borderId="0" xfId="0" applyNumberFormat="1" applyAlignment="1">
      <alignment/>
    </xf>
    <xf numFmtId="164" fontId="0" fillId="0" borderId="0" xfId="15" applyNumberFormat="1" applyBorder="1" applyAlignment="1">
      <alignment/>
    </xf>
    <xf numFmtId="164" fontId="0" fillId="0" borderId="0" xfId="0" applyNumberFormat="1" applyBorder="1" applyAlignment="1">
      <alignment/>
    </xf>
    <xf numFmtId="0" fontId="1" fillId="0" borderId="0" xfId="0" applyFont="1" applyAlignment="1">
      <alignment horizontal="center"/>
    </xf>
    <xf numFmtId="0" fontId="0" fillId="0" borderId="0" xfId="0" applyAlignment="1">
      <alignment/>
    </xf>
    <xf numFmtId="0" fontId="1" fillId="0" borderId="0" xfId="0" applyFont="1" applyFill="1" applyAlignment="1">
      <alignment horizontal="center"/>
    </xf>
    <xf numFmtId="0" fontId="0" fillId="0" borderId="0" xfId="0" applyFill="1" applyAlignment="1">
      <alignment/>
    </xf>
    <xf numFmtId="0" fontId="2" fillId="0" borderId="0" xfId="0" applyFont="1" applyFill="1" applyAlignment="1">
      <alignment horizontal="center" wrapText="1"/>
    </xf>
    <xf numFmtId="0" fontId="0" fillId="0" borderId="1" xfId="0" applyBorder="1" applyAlignment="1">
      <alignment horizontal="center"/>
    </xf>
    <xf numFmtId="0" fontId="3"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workbookViewId="0" topLeftCell="A1">
      <pane ySplit="5" topLeftCell="BM36" activePane="bottomLeft" state="frozen"/>
      <selection pane="topLeft" activeCell="A1" sqref="A1"/>
      <selection pane="bottomLeft" activeCell="A3" sqref="A3:M3"/>
    </sheetView>
  </sheetViews>
  <sheetFormatPr defaultColWidth="9.140625" defaultRowHeight="12.75"/>
  <cols>
    <col min="1" max="1" width="24.57421875" style="1" customWidth="1"/>
    <col min="2" max="2" width="9.57421875" style="1" customWidth="1"/>
    <col min="3" max="6" width="11.28125" style="0" bestFit="1" customWidth="1"/>
    <col min="7" max="7" width="3.7109375" style="0" customWidth="1"/>
    <col min="8" max="10" width="10.28125" style="0" bestFit="1" customWidth="1"/>
    <col min="11" max="11" width="11.28125" style="0" bestFit="1" customWidth="1"/>
    <col min="12" max="12" width="3.7109375" style="0" customWidth="1"/>
  </cols>
  <sheetData>
    <row r="1" spans="1:13" ht="15.75">
      <c r="A1" s="21" t="s">
        <v>0</v>
      </c>
      <c r="B1" s="22"/>
      <c r="C1" s="22"/>
      <c r="D1" s="22"/>
      <c r="E1" s="22"/>
      <c r="F1" s="22"/>
      <c r="G1" s="22"/>
      <c r="H1" s="22"/>
      <c r="I1" s="22"/>
      <c r="J1" s="22"/>
      <c r="K1" s="22"/>
      <c r="L1" s="22"/>
      <c r="M1" s="22"/>
    </row>
    <row r="2" spans="1:13" ht="15.75">
      <c r="A2" s="23" t="s">
        <v>55</v>
      </c>
      <c r="B2" s="24"/>
      <c r="C2" s="24"/>
      <c r="D2" s="24"/>
      <c r="E2" s="24"/>
      <c r="F2" s="24"/>
      <c r="G2" s="24"/>
      <c r="H2" s="24"/>
      <c r="I2" s="24"/>
      <c r="J2" s="24"/>
      <c r="K2" s="24"/>
      <c r="L2" s="24"/>
      <c r="M2" s="24"/>
    </row>
    <row r="3" spans="1:13" ht="12.75">
      <c r="A3" s="25" t="s">
        <v>56</v>
      </c>
      <c r="B3" s="24"/>
      <c r="C3" s="24"/>
      <c r="D3" s="24"/>
      <c r="E3" s="24"/>
      <c r="F3" s="24"/>
      <c r="G3" s="24"/>
      <c r="H3" s="24"/>
      <c r="I3" s="24"/>
      <c r="J3" s="24"/>
      <c r="K3" s="24"/>
      <c r="L3" s="24"/>
      <c r="M3" s="24"/>
    </row>
    <row r="4" spans="1:13" ht="25.5">
      <c r="A4" s="1" t="s">
        <v>1</v>
      </c>
      <c r="C4" s="26" t="s">
        <v>2</v>
      </c>
      <c r="D4" s="26"/>
      <c r="E4" s="26"/>
      <c r="F4" s="26"/>
      <c r="H4" s="26" t="s">
        <v>3</v>
      </c>
      <c r="I4" s="26"/>
      <c r="J4" s="26"/>
      <c r="K4" s="26"/>
      <c r="M4" s="2" t="s">
        <v>4</v>
      </c>
    </row>
    <row r="5" spans="2:11" ht="12.75">
      <c r="B5" s="3" t="s">
        <v>5</v>
      </c>
      <c r="C5" s="4" t="s">
        <v>57</v>
      </c>
      <c r="D5" s="4" t="s">
        <v>58</v>
      </c>
      <c r="E5" s="4" t="s">
        <v>59</v>
      </c>
      <c r="F5" s="5" t="s">
        <v>6</v>
      </c>
      <c r="H5" s="4" t="s">
        <v>57</v>
      </c>
      <c r="I5" s="4" t="s">
        <v>58</v>
      </c>
      <c r="J5" s="4" t="s">
        <v>59</v>
      </c>
      <c r="K5" s="5" t="s">
        <v>6</v>
      </c>
    </row>
    <row r="6" ht="12.75">
      <c r="B6" s="3"/>
    </row>
    <row r="7" spans="1:13" ht="12.75">
      <c r="A7" s="1" t="s">
        <v>7</v>
      </c>
      <c r="B7" s="3" t="s">
        <v>8</v>
      </c>
      <c r="C7" s="6">
        <v>0</v>
      </c>
      <c r="D7" s="6">
        <v>0</v>
      </c>
      <c r="E7" s="6">
        <v>11</v>
      </c>
      <c r="F7" s="7">
        <f>SUM(C7:E7)</f>
        <v>11</v>
      </c>
      <c r="G7" s="7"/>
      <c r="H7" s="8">
        <v>0</v>
      </c>
      <c r="I7" s="8">
        <v>0</v>
      </c>
      <c r="J7" s="6">
        <v>0</v>
      </c>
      <c r="K7" s="9">
        <f aca="true" t="shared" si="0" ref="K7:K13">SUM(H7:J7)</f>
        <v>0</v>
      </c>
      <c r="L7" s="7"/>
      <c r="M7" s="7">
        <f aca="true" t="shared" si="1" ref="M7:M13">+K7+F7</f>
        <v>11</v>
      </c>
    </row>
    <row r="8" spans="1:13" ht="15" customHeight="1">
      <c r="A8" s="1" t="s">
        <v>9</v>
      </c>
      <c r="B8" s="3" t="s">
        <v>10</v>
      </c>
      <c r="C8" s="6">
        <v>0</v>
      </c>
      <c r="D8" s="6">
        <v>0</v>
      </c>
      <c r="E8" s="6">
        <v>0</v>
      </c>
      <c r="F8" s="7">
        <f aca="true" t="shared" si="2" ref="F8:F13">SUM(C8:E8)</f>
        <v>0</v>
      </c>
      <c r="G8" s="7"/>
      <c r="H8" s="6">
        <v>2300</v>
      </c>
      <c r="I8" s="6">
        <v>2175</v>
      </c>
      <c r="J8" s="6">
        <v>2589</v>
      </c>
      <c r="K8" s="9">
        <f t="shared" si="0"/>
        <v>7064</v>
      </c>
      <c r="L8" s="7"/>
      <c r="M8" s="7">
        <f t="shared" si="1"/>
        <v>7064</v>
      </c>
    </row>
    <row r="9" spans="1:13" ht="25.5">
      <c r="A9" s="1" t="s">
        <v>11</v>
      </c>
      <c r="B9" s="3" t="s">
        <v>12</v>
      </c>
      <c r="C9" s="6">
        <v>3151</v>
      </c>
      <c r="D9" s="6">
        <v>3106</v>
      </c>
      <c r="E9" s="6">
        <v>2013</v>
      </c>
      <c r="F9" s="7">
        <f t="shared" si="2"/>
        <v>8270</v>
      </c>
      <c r="G9" s="7"/>
      <c r="H9" s="8">
        <v>0</v>
      </c>
      <c r="I9" s="6">
        <v>0</v>
      </c>
      <c r="J9" s="8">
        <v>0</v>
      </c>
      <c r="K9" s="7">
        <f t="shared" si="0"/>
        <v>0</v>
      </c>
      <c r="L9" s="7"/>
      <c r="M9" s="7">
        <f t="shared" si="1"/>
        <v>8270</v>
      </c>
    </row>
    <row r="10" spans="1:13" ht="12.75">
      <c r="A10" s="1" t="s">
        <v>13</v>
      </c>
      <c r="B10" s="3" t="s">
        <v>14</v>
      </c>
      <c r="C10" s="6">
        <v>610</v>
      </c>
      <c r="D10" s="6">
        <v>524</v>
      </c>
      <c r="E10" s="6">
        <v>536</v>
      </c>
      <c r="F10" s="7">
        <f t="shared" si="2"/>
        <v>1670</v>
      </c>
      <c r="G10" s="7"/>
      <c r="H10" s="6">
        <v>199</v>
      </c>
      <c r="I10" s="6">
        <v>333</v>
      </c>
      <c r="J10" s="6">
        <v>268</v>
      </c>
      <c r="K10" s="9">
        <f t="shared" si="0"/>
        <v>800</v>
      </c>
      <c r="L10" s="7"/>
      <c r="M10" s="7">
        <f t="shared" si="1"/>
        <v>2470</v>
      </c>
    </row>
    <row r="11" spans="1:13" ht="12.75">
      <c r="A11" s="1" t="s">
        <v>15</v>
      </c>
      <c r="B11" s="3" t="s">
        <v>16</v>
      </c>
      <c r="C11" s="6">
        <v>496</v>
      </c>
      <c r="D11" s="6">
        <v>798</v>
      </c>
      <c r="E11" s="6">
        <v>539</v>
      </c>
      <c r="F11" s="7">
        <f t="shared" si="2"/>
        <v>1833</v>
      </c>
      <c r="G11" s="7"/>
      <c r="H11" s="6">
        <v>1166</v>
      </c>
      <c r="I11" s="6">
        <v>1877</v>
      </c>
      <c r="J11" s="6">
        <v>2574</v>
      </c>
      <c r="K11" s="9">
        <f t="shared" si="0"/>
        <v>5617</v>
      </c>
      <c r="L11" s="7"/>
      <c r="M11" s="7">
        <f t="shared" si="1"/>
        <v>7450</v>
      </c>
    </row>
    <row r="12" spans="1:13" ht="12.75">
      <c r="A12" s="1" t="s">
        <v>17</v>
      </c>
      <c r="B12" s="3" t="s">
        <v>18</v>
      </c>
      <c r="C12" s="6">
        <v>2380</v>
      </c>
      <c r="D12" s="6">
        <v>2719</v>
      </c>
      <c r="E12" s="6">
        <v>3005</v>
      </c>
      <c r="F12" s="7">
        <f t="shared" si="2"/>
        <v>8104</v>
      </c>
      <c r="G12" s="7"/>
      <c r="H12" s="6">
        <v>2767</v>
      </c>
      <c r="I12" s="6">
        <v>3251</v>
      </c>
      <c r="J12" s="6">
        <v>5290</v>
      </c>
      <c r="K12" s="9">
        <f t="shared" si="0"/>
        <v>11308</v>
      </c>
      <c r="L12" s="7"/>
      <c r="M12" s="7">
        <f t="shared" si="1"/>
        <v>19412</v>
      </c>
    </row>
    <row r="13" spans="1:13" ht="12.75">
      <c r="A13" s="1" t="s">
        <v>19</v>
      </c>
      <c r="B13" s="3" t="s">
        <v>20</v>
      </c>
      <c r="C13" s="6">
        <v>14</v>
      </c>
      <c r="D13" s="6">
        <v>62</v>
      </c>
      <c r="E13" s="6">
        <v>7</v>
      </c>
      <c r="F13" s="7">
        <f t="shared" si="2"/>
        <v>83</v>
      </c>
      <c r="G13" s="7"/>
      <c r="H13" s="8">
        <v>16</v>
      </c>
      <c r="I13" s="6">
        <v>22</v>
      </c>
      <c r="J13" s="8">
        <v>0</v>
      </c>
      <c r="K13" s="9">
        <f t="shared" si="0"/>
        <v>38</v>
      </c>
      <c r="L13" s="7"/>
      <c r="M13" s="7">
        <f t="shared" si="1"/>
        <v>121</v>
      </c>
    </row>
    <row r="14" spans="1:13" ht="12.75">
      <c r="A14" s="1" t="s">
        <v>21</v>
      </c>
      <c r="B14" s="3" t="s">
        <v>22</v>
      </c>
      <c r="C14" s="10">
        <f>SUM(C7:C13)</f>
        <v>6651</v>
      </c>
      <c r="D14" s="10">
        <f>SUM(D7:D13)</f>
        <v>7209</v>
      </c>
      <c r="E14" s="10">
        <f>SUM(E7:E13)</f>
        <v>6111</v>
      </c>
      <c r="F14" s="10">
        <f>SUM(F7:F13)</f>
        <v>19971</v>
      </c>
      <c r="G14" s="7"/>
      <c r="H14" s="10">
        <f>SUM(H7:H13)</f>
        <v>6448</v>
      </c>
      <c r="I14" s="10">
        <f>SUM(I7:I13)</f>
        <v>7658</v>
      </c>
      <c r="J14" s="10">
        <f>SUM(J7:J13)</f>
        <v>10721</v>
      </c>
      <c r="K14" s="10">
        <f>SUM(K7:K13)</f>
        <v>24827</v>
      </c>
      <c r="L14" s="7"/>
      <c r="M14" s="10">
        <f>SUM(M7:M13)</f>
        <v>44798</v>
      </c>
    </row>
    <row r="15" spans="2:13" ht="12.75">
      <c r="B15" s="3"/>
      <c r="C15" s="7"/>
      <c r="D15" s="7"/>
      <c r="E15" s="7"/>
      <c r="F15" s="7"/>
      <c r="G15" s="7"/>
      <c r="H15" s="7"/>
      <c r="I15" s="7"/>
      <c r="J15" s="7"/>
      <c r="K15" s="7"/>
      <c r="L15" s="7"/>
      <c r="M15" s="7"/>
    </row>
    <row r="16" spans="1:13" ht="12.75">
      <c r="A16" s="1" t="s">
        <v>23</v>
      </c>
      <c r="B16" s="1" t="s">
        <v>24</v>
      </c>
      <c r="C16" s="6">
        <v>7353</v>
      </c>
      <c r="D16" s="6">
        <v>9360</v>
      </c>
      <c r="E16" s="6">
        <v>8074</v>
      </c>
      <c r="F16" s="7">
        <f>SUM(C16:E16)</f>
        <v>24787</v>
      </c>
      <c r="G16" s="7"/>
      <c r="H16" s="8">
        <v>0</v>
      </c>
      <c r="I16" s="8">
        <v>0</v>
      </c>
      <c r="J16" s="8">
        <v>0</v>
      </c>
      <c r="K16" s="7">
        <f>SUM(H16:J16)</f>
        <v>0</v>
      </c>
      <c r="L16" s="7"/>
      <c r="M16" s="7">
        <f>+K16+F16</f>
        <v>24787</v>
      </c>
    </row>
    <row r="17" spans="3:13" ht="12.75">
      <c r="C17" s="8"/>
      <c r="D17" s="8"/>
      <c r="E17" s="8"/>
      <c r="F17" s="7"/>
      <c r="G17" s="7"/>
      <c r="H17" s="8"/>
      <c r="I17" s="8"/>
      <c r="J17" s="8"/>
      <c r="K17" s="7"/>
      <c r="L17" s="7"/>
      <c r="M17" s="7"/>
    </row>
    <row r="18" spans="1:13" ht="12.75">
      <c r="A18" s="1" t="s">
        <v>25</v>
      </c>
      <c r="B18" s="1" t="s">
        <v>26</v>
      </c>
      <c r="C18" s="6">
        <v>974</v>
      </c>
      <c r="D18" s="6">
        <v>1285</v>
      </c>
      <c r="E18" s="6">
        <v>1974</v>
      </c>
      <c r="F18" s="6">
        <f>SUM(C18:E18)</f>
        <v>4233</v>
      </c>
      <c r="G18" s="7"/>
      <c r="H18" s="6">
        <v>96</v>
      </c>
      <c r="I18" s="6">
        <v>396</v>
      </c>
      <c r="J18" s="6">
        <v>524</v>
      </c>
      <c r="K18" s="9">
        <f>SUM(H18:J18)</f>
        <v>1016</v>
      </c>
      <c r="L18" s="7"/>
      <c r="M18" s="7">
        <f>+K18+F18</f>
        <v>5249</v>
      </c>
    </row>
    <row r="19" spans="3:13" ht="12.75">
      <c r="C19" s="7"/>
      <c r="D19" s="7"/>
      <c r="E19" s="7"/>
      <c r="F19" s="7"/>
      <c r="G19" s="7"/>
      <c r="H19" s="7"/>
      <c r="I19" s="7"/>
      <c r="J19" s="7"/>
      <c r="K19" s="7"/>
      <c r="L19" s="7"/>
      <c r="M19" s="7"/>
    </row>
    <row r="20" spans="1:13" ht="38.25">
      <c r="A20" s="1" t="s">
        <v>27</v>
      </c>
      <c r="B20" s="3" t="s">
        <v>28</v>
      </c>
      <c r="C20" s="15">
        <f>+C8/C14</f>
        <v>0</v>
      </c>
      <c r="D20" s="15">
        <f>+D8/D14</f>
        <v>0</v>
      </c>
      <c r="E20" s="15">
        <f>+E8/E14</f>
        <v>0</v>
      </c>
      <c r="F20" s="15">
        <f>+F8/F14</f>
        <v>0</v>
      </c>
      <c r="G20" s="11"/>
      <c r="H20" s="15">
        <f>+H8/H14</f>
        <v>0.3566997518610422</v>
      </c>
      <c r="I20" s="15">
        <f>+I8/I14</f>
        <v>0.2840167145468791</v>
      </c>
      <c r="J20" s="15">
        <f>+J8/J14</f>
        <v>0.24148866710194944</v>
      </c>
      <c r="K20" s="15">
        <f>+K8/K14</f>
        <v>0.28452894026664516</v>
      </c>
      <c r="L20" s="11"/>
      <c r="M20" s="11">
        <f>+M8/M14</f>
        <v>0.1576856109647752</v>
      </c>
    </row>
    <row r="21" spans="2:13" ht="12.75">
      <c r="B21" s="3"/>
      <c r="C21" s="11"/>
      <c r="D21" s="11"/>
      <c r="E21" s="11"/>
      <c r="F21" s="11"/>
      <c r="G21" s="11"/>
      <c r="H21" s="11"/>
      <c r="I21" s="11"/>
      <c r="J21" s="11"/>
      <c r="K21" s="11"/>
      <c r="L21" s="11"/>
      <c r="M21" s="11"/>
    </row>
    <row r="22" spans="1:13" ht="25.5">
      <c r="A22" s="1" t="s">
        <v>29</v>
      </c>
      <c r="B22" s="3" t="s">
        <v>30</v>
      </c>
      <c r="C22" s="7">
        <f>+C14+C16+C18</f>
        <v>14978</v>
      </c>
      <c r="D22" s="7">
        <f>+D14+D16+D18</f>
        <v>17854</v>
      </c>
      <c r="E22" s="7">
        <f>+E14+E16+E18</f>
        <v>16159</v>
      </c>
      <c r="F22" s="7">
        <f>+F14+F16+F18</f>
        <v>48991</v>
      </c>
      <c r="G22" s="11"/>
      <c r="H22" s="7">
        <f>+H14+H16+H18</f>
        <v>6544</v>
      </c>
      <c r="I22" s="7">
        <f>+I14+I16+I18</f>
        <v>8054</v>
      </c>
      <c r="J22" s="7">
        <f>+J14+J16+J18</f>
        <v>11245</v>
      </c>
      <c r="K22" s="7">
        <f>+K14+K16+K18</f>
        <v>25843</v>
      </c>
      <c r="L22" s="11"/>
      <c r="M22" s="7">
        <f>+K22+F22</f>
        <v>74834</v>
      </c>
    </row>
    <row r="23" spans="2:13" ht="12.75">
      <c r="B23" s="3"/>
      <c r="C23" s="11"/>
      <c r="D23" s="11"/>
      <c r="E23" s="11"/>
      <c r="F23" s="11"/>
      <c r="G23" s="11"/>
      <c r="H23" s="11"/>
      <c r="I23" s="11"/>
      <c r="J23" s="11"/>
      <c r="K23" s="11"/>
      <c r="L23" s="11"/>
      <c r="M23" s="11"/>
    </row>
    <row r="24" spans="1:13" ht="25.5">
      <c r="A24" s="1" t="s">
        <v>31</v>
      </c>
      <c r="B24" s="3" t="s">
        <v>32</v>
      </c>
      <c r="C24" s="12">
        <f>C22/C42</f>
        <v>0.07463995614690785</v>
      </c>
      <c r="D24" s="12">
        <f aca="true" t="shared" si="3" ref="D24:J24">D22/D42</f>
        <v>0.08278964086156129</v>
      </c>
      <c r="E24" s="12">
        <f t="shared" si="3"/>
        <v>0.0698365912793939</v>
      </c>
      <c r="F24" s="13">
        <f>ROUND(F22/F42,4)</f>
        <v>0.0756</v>
      </c>
      <c r="G24" s="12"/>
      <c r="H24" s="12">
        <f t="shared" si="3"/>
        <v>0.11618699288035084</v>
      </c>
      <c r="I24" s="12">
        <f t="shared" si="3"/>
        <v>0.12986552291270276</v>
      </c>
      <c r="J24" s="12">
        <f t="shared" si="3"/>
        <v>0.08426503207241771</v>
      </c>
      <c r="K24" s="13">
        <f>ROUND(K22/K42,4)</f>
        <v>0.1026</v>
      </c>
      <c r="L24" s="12"/>
      <c r="M24" s="13">
        <f>ROUND(M22/M42,4)</f>
        <v>0.0832</v>
      </c>
    </row>
    <row r="25" spans="2:13" ht="12.75">
      <c r="B25" s="3"/>
      <c r="C25" s="7"/>
      <c r="D25" s="7"/>
      <c r="E25" s="7"/>
      <c r="F25" s="7"/>
      <c r="G25" s="7"/>
      <c r="H25" s="7"/>
      <c r="I25" s="7"/>
      <c r="J25" s="7"/>
      <c r="K25" s="7"/>
      <c r="L25" s="7"/>
      <c r="M25" s="7"/>
    </row>
    <row r="26" spans="1:13" ht="12.75">
      <c r="A26" s="1" t="s">
        <v>33</v>
      </c>
      <c r="B26" s="3" t="s">
        <v>34</v>
      </c>
      <c r="C26" s="6">
        <v>0</v>
      </c>
      <c r="D26" s="6">
        <v>4</v>
      </c>
      <c r="E26" s="6">
        <v>883</v>
      </c>
      <c r="F26" s="7">
        <f>SUM(C26:E26)</f>
        <v>887</v>
      </c>
      <c r="G26" s="7"/>
      <c r="H26" s="8">
        <v>0</v>
      </c>
      <c r="I26" s="8">
        <v>0</v>
      </c>
      <c r="J26" s="8">
        <v>0</v>
      </c>
      <c r="K26" s="7">
        <f>SUM(H26:J26)</f>
        <v>0</v>
      </c>
      <c r="L26" s="7"/>
      <c r="M26" s="7">
        <f>+K26+F26</f>
        <v>887</v>
      </c>
    </row>
    <row r="27" spans="2:13" ht="12.75">
      <c r="B27" s="3"/>
      <c r="C27" s="8"/>
      <c r="D27" s="8"/>
      <c r="E27" s="8"/>
      <c r="F27" s="7"/>
      <c r="G27" s="7"/>
      <c r="H27" s="8"/>
      <c r="I27" s="8"/>
      <c r="J27" s="8"/>
      <c r="K27" s="7"/>
      <c r="L27" s="7"/>
      <c r="M27" s="7"/>
    </row>
    <row r="28" spans="1:13" ht="12.75">
      <c r="A28" s="1" t="s">
        <v>35</v>
      </c>
      <c r="B28" s="3" t="s">
        <v>36</v>
      </c>
      <c r="C28" s="6">
        <v>0</v>
      </c>
      <c r="D28" s="6">
        <v>0</v>
      </c>
      <c r="E28" s="6">
        <v>0</v>
      </c>
      <c r="F28" s="7">
        <f>SUM(C28:E28)</f>
        <v>0</v>
      </c>
      <c r="G28" s="7"/>
      <c r="H28" s="8">
        <v>0</v>
      </c>
      <c r="I28" s="6">
        <v>0</v>
      </c>
      <c r="J28" s="8">
        <v>0</v>
      </c>
      <c r="K28" s="9">
        <f>SUM(H28:J28)</f>
        <v>0</v>
      </c>
      <c r="L28" s="7"/>
      <c r="M28" s="7">
        <f>+K28+F28</f>
        <v>0</v>
      </c>
    </row>
    <row r="29" spans="1:13" ht="25.5">
      <c r="A29" s="1" t="s">
        <v>37</v>
      </c>
      <c r="B29" s="3" t="s">
        <v>38</v>
      </c>
      <c r="C29" s="12">
        <f>(+C26+C28)/C42</f>
        <v>0</v>
      </c>
      <c r="D29" s="12">
        <f>(+D26+D28)/D42</f>
        <v>1.8548144026338364E-05</v>
      </c>
      <c r="E29" s="12">
        <f>(+E26+E28)/E42</f>
        <v>0.0038161835571325466</v>
      </c>
      <c r="F29" s="13">
        <f>ROUND((+F26+F28)/F42,4)</f>
        <v>0.0014</v>
      </c>
      <c r="G29" s="7"/>
      <c r="H29" s="12">
        <f>(+H26+H28)/H42</f>
        <v>0</v>
      </c>
      <c r="I29" s="12">
        <f>(+I26+I28)/I42</f>
        <v>0</v>
      </c>
      <c r="J29" s="12">
        <f>(+J26+J28)/J42</f>
        <v>0</v>
      </c>
      <c r="K29" s="13">
        <f>ROUND((+K26+K28)/K42,4)</f>
        <v>0</v>
      </c>
      <c r="L29" s="7"/>
      <c r="M29" s="13">
        <f>ROUND((+M26+M28)/M42,4)</f>
        <v>0.001</v>
      </c>
    </row>
    <row r="30" spans="2:13" ht="12.75">
      <c r="B30" s="3"/>
      <c r="C30" s="7"/>
      <c r="D30" s="7"/>
      <c r="E30" s="7"/>
      <c r="F30" s="7"/>
      <c r="G30" s="7"/>
      <c r="H30" s="7"/>
      <c r="I30" s="7"/>
      <c r="J30" s="7"/>
      <c r="K30" s="7"/>
      <c r="L30" s="7"/>
      <c r="M30" s="7"/>
    </row>
    <row r="31" spans="1:13" ht="12.75">
      <c r="A31" s="1" t="s">
        <v>39</v>
      </c>
      <c r="B31" s="3" t="s">
        <v>40</v>
      </c>
      <c r="C31" s="6">
        <v>94</v>
      </c>
      <c r="D31" s="6">
        <v>213</v>
      </c>
      <c r="E31" s="6">
        <v>754</v>
      </c>
      <c r="F31" s="7">
        <f>SUM(C31:E31)</f>
        <v>1061</v>
      </c>
      <c r="G31" s="7"/>
      <c r="H31" s="6">
        <v>4</v>
      </c>
      <c r="I31" s="6">
        <v>42</v>
      </c>
      <c r="J31" s="6">
        <v>15582</v>
      </c>
      <c r="K31" s="9">
        <f>SUM(H31:J31)</f>
        <v>15628</v>
      </c>
      <c r="L31" s="7"/>
      <c r="M31" s="7">
        <f>+K31+F31</f>
        <v>16689</v>
      </c>
    </row>
    <row r="32" spans="1:13" ht="25.5">
      <c r="A32" s="1" t="s">
        <v>41</v>
      </c>
      <c r="B32" s="3" t="s">
        <v>42</v>
      </c>
      <c r="C32" s="15">
        <f>C31/C42</f>
        <v>0.00046843075696417004</v>
      </c>
      <c r="D32" s="15">
        <f>D31/D42</f>
        <v>0.0009876886694025178</v>
      </c>
      <c r="E32" s="15">
        <f>E31/E42</f>
        <v>0.0032586663670191845</v>
      </c>
      <c r="F32" s="14">
        <f>ROUND(+F31/F42,4)</f>
        <v>0.0016</v>
      </c>
      <c r="G32" s="7"/>
      <c r="H32" s="15">
        <f>H31/H42</f>
        <v>7.101894430339293E-05</v>
      </c>
      <c r="I32" s="15">
        <f>I31/I42</f>
        <v>0.0006772227417846432</v>
      </c>
      <c r="J32" s="15">
        <f>J31/J42</f>
        <v>0.11676458245908519</v>
      </c>
      <c r="K32" s="14">
        <f>ROUND(+K31/K42,4)</f>
        <v>0.0621</v>
      </c>
      <c r="L32" s="7"/>
      <c r="M32" s="14">
        <f>ROUND(+M31/M42,4)</f>
        <v>0.0186</v>
      </c>
    </row>
    <row r="33" spans="2:13" ht="12.75">
      <c r="B33" s="3"/>
      <c r="C33" s="11"/>
      <c r="D33" s="11"/>
      <c r="E33" s="11"/>
      <c r="F33" s="11"/>
      <c r="G33" s="7"/>
      <c r="H33" s="11"/>
      <c r="I33" s="11"/>
      <c r="J33" s="11"/>
      <c r="K33" s="11"/>
      <c r="L33" s="7"/>
      <c r="M33" s="11"/>
    </row>
    <row r="34" spans="1:13" ht="12.75" customHeight="1">
      <c r="A34" s="1" t="s">
        <v>43</v>
      </c>
      <c r="B34" s="3" t="s">
        <v>44</v>
      </c>
      <c r="C34" s="6">
        <v>83</v>
      </c>
      <c r="D34" s="6">
        <v>24</v>
      </c>
      <c r="E34" s="6">
        <v>56</v>
      </c>
      <c r="F34" s="7">
        <f>SUM(C34:E34)</f>
        <v>163</v>
      </c>
      <c r="G34" s="7"/>
      <c r="H34" s="8">
        <v>0</v>
      </c>
      <c r="I34" s="8">
        <v>0</v>
      </c>
      <c r="J34" s="8">
        <v>0</v>
      </c>
      <c r="K34" s="7">
        <f>SUM(H34:J34)</f>
        <v>0</v>
      </c>
      <c r="L34" s="7"/>
      <c r="M34" s="7">
        <f>+K34+F34</f>
        <v>163</v>
      </c>
    </row>
    <row r="35" spans="1:13" ht="12.75">
      <c r="A35" s="1" t="s">
        <v>45</v>
      </c>
      <c r="B35" s="3" t="s">
        <v>46</v>
      </c>
      <c r="C35" s="6">
        <v>185515</v>
      </c>
      <c r="D35" s="6">
        <v>197560</v>
      </c>
      <c r="E35" s="6">
        <v>213531</v>
      </c>
      <c r="F35" s="7">
        <f>SUM(C35:E35)</f>
        <v>596606</v>
      </c>
      <c r="G35" s="7"/>
      <c r="H35" s="6">
        <v>49775</v>
      </c>
      <c r="I35" s="6">
        <v>53922</v>
      </c>
      <c r="J35" s="6">
        <v>106621</v>
      </c>
      <c r="K35" s="7">
        <f>SUM(H35:J35)</f>
        <v>210318</v>
      </c>
      <c r="L35" s="7"/>
      <c r="M35" s="7">
        <f>+K35+F35</f>
        <v>806924</v>
      </c>
    </row>
    <row r="36" spans="1:13" ht="12.75">
      <c r="A36" s="1" t="s">
        <v>47</v>
      </c>
      <c r="B36" s="3" t="s">
        <v>48</v>
      </c>
      <c r="C36" s="7">
        <f>+C35+C34</f>
        <v>185598</v>
      </c>
      <c r="D36" s="7">
        <f>+D35+D34</f>
        <v>197584</v>
      </c>
      <c r="E36" s="7">
        <f>+E35+E34</f>
        <v>213587</v>
      </c>
      <c r="F36" s="7">
        <f>+F35+F34</f>
        <v>596769</v>
      </c>
      <c r="G36" s="7"/>
      <c r="H36" s="7">
        <f>+H35+H34</f>
        <v>49775</v>
      </c>
      <c r="I36" s="7">
        <f>+I35+I34</f>
        <v>53922</v>
      </c>
      <c r="J36" s="7">
        <f>+J35+J34</f>
        <v>106621</v>
      </c>
      <c r="K36" s="7">
        <f>+K35+K34</f>
        <v>210318</v>
      </c>
      <c r="L36" s="7"/>
      <c r="M36" s="7">
        <f>SUM(M34:M35)</f>
        <v>807087</v>
      </c>
    </row>
    <row r="37" spans="2:13" ht="12.75">
      <c r="B37" s="3"/>
      <c r="C37" s="7"/>
      <c r="D37" s="7"/>
      <c r="E37" s="7"/>
      <c r="F37" s="7"/>
      <c r="G37" s="7"/>
      <c r="H37" s="7"/>
      <c r="I37" s="7"/>
      <c r="J37" s="7"/>
      <c r="K37" s="9"/>
      <c r="L37" s="7"/>
      <c r="M37" s="7"/>
    </row>
    <row r="38" spans="1:13" ht="25.5">
      <c r="A38" s="1" t="s">
        <v>49</v>
      </c>
      <c r="B38" s="3" t="s">
        <v>50</v>
      </c>
      <c r="C38" s="15">
        <f>C36/C42</f>
        <v>0.924891613096128</v>
      </c>
      <c r="D38" s="15">
        <f aca="true" t="shared" si="4" ref="D38:M38">D36/D42</f>
        <v>0.9162041223250098</v>
      </c>
      <c r="E38" s="15">
        <f t="shared" si="4"/>
        <v>0.9230885587964544</v>
      </c>
      <c r="F38" s="14">
        <f t="shared" si="4"/>
        <v>0.9213549932994497</v>
      </c>
      <c r="G38" s="7"/>
      <c r="H38" s="15">
        <f t="shared" si="4"/>
        <v>0.8837419881753458</v>
      </c>
      <c r="I38" s="15">
        <f t="shared" si="4"/>
        <v>0.8694572543455126</v>
      </c>
      <c r="J38" s="15">
        <f t="shared" si="4"/>
        <v>0.7989703854684971</v>
      </c>
      <c r="K38" s="14">
        <f t="shared" si="4"/>
        <v>0.8352946316161548</v>
      </c>
      <c r="L38" s="7"/>
      <c r="M38" s="14">
        <f t="shared" si="4"/>
        <v>0.8972648046630506</v>
      </c>
    </row>
    <row r="39" spans="2:13" ht="12.75">
      <c r="B39" s="3"/>
      <c r="C39" s="7"/>
      <c r="D39" s="7"/>
      <c r="E39" s="7"/>
      <c r="F39" s="7"/>
      <c r="G39" s="7"/>
      <c r="H39" s="7"/>
      <c r="I39" s="7"/>
      <c r="J39" s="7"/>
      <c r="K39" s="7"/>
      <c r="L39" s="7"/>
      <c r="M39" s="7"/>
    </row>
    <row r="40" spans="1:13" ht="38.25">
      <c r="A40" s="1" t="s">
        <v>51</v>
      </c>
      <c r="B40" s="3" t="s">
        <v>52</v>
      </c>
      <c r="C40" s="16">
        <f>+C36/(C42-C22)</f>
        <v>0.9994937854080951</v>
      </c>
      <c r="D40" s="16">
        <f aca="true" t="shared" si="5" ref="D40:K40">+D36/(D42-D22)</f>
        <v>0.9989029378011234</v>
      </c>
      <c r="E40" s="16">
        <f t="shared" si="5"/>
        <v>0.9923939709326097</v>
      </c>
      <c r="F40" s="16">
        <f t="shared" si="5"/>
        <v>0.9967463760006815</v>
      </c>
      <c r="G40" s="16"/>
      <c r="H40" s="16">
        <f t="shared" si="5"/>
        <v>0.9999196448301493</v>
      </c>
      <c r="I40" s="16">
        <f t="shared" si="5"/>
        <v>0.999221703357794</v>
      </c>
      <c r="J40" s="16">
        <f t="shared" si="5"/>
        <v>0.8724908553799825</v>
      </c>
      <c r="K40" s="16">
        <f t="shared" si="5"/>
        <v>0.9308330309011887</v>
      </c>
      <c r="L40" s="15"/>
      <c r="M40" s="15">
        <f>+M36/(M42-M22)</f>
        <v>0.978687051559243</v>
      </c>
    </row>
    <row r="42" spans="1:13" ht="23.25" thickBot="1">
      <c r="A42" s="1" t="s">
        <v>53</v>
      </c>
      <c r="B42" s="3" t="s">
        <v>54</v>
      </c>
      <c r="C42" s="17">
        <f>+C36+C31+C28+C22+C26</f>
        <v>200670</v>
      </c>
      <c r="D42" s="17">
        <f>+D36+D31+D28+D22+D26</f>
        <v>215655</v>
      </c>
      <c r="E42" s="17">
        <f>+E36+E31+E28+E22+E26</f>
        <v>231383</v>
      </c>
      <c r="F42" s="17">
        <f>+F36+F31+F28+F22+F26</f>
        <v>647708</v>
      </c>
      <c r="G42" s="7"/>
      <c r="H42" s="17">
        <f>+H36+H31+H28+H22+H26</f>
        <v>56323</v>
      </c>
      <c r="I42" s="17">
        <f>+I36+I31+I28+I22+I26</f>
        <v>62018</v>
      </c>
      <c r="J42" s="17">
        <f>+J36+J31+J28+J22+J26</f>
        <v>133448</v>
      </c>
      <c r="K42" s="17">
        <f>+K36+K31+K28+K22+K26</f>
        <v>251789</v>
      </c>
      <c r="L42" s="7"/>
      <c r="M42" s="17">
        <f>+M36+M31+M28+M22+M26</f>
        <v>899497</v>
      </c>
    </row>
    <row r="43" spans="2:13" ht="13.5" thickTop="1">
      <c r="B43" s="3"/>
      <c r="C43" s="19"/>
      <c r="D43" s="19"/>
      <c r="E43" s="19"/>
      <c r="F43" s="19"/>
      <c r="G43" s="7"/>
      <c r="H43" s="19"/>
      <c r="I43" s="19"/>
      <c r="J43" s="19"/>
      <c r="K43" s="19"/>
      <c r="L43" s="7"/>
      <c r="M43" s="19"/>
    </row>
    <row r="44" spans="2:13" ht="12.75">
      <c r="B44" s="3"/>
      <c r="C44" s="19"/>
      <c r="D44" s="19"/>
      <c r="E44" s="19"/>
      <c r="F44" s="19"/>
      <c r="G44" s="7"/>
      <c r="H44" s="19"/>
      <c r="I44" s="19"/>
      <c r="J44" s="19"/>
      <c r="K44" s="19"/>
      <c r="L44" s="7"/>
      <c r="M44" s="19"/>
    </row>
    <row r="46" spans="1:13" ht="25.5" customHeight="1">
      <c r="A46" s="27" t="s">
        <v>60</v>
      </c>
      <c r="B46" s="27"/>
      <c r="C46" s="27"/>
      <c r="D46" s="27"/>
      <c r="E46" s="27"/>
      <c r="F46" s="27"/>
      <c r="G46" s="27"/>
      <c r="H46" s="27"/>
      <c r="I46" s="27"/>
      <c r="J46" s="27"/>
      <c r="K46" s="27"/>
      <c r="L46" s="27"/>
      <c r="M46" s="27"/>
    </row>
    <row r="47" spans="3:10" ht="12.75">
      <c r="C47" s="19"/>
      <c r="J47" s="18"/>
    </row>
    <row r="48" ht="12.75">
      <c r="C48" s="19"/>
    </row>
    <row r="49" ht="12.75">
      <c r="C49" s="19"/>
    </row>
    <row r="50" ht="12.75">
      <c r="C50" s="20"/>
    </row>
  </sheetData>
  <mergeCells count="6">
    <mergeCell ref="A46:M46"/>
    <mergeCell ref="A1:M1"/>
    <mergeCell ref="A2:M2"/>
    <mergeCell ref="A3:M3"/>
    <mergeCell ref="C4:F4"/>
    <mergeCell ref="H4:K4"/>
  </mergeCells>
  <printOptions/>
  <pageMargins left="2" right="1" top="1" bottom="1" header="0.5" footer="0.5"/>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mmccarty</dc:creator>
  <cp:keywords/>
  <dc:description/>
  <cp:lastModifiedBy>mmccarty</cp:lastModifiedBy>
  <cp:lastPrinted>2008-08-01T13:43:20Z</cp:lastPrinted>
  <dcterms:created xsi:type="dcterms:W3CDTF">2005-10-24T19:56:43Z</dcterms:created>
  <dcterms:modified xsi:type="dcterms:W3CDTF">2008-08-01T13:44:26Z</dcterms:modified>
  <cp:category/>
  <cp:version/>
  <cp:contentType/>
  <cp:contentStatus/>
</cp:coreProperties>
</file>