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65" windowHeight="6810" tabRatio="632" activeTab="0"/>
  </bookViews>
  <sheets>
    <sheet name="Av Chart" sheetId="1" r:id="rId1"/>
    <sheet name="EDS HW Summ" sheetId="2" r:id="rId2"/>
    <sheet name="LFC Summ" sheetId="3" r:id="rId3"/>
    <sheet name="SE Summ" sheetId="4" r:id="rId4"/>
    <sheet name="SCED Summ" sheetId="5" r:id="rId5"/>
  </sheets>
  <definedNames>
    <definedName name="_xlnm.Print_Area" localSheetId="0">'Av Chart'!$A$1:$E$33</definedName>
    <definedName name="_xlnm.Print_Area" localSheetId="1">'EDS HW Summ'!$A$1:$H$16</definedName>
    <definedName name="_xlnm.Print_Area" localSheetId="4">'SCED Summ'!$A$1:$H$16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<sst xmlns="http://schemas.openxmlformats.org/spreadsheetml/2006/main" count="121" uniqueCount="43">
  <si>
    <t>SLA Target</t>
  </si>
  <si>
    <t>Load Frequency Control (LFC)</t>
  </si>
  <si>
    <t>State Estimator (SE)</t>
  </si>
  <si>
    <t>Env / App Name</t>
  </si>
  <si>
    <t>Availability</t>
  </si>
  <si>
    <t>Comments</t>
  </si>
  <si>
    <t>EDS H/W Infrastructure</t>
  </si>
  <si>
    <t>SCED</t>
  </si>
  <si>
    <t>Month</t>
  </si>
  <si>
    <t>Server Count</t>
  </si>
  <si>
    <t>Gross Available Minutes</t>
  </si>
  <si>
    <t>Planned Outage Minutes</t>
  </si>
  <si>
    <t>Net Available Minutes</t>
  </si>
  <si>
    <t>Unplanned Outage Minutes</t>
  </si>
  <si>
    <t>Percent Availability</t>
  </si>
  <si>
    <t>Notes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</si>
  <si>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</si>
  <si>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</si>
  <si>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</si>
  <si>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</si>
  <si>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</si>
  <si>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</si>
  <si>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</si>
  <si>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</si>
  <si>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</si>
  <si>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</si>
  <si>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</si>
  <si>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</si>
  <si>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 - Dec 2008 (YTD)</t>
  </si>
  <si>
    <t>Nodal EDS environment - IT SLA metrics</t>
  </si>
  <si>
    <t xml:space="preserve">Troubleshooting of JBOSS server stability issues required unplanned maintenance of MMS environment. </t>
  </si>
  <si>
    <t>EDS HW Infrastructure Availability</t>
  </si>
  <si>
    <t>Effective: Feb 2008  - TBD</t>
  </si>
  <si>
    <t>Availability Target</t>
  </si>
  <si>
    <t>Load Frequency Control (LFC) Availability</t>
  </si>
  <si>
    <t>SCED Availability</t>
  </si>
  <si>
    <t>Click here for EDS SLA v4.0</t>
  </si>
  <si>
    <t>Software bug caused outages when certain combination of data occurred. Temporary fix received from ABB, permanent fix to be received with next release.</t>
  </si>
  <si>
    <t>Problems related to Oracle DB instance associated with MMS in EDS3 environment caused uplanned outages. These were rectified as SCED began running under EDS4 environment effective April 15th, 2008.</t>
  </si>
  <si>
    <r>
      <t xml:space="preserve">Availability report for the month of: </t>
    </r>
    <r>
      <rPr>
        <b/>
        <sz val="12"/>
        <color indexed="10"/>
        <rFont val="Arial"/>
        <family val="2"/>
      </rPr>
      <t>May 2008</t>
    </r>
    <r>
      <rPr>
        <b/>
        <sz val="12"/>
        <rFont val="Arial"/>
        <family val="2"/>
      </rPr>
      <t xml:space="preserve"> </t>
    </r>
  </si>
  <si>
    <t>TBD</t>
  </si>
  <si>
    <t>State Estimator Availability</t>
  </si>
  <si>
    <t>Telemetry issues resulting in bad data caused SCED outages. A software patch is scheduled for release in EDS environment in second week of June to filter bad data.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</si>
</sst>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;[Red]#,##0"/>
    <numFmt numFmtId="171" formatCode="0.0%"/>
    <numFmt numFmtId="172" formatCode="0.000%"/>
    <numFmt numFmtId="173" formatCode="dd\-mmm\-yy"/>
    <numFmt numFmtId="174" formatCode="[$-409]dddd\,\ mmmm\ dd\,\ yyyy"/>
    <numFmt numFmtId="175" formatCode="[$-409]d\-mmm\-yy;@"/>
    <numFmt numFmtId="176" formatCode="m/d/yy;@"/>
    <numFmt numFmtId="177" formatCode="mm/dd/yy;@"/>
    <numFmt numFmtId="178" formatCode="[$-409]h:mm:ss\ AM/PM"/>
    <numFmt numFmtId="179" formatCode="m/d/yy"/>
    <numFmt numFmtId="180" formatCode="m/d;@"/>
    <numFmt numFmtId="181" formatCode="mmm\-yyyy"/>
    <numFmt numFmtId="182" formatCode="m/d/yyyy;@"/>
    <numFmt numFmtId="183" formatCode="[$-409]m/d/yy\ h:mm\ AM/PM;@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5.5"/>
      <name val="Arial"/>
      <family val="0"/>
    </font>
    <font>
      <sz val="13.25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18"/>
      <name val="Arial"/>
      <family val="0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3.25"/>
      <color indexed="18"/>
      <name val="Arial"/>
      <family val="2"/>
    </font>
    <font>
      <sz val="8"/>
      <color indexed="9"/>
      <name val="Verdana"/>
      <family val="2"/>
    </font>
    <font>
      <u val="single"/>
      <sz val="8"/>
      <color indexed="12"/>
      <name val="Arial"/>
      <family val="0"/>
    </font>
    <font>
      <b/>
      <sz val="8"/>
      <color indexed="8"/>
      <name val="Verdana"/>
      <family val="2"/>
    </font>
    <font>
      <b/>
      <i/>
      <sz val="13.25"/>
      <color indexed="18"/>
      <name val="Arial"/>
      <family val="2"/>
    </font>
    <font>
      <b/>
      <sz val="10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hair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53" applyFont="1" applyAlignment="1">
      <alignment/>
    </xf>
    <xf numFmtId="0" fontId="25" fillId="0" borderId="0" xfId="0" applyFont="1" applyAlignment="1">
      <alignment/>
    </xf>
    <xf numFmtId="0" fontId="26" fillId="24" borderId="10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 wrapText="1"/>
    </xf>
    <xf numFmtId="0" fontId="27" fillId="0" borderId="13" xfId="0" applyFont="1" applyBorder="1" applyAlignment="1">
      <alignment wrapText="1"/>
    </xf>
    <xf numFmtId="3" fontId="27" fillId="0" borderId="13" xfId="0" applyNumberFormat="1" applyFont="1" applyBorder="1" applyAlignment="1">
      <alignment wrapText="1"/>
    </xf>
    <xf numFmtId="10" fontId="0" fillId="0" borderId="0" xfId="0" applyNumberFormat="1" applyAlignment="1">
      <alignment/>
    </xf>
    <xf numFmtId="10" fontId="0" fillId="0" borderId="0" xfId="0" applyNumberFormat="1" applyAlignment="1">
      <alignment vertical="top" wrapText="1"/>
    </xf>
    <xf numFmtId="10" fontId="27" fillId="0" borderId="14" xfId="59" applyNumberFormat="1" applyFont="1" applyBorder="1" applyAlignment="1">
      <alignment vertical="top" wrapText="1"/>
    </xf>
    <xf numFmtId="0" fontId="27" fillId="0" borderId="14" xfId="59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horizontal="left" vertical="top" wrapText="1" indent="1"/>
    </xf>
    <xf numFmtId="172" fontId="0" fillId="0" borderId="0" xfId="0" applyNumberFormat="1" applyAlignment="1">
      <alignment/>
    </xf>
    <xf numFmtId="172" fontId="26" fillId="24" borderId="16" xfId="0" applyNumberFormat="1" applyFont="1" applyFill="1" applyBorder="1" applyAlignment="1">
      <alignment horizontal="center" wrapText="1"/>
    </xf>
    <xf numFmtId="172" fontId="27" fillId="0" borderId="17" xfId="0" applyNumberFormat="1" applyFont="1" applyBorder="1" applyAlignment="1">
      <alignment wrapText="1"/>
    </xf>
    <xf numFmtId="172" fontId="27" fillId="0" borderId="11" xfId="0" applyNumberFormat="1" applyFont="1" applyBorder="1" applyAlignment="1">
      <alignment wrapText="1"/>
    </xf>
    <xf numFmtId="172" fontId="27" fillId="0" borderId="10" xfId="59" applyNumberFormat="1" applyFont="1" applyBorder="1" applyAlignment="1">
      <alignment wrapText="1"/>
    </xf>
    <xf numFmtId="0" fontId="29" fillId="0" borderId="0" xfId="0" applyFont="1" applyAlignment="1">
      <alignment/>
    </xf>
    <xf numFmtId="172" fontId="27" fillId="0" borderId="10" xfId="0" applyNumberFormat="1" applyFont="1" applyBorder="1" applyAlignment="1">
      <alignment wrapText="1"/>
    </xf>
    <xf numFmtId="172" fontId="27" fillId="24" borderId="11" xfId="0" applyNumberFormat="1" applyFont="1" applyFill="1" applyBorder="1" applyAlignment="1">
      <alignment wrapText="1"/>
    </xf>
    <xf numFmtId="0" fontId="26" fillId="24" borderId="10" xfId="0" applyFont="1" applyFill="1" applyBorder="1" applyAlignment="1">
      <alignment wrapText="1"/>
    </xf>
    <xf numFmtId="3" fontId="31" fillId="24" borderId="10" xfId="0" applyNumberFormat="1" applyFont="1" applyFill="1" applyBorder="1" applyAlignment="1">
      <alignment wrapText="1"/>
    </xf>
    <xf numFmtId="172" fontId="31" fillId="24" borderId="18" xfId="59" applyNumberFormat="1" applyFont="1" applyFill="1" applyBorder="1" applyAlignment="1">
      <alignment wrapText="1"/>
    </xf>
    <xf numFmtId="172" fontId="27" fillId="0" borderId="17" xfId="59" applyNumberFormat="1" applyFont="1" applyBorder="1" applyAlignment="1">
      <alignment wrapText="1"/>
    </xf>
    <xf numFmtId="172" fontId="27" fillId="0" borderId="11" xfId="0" applyNumberFormat="1" applyFont="1" applyBorder="1" applyAlignment="1">
      <alignment horizontal="right" wrapText="1"/>
    </xf>
    <xf numFmtId="172" fontId="27" fillId="0" borderId="19" xfId="0" applyNumberFormat="1" applyFont="1" applyBorder="1" applyAlignment="1">
      <alignment horizontal="right" wrapText="1"/>
    </xf>
    <xf numFmtId="0" fontId="27" fillId="0" borderId="15" xfId="59" applyNumberFormat="1" applyFont="1" applyBorder="1" applyAlignment="1">
      <alignment vertical="top" wrapText="1"/>
    </xf>
    <xf numFmtId="0" fontId="2" fillId="25" borderId="20" xfId="0" applyFont="1" applyFill="1" applyBorder="1" applyAlignment="1">
      <alignment/>
    </xf>
    <xf numFmtId="0" fontId="2" fillId="25" borderId="21" xfId="0" applyFont="1" applyFill="1" applyBorder="1" applyAlignment="1">
      <alignment/>
    </xf>
    <xf numFmtId="0" fontId="32" fillId="25" borderId="22" xfId="53" applyFont="1" applyFill="1" applyBorder="1" applyAlignment="1">
      <alignment horizontal="right"/>
    </xf>
    <xf numFmtId="0" fontId="28" fillId="25" borderId="23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32" fillId="25" borderId="25" xfId="53" applyFont="1" applyFill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left" wrapText="1" indent="1"/>
    </xf>
    <xf numFmtId="172" fontId="33" fillId="0" borderId="10" xfId="0" applyNumberFormat="1" applyFont="1" applyBorder="1" applyAlignment="1">
      <alignment wrapText="1"/>
    </xf>
    <xf numFmtId="172" fontId="33" fillId="0" borderId="11" xfId="0" applyNumberFormat="1" applyFont="1" applyBorder="1" applyAlignment="1">
      <alignment wrapText="1"/>
    </xf>
    <xf numFmtId="172" fontId="33" fillId="0" borderId="19" xfId="0" applyNumberFormat="1" applyFont="1" applyBorder="1" applyAlignment="1">
      <alignment wrapText="1"/>
    </xf>
    <xf numFmtId="172" fontId="33" fillId="0" borderId="10" xfId="59" applyNumberFormat="1" applyFont="1" applyBorder="1" applyAlignment="1">
      <alignment wrapText="1"/>
    </xf>
    <xf numFmtId="172" fontId="26" fillId="24" borderId="18" xfId="59" applyNumberFormat="1" applyFont="1" applyFill="1" applyBorder="1" applyAlignment="1">
      <alignment wrapText="1"/>
    </xf>
    <xf numFmtId="0" fontId="27" fillId="0" borderId="15" xfId="59" applyNumberFormat="1" applyFont="1" applyBorder="1" applyAlignment="1">
      <alignment horizontal="left" vertical="top" wrapText="1" indent="1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168" fontId="35" fillId="0" borderId="34" xfId="0" applyNumberFormat="1" applyFont="1" applyBorder="1" applyAlignment="1">
      <alignment horizontal="center"/>
    </xf>
    <xf numFmtId="168" fontId="0" fillId="0" borderId="35" xfId="0" applyNumberFormat="1" applyBorder="1" applyAlignment="1">
      <alignment horizontal="center"/>
    </xf>
    <xf numFmtId="168" fontId="35" fillId="0" borderId="36" xfId="0" applyNumberFormat="1" applyFont="1" applyBorder="1" applyAlignment="1">
      <alignment horizontal="center"/>
    </xf>
    <xf numFmtId="168" fontId="0" fillId="0" borderId="36" xfId="0" applyNumberFormat="1" applyBorder="1" applyAlignment="1">
      <alignment horizontal="center"/>
    </xf>
    <xf numFmtId="0" fontId="27" fillId="0" borderId="15" xfId="59" applyNumberFormat="1" applyFont="1" applyBorder="1" applyAlignment="1">
      <alignment horizontal="left" wrapText="1" indent="1"/>
    </xf>
    <xf numFmtId="0" fontId="27" fillId="0" borderId="14" xfId="59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May 2008</a:t>
            </a:r>
            <a:r>
              <a:rPr lang="en-US" cap="none" sz="132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 Net Availability of SLA Metrics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75"/>
          <c:w val="0.972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 Chart'!$C$3</c:f>
              <c:strCache>
                <c:ptCount val="1"/>
                <c:pt idx="0">
                  <c:v>Availability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'Av Chart'!$B$4:$B$7</c:f>
              <c:strCache/>
            </c:strRef>
          </c:cat>
          <c:val>
            <c:numRef>
              <c:f>'Av Chart'!$C$4:$C$7</c:f>
              <c:numCache/>
            </c:numRef>
          </c:val>
          <c:shape val="box"/>
        </c:ser>
        <c:ser>
          <c:idx val="1"/>
          <c:order val="1"/>
          <c:tx>
            <c:strRef>
              <c:f>'Av Chart'!$D$3</c:f>
              <c:strCache>
                <c:ptCount val="1"/>
                <c:pt idx="0">
                  <c:v>SLA Target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'Av Chart'!$B$4:$B$7</c:f>
              <c:strCache/>
            </c:strRef>
          </c:cat>
          <c:val>
            <c:numRef>
              <c:f>'Av Chart'!$D$4:$D$7</c:f>
              <c:numCache/>
            </c:numRef>
          </c:val>
          <c:shape val="box"/>
        </c:ser>
        <c:shape val="box"/>
        <c:axId val="35133079"/>
        <c:axId val="47762256"/>
      </c:bar3D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762256"/>
        <c:crosses val="autoZero"/>
        <c:auto val="1"/>
        <c:lblOffset val="100"/>
        <c:noMultiLvlLbl val="0"/>
      </c:catAx>
      <c:valAx>
        <c:axId val="47762256"/>
        <c:scaling>
          <c:orientation val="minMax"/>
          <c:min val="8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351330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9999FF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0.2995</cdr:y>
    </cdr:from>
    <cdr:to>
      <cdr:x>0.81025</cdr:x>
      <cdr:y>0.2995</cdr:y>
    </cdr:to>
    <cdr:sp>
      <cdr:nvSpPr>
        <cdr:cNvPr id="1" name="Line 1"/>
        <cdr:cNvSpPr>
          <a:spLocks/>
        </cdr:cNvSpPr>
      </cdr:nvSpPr>
      <cdr:spPr>
        <a:xfrm flipV="1">
          <a:off x="5172075" y="1181100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0.57975</cdr:x>
      <cdr:y>0.2995</cdr:y>
    </cdr:from>
    <cdr:to>
      <cdr:x>0.65475</cdr:x>
      <cdr:y>0.2995</cdr:y>
    </cdr:to>
    <cdr:sp>
      <cdr:nvSpPr>
        <cdr:cNvPr id="2" name="Line 2"/>
        <cdr:cNvSpPr>
          <a:spLocks/>
        </cdr:cNvSpPr>
      </cdr:nvSpPr>
      <cdr:spPr>
        <a:xfrm>
          <a:off x="4076700" y="1181100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0.425</cdr:x>
      <cdr:y>0.2995</cdr:y>
    </cdr:from>
    <cdr:to>
      <cdr:x>0.501</cdr:x>
      <cdr:y>0.2995</cdr:y>
    </cdr:to>
    <cdr:sp>
      <cdr:nvSpPr>
        <cdr:cNvPr id="3" name="Line 3"/>
        <cdr:cNvSpPr>
          <a:spLocks/>
        </cdr:cNvSpPr>
      </cdr:nvSpPr>
      <cdr:spPr>
        <a:xfrm flipV="1">
          <a:off x="2990850" y="1181100"/>
          <a:ext cx="5334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0.2995</cdr:y>
    </cdr:from>
    <cdr:to>
      <cdr:x>0.361</cdr:x>
      <cdr:y>0.2995</cdr:y>
    </cdr:to>
    <cdr:sp>
      <cdr:nvSpPr>
        <cdr:cNvPr id="4" name="Line 4"/>
        <cdr:cNvSpPr>
          <a:spLocks/>
        </cdr:cNvSpPr>
      </cdr:nvSpPr>
      <cdr:spPr>
        <a:xfrm flipV="1">
          <a:off x="1971675" y="1181100"/>
          <a:ext cx="5619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0.114</cdr:x>
      <cdr:y>0.8335</cdr:y>
    </cdr:from>
    <cdr:to>
      <cdr:x>0.84925</cdr:x>
      <cdr:y>0.8335</cdr:y>
    </cdr:to>
    <cdr:sp>
      <cdr:nvSpPr>
        <cdr:cNvPr id="5" name="Line 5"/>
        <cdr:cNvSpPr>
          <a:spLocks/>
        </cdr:cNvSpPr>
      </cdr:nvSpPr>
      <cdr:spPr>
        <a:xfrm>
          <a:off x="800100" y="3295650"/>
          <a:ext cx="51720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47625</xdr:rowOff>
    </xdr:from>
    <xdr:to>
      <xdr:col>4</xdr:col>
      <xdr:colOff>3609975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33375" y="1752600"/>
        <a:ext cx="7038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dal.ercot.com/docs/pd/eds/gen/sla/eds_sla_for_nodal_eds_environments_v_4_0.doc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4.140625" style="0" customWidth="1"/>
    <col min="2" max="2" width="26.421875" style="0" customWidth="1"/>
    <col min="3" max="3" width="12.7109375" style="0" customWidth="1"/>
    <col min="4" max="4" width="13.140625" style="0" customWidth="1"/>
    <col min="5" max="5" width="59.7109375" style="2" customWidth="1"/>
  </cols>
  <sheetData>
    <row r="1" spans="2:5" s="1" customFormat="1" ht="12.75">
      <c r="B1" s="33" t="s">
        <v>29</v>
      </c>
      <c r="C1" s="34"/>
      <c r="D1" s="34"/>
      <c r="E1" s="35"/>
    </row>
    <row r="2" spans="2:5" s="1" customFormat="1" ht="16.5" customHeight="1">
      <c r="B2" s="36" t="s">
        <v>39</v>
      </c>
      <c r="C2" s="37"/>
      <c r="D2" s="37"/>
      <c r="E2" s="38" t="s">
        <v>36</v>
      </c>
    </row>
    <row r="3" spans="2:5" s="3" customFormat="1" ht="17.25" customHeight="1">
      <c r="B3" s="49" t="s">
        <v>3</v>
      </c>
      <c r="C3" s="51" t="s">
        <v>4</v>
      </c>
      <c r="D3" s="52" t="s">
        <v>0</v>
      </c>
      <c r="E3" s="50" t="s">
        <v>5</v>
      </c>
    </row>
    <row r="4" spans="2:5" ht="12.75">
      <c r="B4" s="39" t="s">
        <v>6</v>
      </c>
      <c r="C4" s="53">
        <v>99.093</v>
      </c>
      <c r="D4" s="54">
        <v>95</v>
      </c>
      <c r="E4" s="40"/>
    </row>
    <row r="5" spans="2:5" ht="12.75">
      <c r="B5" s="39" t="s">
        <v>1</v>
      </c>
      <c r="C5" s="53">
        <v>99.718</v>
      </c>
      <c r="D5" s="54">
        <v>95</v>
      </c>
      <c r="E5" s="40"/>
    </row>
    <row r="6" spans="2:5" ht="12.75">
      <c r="B6" s="39" t="s">
        <v>2</v>
      </c>
      <c r="C6" s="53">
        <v>95.544</v>
      </c>
      <c r="D6" s="54">
        <v>95</v>
      </c>
      <c r="E6" s="40"/>
    </row>
    <row r="7" spans="2:5" ht="36.75" customHeight="1">
      <c r="B7" s="41" t="s">
        <v>7</v>
      </c>
      <c r="C7" s="55">
        <v>88.505</v>
      </c>
      <c r="D7" s="56">
        <v>95</v>
      </c>
      <c r="E7" s="42" t="s">
        <v>42</v>
      </c>
    </row>
    <row r="8" ht="12.75">
      <c r="E8"/>
    </row>
    <row r="36" ht="12.75">
      <c r="B36" s="4"/>
    </row>
  </sheetData>
  <hyperlinks>
    <hyperlink ref="E2" r:id="rId1" display="Refer to the EDS SLA v4.0 for details: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H9" sqref="H9"/>
    </sheetView>
  </sheetViews>
  <sheetFormatPr defaultColWidth="0" defaultRowHeight="0" customHeight="1" zeroHeight="1"/>
  <cols>
    <col min="1" max="1" width="12.57421875" style="0" bestFit="1" customWidth="1"/>
    <col min="2" max="2" width="9.7109375" style="0" customWidth="1"/>
    <col min="3" max="3" width="11.28125" style="0" customWidth="1"/>
    <col min="4" max="4" width="11.421875" style="0" customWidth="1"/>
    <col min="5" max="5" width="11.8515625" style="0" customWidth="1"/>
    <col min="6" max="6" width="10.7109375" style="0" customWidth="1"/>
    <col min="7" max="8" width="11.57421875" style="18" customWidth="1"/>
    <col min="9" max="9" width="60.28125" style="14" customWidth="1"/>
  </cols>
  <sheetData>
    <row r="1" spans="1:9" ht="23.25" customHeight="1">
      <c r="A1" s="5" t="s">
        <v>31</v>
      </c>
      <c r="I1"/>
    </row>
    <row r="2" spans="1:9" ht="23.25" customHeight="1" thickBot="1">
      <c r="A2" s="23" t="s">
        <v>32</v>
      </c>
      <c r="I2"/>
    </row>
    <row r="3" spans="1:9" ht="33.75" customHeight="1" thickBot="1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7" t="s">
        <v>13</v>
      </c>
      <c r="G3" s="19" t="s">
        <v>14</v>
      </c>
      <c r="H3" s="19" t="s">
        <v>33</v>
      </c>
      <c r="I3" s="8" t="s">
        <v>15</v>
      </c>
    </row>
    <row r="4" spans="1:9" ht="19.5" customHeight="1" thickBot="1">
      <c r="A4" s="9" t="s">
        <v>16</v>
      </c>
      <c r="B4" s="9"/>
      <c r="C4" s="10"/>
      <c r="D4" s="10"/>
      <c r="E4" s="10"/>
      <c r="F4" s="10"/>
      <c r="G4" s="43"/>
      <c r="H4" s="20"/>
      <c r="I4" s="15"/>
    </row>
    <row r="5" spans="1:9" ht="19.5" customHeight="1" thickBot="1">
      <c r="A5" s="9" t="s">
        <v>17</v>
      </c>
      <c r="B5" s="9">
        <v>59</v>
      </c>
      <c r="C5" s="10">
        <v>2401920</v>
      </c>
      <c r="D5" s="10">
        <v>20657</v>
      </c>
      <c r="E5" s="10">
        <f>C5-D5</f>
        <v>2381263</v>
      </c>
      <c r="F5" s="10">
        <v>12963</v>
      </c>
      <c r="G5" s="46">
        <f>(E5-F5)/E5</f>
        <v>0.9945562501916</v>
      </c>
      <c r="H5" s="29">
        <v>0.95</v>
      </c>
      <c r="I5" s="15"/>
    </row>
    <row r="6" spans="1:9" ht="19.5" customHeight="1" thickBot="1">
      <c r="A6" s="9" t="s">
        <v>18</v>
      </c>
      <c r="B6" s="9">
        <v>55</v>
      </c>
      <c r="C6" s="10">
        <v>2455200</v>
      </c>
      <c r="D6" s="10">
        <v>0</v>
      </c>
      <c r="E6" s="10">
        <f>C6-D6</f>
        <v>2455200</v>
      </c>
      <c r="F6" s="10">
        <v>10811</v>
      </c>
      <c r="G6" s="46">
        <f>(E6-F6)/E6</f>
        <v>0.9955966927337895</v>
      </c>
      <c r="H6" s="20">
        <v>0.95</v>
      </c>
      <c r="I6" s="15"/>
    </row>
    <row r="7" spans="1:9" ht="19.5" customHeight="1" thickBot="1">
      <c r="A7" s="9" t="s">
        <v>19</v>
      </c>
      <c r="B7" s="9">
        <v>136</v>
      </c>
      <c r="C7" s="10">
        <v>5171040</v>
      </c>
      <c r="D7" s="10">
        <v>19480</v>
      </c>
      <c r="E7" s="10">
        <f>C7-D7</f>
        <v>5151560</v>
      </c>
      <c r="F7" s="10">
        <v>36771</v>
      </c>
      <c r="G7" s="46">
        <f>(E7-F7)/E7</f>
        <v>0.9928621621411766</v>
      </c>
      <c r="H7" s="20">
        <v>0.95</v>
      </c>
      <c r="I7" s="15"/>
    </row>
    <row r="8" spans="1:9" ht="19.5" customHeight="1" thickBot="1">
      <c r="A8" s="9" t="s">
        <v>20</v>
      </c>
      <c r="B8" s="9">
        <v>154</v>
      </c>
      <c r="C8" s="10">
        <v>6855840</v>
      </c>
      <c r="D8" s="10">
        <v>0</v>
      </c>
      <c r="E8" s="10">
        <f>C8-D8</f>
        <v>6855840</v>
      </c>
      <c r="F8" s="10">
        <v>62172</v>
      </c>
      <c r="G8" s="46">
        <f>(E8-F8)/E8</f>
        <v>0.9909315269901281</v>
      </c>
      <c r="H8" s="20">
        <v>0.95</v>
      </c>
      <c r="I8" s="15"/>
    </row>
    <row r="9" spans="1:9" ht="19.5" customHeight="1" thickBot="1">
      <c r="A9" s="9" t="s">
        <v>21</v>
      </c>
      <c r="B9" s="9"/>
      <c r="C9" s="10"/>
      <c r="D9" s="10"/>
      <c r="E9" s="10"/>
      <c r="F9" s="10"/>
      <c r="G9" s="44"/>
      <c r="H9" s="21"/>
      <c r="I9" s="15"/>
    </row>
    <row r="10" spans="1:9" ht="19.5" customHeight="1" thickBot="1">
      <c r="A10" s="9" t="s">
        <v>22</v>
      </c>
      <c r="B10" s="9"/>
      <c r="C10" s="10"/>
      <c r="D10" s="10"/>
      <c r="E10" s="10"/>
      <c r="F10" s="10"/>
      <c r="G10" s="44"/>
      <c r="H10" s="21"/>
      <c r="I10" s="15"/>
    </row>
    <row r="11" spans="1:9" ht="19.5" customHeight="1" thickBot="1">
      <c r="A11" s="9" t="s">
        <v>23</v>
      </c>
      <c r="B11" s="9"/>
      <c r="C11" s="10"/>
      <c r="D11" s="10"/>
      <c r="E11" s="10"/>
      <c r="F11" s="10"/>
      <c r="G11" s="44"/>
      <c r="H11" s="21"/>
      <c r="I11" s="15"/>
    </row>
    <row r="12" spans="1:9" ht="19.5" customHeight="1" thickBot="1">
      <c r="A12" s="9" t="s">
        <v>24</v>
      </c>
      <c r="B12" s="9"/>
      <c r="C12" s="10"/>
      <c r="D12" s="10"/>
      <c r="E12" s="10"/>
      <c r="F12" s="10"/>
      <c r="G12" s="44"/>
      <c r="H12" s="30"/>
      <c r="I12" s="15"/>
    </row>
    <row r="13" spans="1:9" ht="19.5" customHeight="1" thickBot="1">
      <c r="A13" s="11" t="s">
        <v>25</v>
      </c>
      <c r="B13" s="9"/>
      <c r="C13" s="10"/>
      <c r="D13" s="10"/>
      <c r="E13" s="12"/>
      <c r="F13" s="12"/>
      <c r="G13" s="45"/>
      <c r="H13" s="31"/>
      <c r="I13" s="15"/>
    </row>
    <row r="14" spans="1:9" ht="19.5" customHeight="1" thickBot="1">
      <c r="A14" s="11" t="s">
        <v>26</v>
      </c>
      <c r="B14" s="9"/>
      <c r="C14" s="10"/>
      <c r="D14" s="10"/>
      <c r="E14" s="12"/>
      <c r="F14" s="12"/>
      <c r="G14" s="45"/>
      <c r="H14" s="31"/>
      <c r="I14" s="15"/>
    </row>
    <row r="15" spans="1:9" ht="19.5" customHeight="1" thickBot="1">
      <c r="A15" s="11" t="s">
        <v>27</v>
      </c>
      <c r="B15" s="9"/>
      <c r="C15" s="10"/>
      <c r="D15" s="10"/>
      <c r="E15" s="12"/>
      <c r="F15" s="12"/>
      <c r="G15" s="44"/>
      <c r="H15" s="30"/>
      <c r="I15" s="15"/>
    </row>
    <row r="16" spans="1:9" ht="24.75" customHeight="1" thickBot="1">
      <c r="A16" s="26" t="s">
        <v>28</v>
      </c>
      <c r="B16" s="26"/>
      <c r="C16" s="27">
        <f>SUM(C5:C15)</f>
        <v>16884000</v>
      </c>
      <c r="D16" s="27">
        <f>SUM(D5:D15)</f>
        <v>40137</v>
      </c>
      <c r="E16" s="27">
        <f>SUM(E4:E15)</f>
        <v>16843863</v>
      </c>
      <c r="F16" s="27">
        <f>SUM(F4:F15)</f>
        <v>122717</v>
      </c>
      <c r="G16" s="47">
        <f>(E16-F16)/E16</f>
        <v>0.9927144384871808</v>
      </c>
      <c r="H16" s="25"/>
      <c r="I16" s="1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F8" sqref="F8"/>
    </sheetView>
  </sheetViews>
  <sheetFormatPr defaultColWidth="0" defaultRowHeight="0" customHeight="1" zeroHeight="1"/>
  <cols>
    <col min="1" max="1" width="12.57421875" style="0" bestFit="1" customWidth="1"/>
    <col min="2" max="2" width="11.28125" style="0" customWidth="1"/>
    <col min="3" max="3" width="11.421875" style="0" customWidth="1"/>
    <col min="4" max="4" width="9.7109375" style="0" customWidth="1"/>
    <col min="5" max="5" width="10.7109375" style="0" customWidth="1"/>
    <col min="6" max="7" width="11.57421875" style="18" customWidth="1"/>
    <col min="8" max="8" width="70.57421875" style="13" customWidth="1"/>
  </cols>
  <sheetData>
    <row r="1" spans="1:8" ht="23.25" customHeight="1">
      <c r="A1" s="5" t="s">
        <v>34</v>
      </c>
      <c r="H1"/>
    </row>
    <row r="2" spans="1:8" ht="18.75" customHeight="1" thickBot="1">
      <c r="A2" s="23" t="s">
        <v>32</v>
      </c>
      <c r="H2"/>
    </row>
    <row r="3" spans="1:8" ht="33.75" customHeight="1" thickBot="1">
      <c r="A3" s="6" t="s">
        <v>8</v>
      </c>
      <c r="B3" s="6" t="s">
        <v>10</v>
      </c>
      <c r="C3" s="6" t="s">
        <v>11</v>
      </c>
      <c r="D3" s="6" t="s">
        <v>12</v>
      </c>
      <c r="E3" s="7" t="s">
        <v>13</v>
      </c>
      <c r="F3" s="19" t="s">
        <v>14</v>
      </c>
      <c r="G3" s="19" t="s">
        <v>33</v>
      </c>
      <c r="H3" s="8" t="s">
        <v>15</v>
      </c>
    </row>
    <row r="4" spans="1:8" ht="19.5" customHeight="1" thickBot="1">
      <c r="A4" s="9" t="s">
        <v>16</v>
      </c>
      <c r="B4" s="10"/>
      <c r="C4" s="10"/>
      <c r="D4" s="10"/>
      <c r="E4" s="10"/>
      <c r="F4" s="43"/>
      <c r="G4" s="20"/>
      <c r="H4" s="15"/>
    </row>
    <row r="5" spans="1:8" ht="19.5" customHeight="1" thickBot="1">
      <c r="A5" s="9" t="s">
        <v>17</v>
      </c>
      <c r="B5" s="10">
        <f>29*24*60</f>
        <v>41760</v>
      </c>
      <c r="C5" s="10">
        <v>200</v>
      </c>
      <c r="D5" s="10">
        <f>B5-C5</f>
        <v>41560</v>
      </c>
      <c r="E5" s="10">
        <v>455</v>
      </c>
      <c r="F5" s="46">
        <f>(D5-E5)/D5</f>
        <v>0.9890519730510106</v>
      </c>
      <c r="G5" s="29">
        <v>0.95</v>
      </c>
      <c r="H5" s="15"/>
    </row>
    <row r="6" spans="1:8" ht="19.5" customHeight="1" thickBot="1">
      <c r="A6" s="9" t="s">
        <v>18</v>
      </c>
      <c r="B6" s="10">
        <f>31*24*60</f>
        <v>44640</v>
      </c>
      <c r="C6" s="10">
        <v>101.82</v>
      </c>
      <c r="D6" s="10">
        <f>B6-C6</f>
        <v>44538.18</v>
      </c>
      <c r="E6" s="10">
        <v>1581.11</v>
      </c>
      <c r="F6" s="46">
        <f>(D6-E6)/D6</f>
        <v>0.9644998964933008</v>
      </c>
      <c r="G6" s="20">
        <v>0.95</v>
      </c>
      <c r="H6" s="15"/>
    </row>
    <row r="7" spans="1:8" ht="19.5" customHeight="1" thickBot="1">
      <c r="A7" s="9" t="s">
        <v>19</v>
      </c>
      <c r="B7" s="10">
        <v>43200</v>
      </c>
      <c r="C7" s="10">
        <v>10</v>
      </c>
      <c r="D7" s="10">
        <v>43190</v>
      </c>
      <c r="E7" s="10">
        <v>165</v>
      </c>
      <c r="F7" s="43">
        <v>0.9961</v>
      </c>
      <c r="G7" s="20">
        <v>0.95</v>
      </c>
      <c r="H7" s="15"/>
    </row>
    <row r="8" spans="1:8" ht="19.5" customHeight="1" thickBot="1">
      <c r="A8" s="9" t="s">
        <v>20</v>
      </c>
      <c r="B8" s="10">
        <v>44640</v>
      </c>
      <c r="C8" s="10">
        <v>97</v>
      </c>
      <c r="D8" s="10">
        <v>44543</v>
      </c>
      <c r="E8" s="10">
        <v>125.6</v>
      </c>
      <c r="F8" s="46">
        <f>(D8-E8)/D8</f>
        <v>0.9971802527894394</v>
      </c>
      <c r="G8" s="20">
        <v>0.95</v>
      </c>
      <c r="H8" s="15"/>
    </row>
    <row r="9" spans="1:8" ht="19.5" customHeight="1" thickBot="1">
      <c r="A9" s="9" t="s">
        <v>21</v>
      </c>
      <c r="B9" s="10"/>
      <c r="C9" s="10"/>
      <c r="D9" s="10"/>
      <c r="E9" s="10"/>
      <c r="F9" s="44"/>
      <c r="G9" s="21">
        <v>0.98</v>
      </c>
      <c r="H9" s="15"/>
    </row>
    <row r="10" spans="1:8" ht="19.5" customHeight="1" thickBot="1">
      <c r="A10" s="9" t="s">
        <v>22</v>
      </c>
      <c r="B10" s="10"/>
      <c r="C10" s="10"/>
      <c r="D10" s="10"/>
      <c r="E10" s="10"/>
      <c r="F10" s="44"/>
      <c r="G10" s="21">
        <v>0.98</v>
      </c>
      <c r="H10" s="15"/>
    </row>
    <row r="11" spans="1:8" ht="19.5" customHeight="1" thickBot="1">
      <c r="A11" s="9" t="s">
        <v>23</v>
      </c>
      <c r="B11" s="10"/>
      <c r="C11" s="10"/>
      <c r="D11" s="10"/>
      <c r="E11" s="10"/>
      <c r="F11" s="44"/>
      <c r="G11" s="21">
        <v>0.98</v>
      </c>
      <c r="H11" s="15"/>
    </row>
    <row r="12" spans="1:8" ht="19.5" customHeight="1" thickBot="1">
      <c r="A12" s="9" t="s">
        <v>24</v>
      </c>
      <c r="B12" s="10"/>
      <c r="C12" s="10"/>
      <c r="D12" s="10"/>
      <c r="E12" s="10"/>
      <c r="F12" s="44"/>
      <c r="G12" s="30" t="s">
        <v>40</v>
      </c>
      <c r="H12" s="15"/>
    </row>
    <row r="13" spans="1:8" ht="19.5" customHeight="1" thickBot="1">
      <c r="A13" s="11" t="s">
        <v>25</v>
      </c>
      <c r="B13" s="10"/>
      <c r="C13" s="10"/>
      <c r="D13" s="10"/>
      <c r="E13" s="10"/>
      <c r="F13" s="45"/>
      <c r="G13" s="31" t="s">
        <v>40</v>
      </c>
      <c r="H13" s="15"/>
    </row>
    <row r="14" spans="1:8" ht="19.5" customHeight="1" thickBot="1">
      <c r="A14" s="11" t="s">
        <v>26</v>
      </c>
      <c r="B14" s="10"/>
      <c r="C14" s="10"/>
      <c r="D14" s="10"/>
      <c r="E14" s="10"/>
      <c r="F14" s="45"/>
      <c r="G14" s="31" t="s">
        <v>40</v>
      </c>
      <c r="H14" s="15"/>
    </row>
    <row r="15" spans="1:8" ht="19.5" customHeight="1" thickBot="1">
      <c r="A15" s="11" t="s">
        <v>27</v>
      </c>
      <c r="B15" s="10"/>
      <c r="C15" s="10"/>
      <c r="D15" s="10"/>
      <c r="E15" s="10"/>
      <c r="F15" s="44"/>
      <c r="G15" s="30" t="s">
        <v>40</v>
      </c>
      <c r="H15" s="15"/>
    </row>
    <row r="16" spans="1:8" ht="23.25" customHeight="1" thickBot="1">
      <c r="A16" s="26" t="s">
        <v>28</v>
      </c>
      <c r="B16" s="27">
        <f>SUM(B5:B15)</f>
        <v>174240</v>
      </c>
      <c r="C16" s="27">
        <f>SUM(C5:C15)</f>
        <v>408.82</v>
      </c>
      <c r="D16" s="27">
        <f>SUM(D4:D15)</f>
        <v>173831.18</v>
      </c>
      <c r="E16" s="27">
        <f>SUM(E4:E15)</f>
        <v>2326.7099999999996</v>
      </c>
      <c r="F16" s="47">
        <f>(D16-E16)/D16</f>
        <v>0.9866151170348151</v>
      </c>
      <c r="G16" s="28"/>
      <c r="H16" s="1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G15" sqref="G15"/>
    </sheetView>
  </sheetViews>
  <sheetFormatPr defaultColWidth="0" defaultRowHeight="0" customHeight="1" zeroHeight="1"/>
  <cols>
    <col min="1" max="1" width="12.57421875" style="0" bestFit="1" customWidth="1"/>
    <col min="2" max="2" width="11.28125" style="0" customWidth="1"/>
    <col min="3" max="3" width="11.421875" style="0" customWidth="1"/>
    <col min="4" max="4" width="9.7109375" style="0" customWidth="1"/>
    <col min="5" max="5" width="10.7109375" style="0" customWidth="1"/>
    <col min="6" max="7" width="11.57421875" style="18" customWidth="1"/>
    <col min="8" max="8" width="70.00390625" style="13" customWidth="1"/>
  </cols>
  <sheetData>
    <row r="1" spans="1:8" ht="23.25" customHeight="1">
      <c r="A1" s="5" t="s">
        <v>41</v>
      </c>
      <c r="H1"/>
    </row>
    <row r="2" spans="1:8" ht="18" customHeight="1" thickBot="1">
      <c r="A2" s="23" t="s">
        <v>32</v>
      </c>
      <c r="H2"/>
    </row>
    <row r="3" spans="1:8" ht="33.75" customHeight="1" thickBot="1">
      <c r="A3" s="6" t="s">
        <v>8</v>
      </c>
      <c r="B3" s="6" t="s">
        <v>10</v>
      </c>
      <c r="C3" s="6" t="s">
        <v>11</v>
      </c>
      <c r="D3" s="6" t="s">
        <v>12</v>
      </c>
      <c r="E3" s="7" t="s">
        <v>13</v>
      </c>
      <c r="F3" s="19" t="s">
        <v>14</v>
      </c>
      <c r="G3" s="19" t="s">
        <v>33</v>
      </c>
      <c r="H3" s="8" t="s">
        <v>15</v>
      </c>
    </row>
    <row r="4" spans="1:8" ht="19.5" customHeight="1" thickBot="1">
      <c r="A4" s="9" t="s">
        <v>16</v>
      </c>
      <c r="B4" s="10"/>
      <c r="C4" s="10"/>
      <c r="D4" s="10"/>
      <c r="E4" s="10"/>
      <c r="F4" s="43"/>
      <c r="G4" s="20"/>
      <c r="H4" s="15"/>
    </row>
    <row r="5" spans="1:8" ht="19.5" customHeight="1" thickBot="1">
      <c r="A5" s="9" t="s">
        <v>17</v>
      </c>
      <c r="B5" s="10">
        <f>29*24*60</f>
        <v>41760</v>
      </c>
      <c r="C5" s="10">
        <v>200</v>
      </c>
      <c r="D5" s="10">
        <f>B5-C5</f>
        <v>41560</v>
      </c>
      <c r="E5" s="10">
        <v>455</v>
      </c>
      <c r="F5" s="46">
        <f>(D5-E5)/D5</f>
        <v>0.9890519730510106</v>
      </c>
      <c r="G5" s="29">
        <v>0.95</v>
      </c>
      <c r="H5" s="15"/>
    </row>
    <row r="6" spans="1:8" ht="19.5" customHeight="1" thickBot="1">
      <c r="A6" s="9" t="s">
        <v>18</v>
      </c>
      <c r="B6" s="10">
        <f>31*24*60</f>
        <v>44640</v>
      </c>
      <c r="C6" s="10">
        <v>591.13</v>
      </c>
      <c r="D6" s="10">
        <f>B6-C6</f>
        <v>44048.87</v>
      </c>
      <c r="E6" s="10">
        <v>2136.37</v>
      </c>
      <c r="F6" s="46">
        <f>(D6-E6)/D6</f>
        <v>0.9515000044269012</v>
      </c>
      <c r="G6" s="20">
        <v>0.95</v>
      </c>
      <c r="H6" s="15"/>
    </row>
    <row r="7" spans="1:8" ht="19.5" customHeight="1" thickBot="1">
      <c r="A7" s="9" t="s">
        <v>19</v>
      </c>
      <c r="B7" s="10">
        <v>43200</v>
      </c>
      <c r="C7" s="10">
        <v>12</v>
      </c>
      <c r="D7" s="10">
        <v>43188</v>
      </c>
      <c r="E7" s="10">
        <v>1588</v>
      </c>
      <c r="F7" s="43">
        <v>0.96324</v>
      </c>
      <c r="G7" s="20">
        <v>0.95</v>
      </c>
      <c r="H7" s="15"/>
    </row>
    <row r="8" spans="1:8" ht="19.5" customHeight="1" thickBot="1">
      <c r="A8" s="9" t="s">
        <v>20</v>
      </c>
      <c r="B8" s="10">
        <v>44640</v>
      </c>
      <c r="C8" s="10">
        <v>97</v>
      </c>
      <c r="D8" s="10">
        <v>44543</v>
      </c>
      <c r="E8" s="10">
        <v>1985</v>
      </c>
      <c r="F8" s="46">
        <f>(D8-E8)/D8</f>
        <v>0.9554363199604876</v>
      </c>
      <c r="G8" s="20">
        <v>0.95</v>
      </c>
      <c r="H8" s="15"/>
    </row>
    <row r="9" spans="1:8" ht="19.5" customHeight="1" thickBot="1">
      <c r="A9" s="9" t="s">
        <v>21</v>
      </c>
      <c r="B9" s="10"/>
      <c r="C9" s="10"/>
      <c r="D9" s="10"/>
      <c r="E9" s="10"/>
      <c r="F9" s="44"/>
      <c r="G9" s="21">
        <v>0.98</v>
      </c>
      <c r="H9" s="15"/>
    </row>
    <row r="10" spans="1:8" ht="19.5" customHeight="1" thickBot="1">
      <c r="A10" s="9" t="s">
        <v>22</v>
      </c>
      <c r="B10" s="10"/>
      <c r="C10" s="10"/>
      <c r="D10" s="10"/>
      <c r="E10" s="10"/>
      <c r="F10" s="44"/>
      <c r="G10" s="21">
        <v>0.98</v>
      </c>
      <c r="H10" s="15"/>
    </row>
    <row r="11" spans="1:8" ht="19.5" customHeight="1" thickBot="1">
      <c r="A11" s="9" t="s">
        <v>23</v>
      </c>
      <c r="B11" s="10"/>
      <c r="C11" s="10"/>
      <c r="D11" s="10"/>
      <c r="E11" s="10"/>
      <c r="F11" s="44"/>
      <c r="G11" s="21">
        <v>0.98</v>
      </c>
      <c r="H11" s="15"/>
    </row>
    <row r="12" spans="1:8" ht="19.5" customHeight="1" thickBot="1">
      <c r="A12" s="9" t="s">
        <v>24</v>
      </c>
      <c r="B12" s="10"/>
      <c r="C12" s="10"/>
      <c r="D12" s="10"/>
      <c r="E12" s="10"/>
      <c r="F12" s="44"/>
      <c r="G12" s="30" t="s">
        <v>40</v>
      </c>
      <c r="H12" s="15"/>
    </row>
    <row r="13" spans="1:8" ht="19.5" customHeight="1" thickBot="1">
      <c r="A13" s="11" t="s">
        <v>25</v>
      </c>
      <c r="B13" s="10"/>
      <c r="C13" s="10"/>
      <c r="D13" s="12"/>
      <c r="E13" s="12"/>
      <c r="F13" s="45"/>
      <c r="G13" s="31" t="s">
        <v>40</v>
      </c>
      <c r="H13" s="15"/>
    </row>
    <row r="14" spans="1:8" ht="19.5" customHeight="1" thickBot="1">
      <c r="A14" s="11" t="s">
        <v>26</v>
      </c>
      <c r="B14" s="10"/>
      <c r="C14" s="10"/>
      <c r="D14" s="12"/>
      <c r="E14" s="12"/>
      <c r="F14" s="45"/>
      <c r="G14" s="31" t="s">
        <v>40</v>
      </c>
      <c r="H14" s="15"/>
    </row>
    <row r="15" spans="1:8" ht="19.5" customHeight="1" thickBot="1">
      <c r="A15" s="11" t="s">
        <v>27</v>
      </c>
      <c r="B15" s="10"/>
      <c r="C15" s="10"/>
      <c r="D15" s="12"/>
      <c r="E15" s="12"/>
      <c r="F15" s="44"/>
      <c r="G15" s="30" t="s">
        <v>40</v>
      </c>
      <c r="H15" s="15"/>
    </row>
    <row r="16" spans="1:8" ht="26.25" customHeight="1" thickBot="1">
      <c r="A16" s="26" t="s">
        <v>28</v>
      </c>
      <c r="B16" s="27">
        <f>SUM(B5:B15)</f>
        <v>174240</v>
      </c>
      <c r="C16" s="27">
        <f>SUM(C5:C15)</f>
        <v>900.13</v>
      </c>
      <c r="D16" s="27">
        <f>SUM(D4:D15)</f>
        <v>173339.87</v>
      </c>
      <c r="E16" s="27">
        <f>SUM(E4:E15)</f>
        <v>6164.37</v>
      </c>
      <c r="F16" s="47">
        <f>(D16-E16)/D16</f>
        <v>0.9644376680333266</v>
      </c>
      <c r="G16" s="28"/>
      <c r="H16" s="15"/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H13" sqref="H13"/>
    </sheetView>
  </sheetViews>
  <sheetFormatPr defaultColWidth="0" defaultRowHeight="0" customHeight="1" zeroHeight="1"/>
  <cols>
    <col min="1" max="1" width="12.57421875" style="0" bestFit="1" customWidth="1"/>
    <col min="2" max="2" width="11.28125" style="0" customWidth="1"/>
    <col min="3" max="3" width="11.421875" style="0" customWidth="1"/>
    <col min="4" max="4" width="9.7109375" style="0" customWidth="1"/>
    <col min="5" max="5" width="10.7109375" style="0" customWidth="1"/>
    <col min="6" max="7" width="11.57421875" style="18" customWidth="1"/>
    <col min="8" max="8" width="70.8515625" style="14" customWidth="1"/>
  </cols>
  <sheetData>
    <row r="1" spans="1:8" ht="23.25" customHeight="1">
      <c r="A1" s="5" t="s">
        <v>35</v>
      </c>
      <c r="H1"/>
    </row>
    <row r="2" spans="1:8" ht="17.25" customHeight="1" thickBot="1">
      <c r="A2" s="23" t="s">
        <v>32</v>
      </c>
      <c r="H2"/>
    </row>
    <row r="3" spans="1:8" ht="33.75" customHeight="1" thickBot="1">
      <c r="A3" s="6" t="s">
        <v>8</v>
      </c>
      <c r="B3" s="6" t="s">
        <v>10</v>
      </c>
      <c r="C3" s="6" t="s">
        <v>11</v>
      </c>
      <c r="D3" s="6" t="s">
        <v>12</v>
      </c>
      <c r="E3" s="7" t="s">
        <v>13</v>
      </c>
      <c r="F3" s="19" t="s">
        <v>14</v>
      </c>
      <c r="G3" s="19" t="s">
        <v>33</v>
      </c>
      <c r="H3" s="8" t="s">
        <v>15</v>
      </c>
    </row>
    <row r="4" spans="1:8" ht="19.5" customHeight="1" thickBot="1">
      <c r="A4" s="9" t="s">
        <v>16</v>
      </c>
      <c r="B4" s="10"/>
      <c r="C4" s="10"/>
      <c r="D4" s="10"/>
      <c r="E4" s="10"/>
      <c r="F4" s="43"/>
      <c r="G4" s="24"/>
      <c r="H4" s="32"/>
    </row>
    <row r="5" spans="1:8" ht="24.75" customHeight="1" thickBot="1">
      <c r="A5" s="9" t="s">
        <v>17</v>
      </c>
      <c r="B5" s="10">
        <f>29*24*60</f>
        <v>41760</v>
      </c>
      <c r="C5" s="10">
        <v>544</v>
      </c>
      <c r="D5" s="10">
        <f>B5-C5</f>
        <v>41216</v>
      </c>
      <c r="E5" s="10">
        <v>2176</v>
      </c>
      <c r="F5" s="46">
        <f>(D5-E5)/D5</f>
        <v>0.9472049689440993</v>
      </c>
      <c r="G5" s="22">
        <v>0.95</v>
      </c>
      <c r="H5" s="17" t="s">
        <v>30</v>
      </c>
    </row>
    <row r="6" spans="1:8" ht="22.5" customHeight="1" thickBot="1">
      <c r="A6" s="9" t="s">
        <v>18</v>
      </c>
      <c r="B6" s="10">
        <f>31*24*60</f>
        <v>44640</v>
      </c>
      <c r="C6" s="10">
        <v>1342.84</v>
      </c>
      <c r="D6" s="10">
        <f>B6-C6</f>
        <v>43297.16</v>
      </c>
      <c r="E6" s="10">
        <v>7170.01</v>
      </c>
      <c r="F6" s="46">
        <f>(D6-E6)/D6</f>
        <v>0.8343999929787542</v>
      </c>
      <c r="G6" s="24">
        <v>0.95</v>
      </c>
      <c r="H6" s="48" t="s">
        <v>37</v>
      </c>
    </row>
    <row r="7" spans="1:8" ht="39.75" customHeight="1" thickBot="1">
      <c r="A7" s="9" t="s">
        <v>19</v>
      </c>
      <c r="B7" s="10">
        <v>43200</v>
      </c>
      <c r="C7" s="10">
        <v>10</v>
      </c>
      <c r="D7" s="10">
        <f>B7-C7</f>
        <v>43190</v>
      </c>
      <c r="E7" s="10">
        <v>2865</v>
      </c>
      <c r="F7" s="46">
        <f>(D7-E7)/D7</f>
        <v>0.9336652002778421</v>
      </c>
      <c r="G7" s="24">
        <v>0.95</v>
      </c>
      <c r="H7" s="42" t="s">
        <v>38</v>
      </c>
    </row>
    <row r="8" spans="1:8" ht="39" customHeight="1" thickBot="1">
      <c r="A8" s="9" t="s">
        <v>20</v>
      </c>
      <c r="B8" s="10">
        <v>44640</v>
      </c>
      <c r="C8" s="10">
        <v>97</v>
      </c>
      <c r="D8" s="10">
        <f>B8-C8</f>
        <v>44543</v>
      </c>
      <c r="E8" s="10">
        <v>5120</v>
      </c>
      <c r="F8" s="46">
        <f>(D8-E8)/D8</f>
        <v>0.885054890779696</v>
      </c>
      <c r="G8" s="24">
        <v>0.95</v>
      </c>
      <c r="H8" s="57" t="s">
        <v>42</v>
      </c>
    </row>
    <row r="9" spans="1:8" ht="19.5" customHeight="1" thickBot="1">
      <c r="A9" s="9" t="s">
        <v>21</v>
      </c>
      <c r="B9" s="10"/>
      <c r="C9" s="10"/>
      <c r="D9" s="10"/>
      <c r="E9" s="10"/>
      <c r="F9" s="44"/>
      <c r="G9" s="21">
        <v>0.98</v>
      </c>
      <c r="H9" s="58"/>
    </row>
    <row r="10" spans="1:8" ht="19.5" customHeight="1" thickBot="1">
      <c r="A10" s="9" t="s">
        <v>22</v>
      </c>
      <c r="B10" s="10"/>
      <c r="C10" s="10"/>
      <c r="D10" s="10"/>
      <c r="E10" s="10"/>
      <c r="F10" s="44"/>
      <c r="G10" s="21">
        <v>0.98</v>
      </c>
      <c r="H10" s="58"/>
    </row>
    <row r="11" spans="1:8" ht="19.5" customHeight="1" thickBot="1">
      <c r="A11" s="9" t="s">
        <v>23</v>
      </c>
      <c r="B11" s="10"/>
      <c r="C11" s="10"/>
      <c r="D11" s="10"/>
      <c r="E11" s="10"/>
      <c r="F11" s="44"/>
      <c r="G11" s="21">
        <v>0.98</v>
      </c>
      <c r="H11" s="58"/>
    </row>
    <row r="12" spans="1:8" ht="19.5" customHeight="1" thickBot="1">
      <c r="A12" s="9" t="s">
        <v>24</v>
      </c>
      <c r="B12" s="10"/>
      <c r="C12" s="10"/>
      <c r="D12" s="10"/>
      <c r="E12" s="10"/>
      <c r="F12" s="44"/>
      <c r="G12" s="30" t="s">
        <v>40</v>
      </c>
      <c r="H12" s="58"/>
    </row>
    <row r="13" spans="1:8" ht="19.5" customHeight="1" thickBot="1">
      <c r="A13" s="11" t="s">
        <v>25</v>
      </c>
      <c r="B13" s="10"/>
      <c r="C13" s="10"/>
      <c r="D13" s="12"/>
      <c r="E13" s="12"/>
      <c r="F13" s="45"/>
      <c r="G13" s="31" t="s">
        <v>40</v>
      </c>
      <c r="H13" s="58"/>
    </row>
    <row r="14" spans="1:8" ht="19.5" customHeight="1" thickBot="1">
      <c r="A14" s="11" t="s">
        <v>26</v>
      </c>
      <c r="B14" s="10"/>
      <c r="C14" s="10"/>
      <c r="D14" s="12"/>
      <c r="E14" s="12"/>
      <c r="F14" s="45"/>
      <c r="G14" s="31" t="s">
        <v>40</v>
      </c>
      <c r="H14" s="58"/>
    </row>
    <row r="15" spans="1:8" ht="19.5" customHeight="1" thickBot="1">
      <c r="A15" s="11" t="s">
        <v>27</v>
      </c>
      <c r="B15" s="10"/>
      <c r="C15" s="10"/>
      <c r="D15" s="12"/>
      <c r="E15" s="12"/>
      <c r="F15" s="44"/>
      <c r="G15" s="30" t="s">
        <v>40</v>
      </c>
      <c r="H15" s="58"/>
    </row>
    <row r="16" spans="1:8" ht="24" customHeight="1" thickBot="1">
      <c r="A16" s="26" t="s">
        <v>28</v>
      </c>
      <c r="B16" s="27">
        <f>SUM(B5:B15)</f>
        <v>174240</v>
      </c>
      <c r="C16" s="27">
        <f>SUM(C5:C15)</f>
        <v>1993.84</v>
      </c>
      <c r="D16" s="27">
        <f>SUM(D4:D15)</f>
        <v>172246.16</v>
      </c>
      <c r="E16" s="27">
        <f>SUM(E4:E15)</f>
        <v>17331.010000000002</v>
      </c>
      <c r="F16" s="47">
        <f>(D16-E16)/D16</f>
        <v>0.8993823142414321</v>
      </c>
      <c r="G16" s="28"/>
      <c r="H16" s="16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EDS SLA Metrics Reports</dc:title>
  <dc:subject/>
  <dc:creator>rsarasa</dc:creator>
  <cp:keywords/>
  <dc:description/>
  <cp:lastModifiedBy>rsarasa</cp:lastModifiedBy>
  <cp:lastPrinted>2008-04-04T15:59:15Z</cp:lastPrinted>
  <dcterms:created xsi:type="dcterms:W3CDTF">2008-02-25T18:38:05Z</dcterms:created>
  <dcterms:modified xsi:type="dcterms:W3CDTF">2008-06-05T19:30:20Z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