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070" tabRatio="661" activeTab="1"/>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'CBA_Data_Entry'!$A$134:$E$153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'CBA_Data_Entry'!$A$1:$G$132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<sst xmlns="http://schemas.openxmlformats.org/spreadsheetml/2006/main" count="405" uniqueCount="269">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</sst>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6">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0"/>
      <color indexed="57"/>
      <name val="Arial Narrow"/>
      <family val="2"/>
    </font>
    <font>
      <b/>
      <sz val="11"/>
      <name val="Arial Narrow"/>
      <family val="2"/>
    </font>
    <font>
      <sz val="10"/>
      <name val="Symbol"/>
      <family val="1"/>
    </font>
    <font>
      <b/>
      <i/>
      <sz val="10"/>
      <name val="Tms Rmn"/>
      <family val="0"/>
    </font>
    <font>
      <b/>
      <sz val="16"/>
      <color indexed="9"/>
      <name val="Arial Narrow"/>
      <family val="2"/>
    </font>
    <font>
      <sz val="8"/>
      <name val="Tahoma"/>
      <family val="2"/>
    </font>
  </fonts>
  <fills count="10">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s>
  <borders count="65">
    <border>
      <left/>
      <right/>
      <top/>
      <bottom/>
      <diagonal/>
    </border>
    <border>
      <left style="thin"/>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hair"/>
      <right style="hair"/>
      <top style="hair"/>
      <bottom style="hair"/>
    </border>
    <border>
      <left style="hair"/>
      <right style="hair"/>
      <top style="hair"/>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medium"/>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thin"/>
      <right style="hair"/>
      <top style="hair"/>
      <bottom style="hair"/>
    </border>
    <border>
      <left style="hair"/>
      <right>
        <color indexed="63"/>
      </right>
      <top>
        <color indexed="63"/>
      </top>
      <bottom>
        <color indexed="63"/>
      </bottom>
    </border>
    <border>
      <left style="double"/>
      <right>
        <color indexed="63"/>
      </right>
      <top>
        <color indexed="63"/>
      </top>
      <bottom>
        <color indexed="63"/>
      </bottom>
    </border>
    <border>
      <left style="thin"/>
      <right style="hair"/>
      <top>
        <color indexed="63"/>
      </top>
      <bottom style="hair"/>
    </border>
    <border>
      <left style="thin"/>
      <right>
        <color indexed="63"/>
      </right>
      <top style="thin"/>
      <bottom style="thin"/>
    </border>
    <border>
      <left>
        <color indexed="63"/>
      </left>
      <right style="thin"/>
      <top style="hair"/>
      <bottom style="hair"/>
    </border>
    <border>
      <left style="thin"/>
      <right style="thin"/>
      <top style="medium"/>
      <bottom style="thin"/>
    </border>
    <border>
      <left>
        <color indexed="63"/>
      </left>
      <right>
        <color indexed="63"/>
      </right>
      <top style="thin"/>
      <bottom style="medium"/>
    </border>
    <border>
      <left style="thin"/>
      <right>
        <color indexed="63"/>
      </right>
      <top style="thin"/>
      <bottom style="hair"/>
    </border>
    <border>
      <left style="thin"/>
      <right style="thin"/>
      <top>
        <color indexed="63"/>
      </top>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color indexed="63"/>
      </right>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36">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10" fillId="0" borderId="0" xfId="0" applyFont="1" applyFill="1" applyBorder="1" applyAlignment="1">
      <alignment horizontal="righ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2"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3" xfId="0" applyFont="1" applyFill="1" applyBorder="1" applyAlignment="1">
      <alignment/>
    </xf>
    <xf numFmtId="0" fontId="1" fillId="0" borderId="0" xfId="0" applyFont="1" applyFill="1" applyBorder="1" applyAlignment="1">
      <alignment horizontal="right"/>
    </xf>
    <xf numFmtId="0" fontId="1" fillId="0" borderId="4" xfId="0" applyFont="1" applyFill="1" applyBorder="1" applyAlignment="1">
      <alignment/>
    </xf>
    <xf numFmtId="0" fontId="1" fillId="0" borderId="5" xfId="0" applyFont="1" applyFill="1" applyBorder="1" applyAlignment="1">
      <alignment/>
    </xf>
    <xf numFmtId="0" fontId="0" fillId="0" borderId="6" xfId="0" applyBorder="1" applyAlignment="1">
      <alignment/>
    </xf>
    <xf numFmtId="0" fontId="4" fillId="0" borderId="7" xfId="0" applyFont="1" applyFill="1" applyBorder="1" applyAlignment="1" quotePrefix="1">
      <alignment horizontal="left"/>
    </xf>
    <xf numFmtId="0" fontId="4" fillId="0" borderId="8" xfId="0" applyFont="1" applyFill="1" applyBorder="1" applyAlignment="1">
      <alignment horizontal="left"/>
    </xf>
    <xf numFmtId="0" fontId="4" fillId="0" borderId="9" xfId="0" applyFont="1" applyFill="1" applyBorder="1" applyAlignment="1" quotePrefix="1">
      <alignment horizontal="left"/>
    </xf>
    <xf numFmtId="0" fontId="4" fillId="0" borderId="5" xfId="0" applyFont="1" applyFill="1" applyBorder="1" applyAlignment="1">
      <alignment horizontal="left"/>
    </xf>
    <xf numFmtId="0" fontId="13" fillId="0" borderId="0" xfId="0" applyFont="1" applyBorder="1" applyAlignment="1">
      <alignment horizontal="center"/>
    </xf>
    <xf numFmtId="9" fontId="1" fillId="2" borderId="10" xfId="21" applyFont="1" applyFill="1" applyBorder="1" applyAlignment="1">
      <alignment/>
    </xf>
    <xf numFmtId="9" fontId="1" fillId="2" borderId="11" xfId="21"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1" fillId="0" borderId="12" xfId="0" applyFont="1" applyFill="1" applyBorder="1" applyAlignment="1">
      <alignment/>
    </xf>
    <xf numFmtId="0" fontId="1" fillId="0" borderId="13" xfId="0" applyFont="1" applyFill="1" applyBorder="1" applyAlignment="1">
      <alignment/>
    </xf>
    <xf numFmtId="0" fontId="2" fillId="3" borderId="1" xfId="0" applyFont="1" applyFill="1" applyBorder="1" applyAlignment="1">
      <alignment/>
    </xf>
    <xf numFmtId="0" fontId="2" fillId="0" borderId="6" xfId="0" applyFont="1" applyFill="1" applyBorder="1" applyAlignment="1">
      <alignment/>
    </xf>
    <xf numFmtId="0" fontId="2" fillId="0" borderId="6" xfId="0" applyFont="1" applyBorder="1" applyAlignment="1">
      <alignment/>
    </xf>
    <xf numFmtId="0" fontId="2" fillId="3" borderId="3" xfId="0" applyFont="1" applyFill="1" applyBorder="1" applyAlignment="1">
      <alignment horizontal="center"/>
    </xf>
    <xf numFmtId="0" fontId="1" fillId="0" borderId="6" xfId="0" applyFont="1" applyBorder="1" applyAlignment="1">
      <alignment/>
    </xf>
    <xf numFmtId="0" fontId="4" fillId="0" borderId="3" xfId="0" applyFont="1" applyFill="1" applyBorder="1" applyAlignment="1">
      <alignment horizontal="center"/>
    </xf>
    <xf numFmtId="0" fontId="1" fillId="0" borderId="9" xfId="0" applyFont="1" applyFill="1" applyBorder="1" applyAlignment="1">
      <alignment/>
    </xf>
    <xf numFmtId="0" fontId="1" fillId="0" borderId="8" xfId="0" applyFont="1" applyFill="1" applyBorder="1" applyAlignment="1">
      <alignment/>
    </xf>
    <xf numFmtId="0" fontId="1" fillId="0" borderId="14" xfId="0" applyFont="1" applyFill="1" applyBorder="1" applyAlignment="1">
      <alignment/>
    </xf>
    <xf numFmtId="0" fontId="0" fillId="0" borderId="12" xfId="0" applyBorder="1" applyAlignment="1">
      <alignment/>
    </xf>
    <xf numFmtId="0" fontId="0" fillId="0" borderId="2" xfId="0" applyBorder="1" applyAlignment="1">
      <alignment/>
    </xf>
    <xf numFmtId="0" fontId="12" fillId="0" borderId="6" xfId="0" applyFont="1" applyBorder="1" applyAlignment="1">
      <alignment/>
    </xf>
    <xf numFmtId="0" fontId="0" fillId="0" borderId="15" xfId="0" applyBorder="1" applyAlignment="1">
      <alignment/>
    </xf>
    <xf numFmtId="0" fontId="1" fillId="0" borderId="16" xfId="0" applyFont="1" applyBorder="1" applyAlignment="1">
      <alignment/>
    </xf>
    <xf numFmtId="0" fontId="1" fillId="0" borderId="15" xfId="0" applyFont="1" applyBorder="1" applyAlignment="1">
      <alignment/>
    </xf>
    <xf numFmtId="0" fontId="13" fillId="0" borderId="0" xfId="0" applyFont="1" applyBorder="1" applyAlignment="1">
      <alignment/>
    </xf>
    <xf numFmtId="0" fontId="1" fillId="0" borderId="17" xfId="0" applyFont="1" applyFill="1" applyBorder="1" applyAlignment="1">
      <alignment/>
    </xf>
    <xf numFmtId="0" fontId="16" fillId="0" borderId="6" xfId="0" applyFont="1" applyBorder="1" applyAlignment="1">
      <alignment horizontal="center"/>
    </xf>
    <xf numFmtId="0" fontId="4" fillId="0" borderId="6"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7" fillId="0" borderId="1" xfId="0" applyFont="1" applyBorder="1" applyAlignment="1">
      <alignment wrapText="1"/>
    </xf>
    <xf numFmtId="0" fontId="17" fillId="0" borderId="1" xfId="0" applyFont="1" applyBorder="1" applyAlignment="1">
      <alignment horizontal="center" wrapText="1"/>
    </xf>
    <xf numFmtId="0" fontId="1" fillId="0" borderId="6" xfId="0" applyFont="1" applyFill="1" applyBorder="1" applyAlignment="1">
      <alignment horizontal="center"/>
    </xf>
    <xf numFmtId="0" fontId="4" fillId="0" borderId="6" xfId="0" applyFont="1" applyFill="1" applyBorder="1" applyAlignment="1">
      <alignment/>
    </xf>
    <xf numFmtId="168" fontId="0" fillId="2" borderId="1" xfId="15" applyNumberFormat="1" applyFont="1" applyFill="1" applyBorder="1" applyAlignment="1">
      <alignment horizontal="center"/>
    </xf>
    <xf numFmtId="168" fontId="0" fillId="2" borderId="18" xfId="15" applyNumberFormat="1" applyFont="1" applyFill="1" applyBorder="1" applyAlignment="1">
      <alignment horizontal="center"/>
    </xf>
    <xf numFmtId="173" fontId="0" fillId="0" borderId="0" xfId="0" applyNumberFormat="1" applyAlignment="1">
      <alignment/>
    </xf>
    <xf numFmtId="0" fontId="0" fillId="2" borderId="19" xfId="0" applyFill="1" applyBorder="1" applyAlignment="1">
      <alignment/>
    </xf>
    <xf numFmtId="172" fontId="0" fillId="2" borderId="19" xfId="0" applyNumberFormat="1" applyFill="1" applyBorder="1" applyAlignment="1">
      <alignment/>
    </xf>
    <xf numFmtId="0" fontId="0" fillId="0" borderId="19" xfId="0" applyBorder="1" applyAlignment="1">
      <alignment/>
    </xf>
    <xf numFmtId="172" fontId="0" fillId="0" borderId="19" xfId="0" applyNumberFormat="1" applyFill="1" applyBorder="1" applyAlignment="1">
      <alignment/>
    </xf>
    <xf numFmtId="0" fontId="0" fillId="2" borderId="20" xfId="0" applyFill="1" applyBorder="1" applyAlignment="1">
      <alignment/>
    </xf>
    <xf numFmtId="172" fontId="0" fillId="2" borderId="20" xfId="0" applyNumberFormat="1" applyFill="1" applyBorder="1" applyAlignment="1">
      <alignment/>
    </xf>
    <xf numFmtId="0" fontId="0" fillId="0" borderId="20" xfId="0" applyBorder="1" applyAlignment="1">
      <alignment/>
    </xf>
    <xf numFmtId="172" fontId="0" fillId="0" borderId="20"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0" fillId="0" borderId="0" xfId="0" applyFont="1" applyFill="1" applyBorder="1" applyAlignment="1">
      <alignment/>
    </xf>
    <xf numFmtId="168" fontId="0" fillId="3" borderId="22"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9" xfId="0" applyBorder="1" applyAlignment="1">
      <alignment/>
    </xf>
    <xf numFmtId="0" fontId="0" fillId="0" borderId="5" xfId="0" applyBorder="1" applyAlignment="1">
      <alignment/>
    </xf>
    <xf numFmtId="0" fontId="0" fillId="0" borderId="5" xfId="0" applyFont="1" applyFill="1" applyBorder="1" applyAlignment="1">
      <alignment/>
    </xf>
    <xf numFmtId="0" fontId="4" fillId="3" borderId="1" xfId="0" applyFont="1" applyFill="1" applyBorder="1" applyAlignment="1">
      <alignment horizontal="center" vertical="center"/>
    </xf>
    <xf numFmtId="0" fontId="4" fillId="0" borderId="6" xfId="0" applyFont="1" applyFill="1" applyBorder="1" applyAlignment="1">
      <alignment horizontal="center" vertical="center"/>
    </xf>
    <xf numFmtId="0" fontId="1" fillId="0" borderId="23" xfId="0" applyFont="1" applyFill="1" applyBorder="1" applyAlignment="1">
      <alignment horizontal="center" vertical="center"/>
    </xf>
    <xf numFmtId="0" fontId="0" fillId="0" borderId="24" xfId="0" applyBorder="1" applyAlignment="1">
      <alignment/>
    </xf>
    <xf numFmtId="0" fontId="0" fillId="0" borderId="25" xfId="0" applyFill="1" applyBorder="1" applyAlignment="1">
      <alignment/>
    </xf>
    <xf numFmtId="172" fontId="0" fillId="0" borderId="25"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7" fillId="0" borderId="1" xfId="0" applyFont="1" applyFill="1" applyBorder="1" applyAlignment="1">
      <alignment/>
    </xf>
    <xf numFmtId="172" fontId="17" fillId="0" borderId="1" xfId="0" applyNumberFormat="1" applyFont="1" applyFill="1" applyBorder="1" applyAlignment="1">
      <alignment/>
    </xf>
    <xf numFmtId="0" fontId="1" fillId="0" borderId="26" xfId="0" applyFont="1" applyFill="1" applyBorder="1" applyAlignment="1">
      <alignment vertical="center" wrapText="1"/>
    </xf>
    <xf numFmtId="0" fontId="0" fillId="0" borderId="0" xfId="0" applyAlignment="1">
      <alignment vertical="center"/>
    </xf>
    <xf numFmtId="0" fontId="0" fillId="0" borderId="27" xfId="0" applyBorder="1" applyAlignment="1">
      <alignment/>
    </xf>
    <xf numFmtId="0" fontId="1" fillId="0" borderId="3" xfId="0" applyFont="1" applyFill="1" applyBorder="1" applyAlignment="1">
      <alignment/>
    </xf>
    <xf numFmtId="0" fontId="4" fillId="0" borderId="0" xfId="0" applyFont="1" applyFill="1" applyBorder="1" applyAlignment="1">
      <alignment horizontal="center"/>
    </xf>
    <xf numFmtId="168" fontId="0" fillId="0" borderId="0" xfId="0" applyNumberFormat="1" applyFont="1" applyFill="1" applyBorder="1" applyAlignment="1">
      <alignment/>
    </xf>
    <xf numFmtId="0" fontId="4" fillId="0" borderId="9" xfId="0" applyFont="1" applyFill="1" applyBorder="1" applyAlignment="1">
      <alignment/>
    </xf>
    <xf numFmtId="0" fontId="4" fillId="0" borderId="28" xfId="0" applyFont="1" applyFill="1" applyBorder="1" applyAlignment="1">
      <alignment/>
    </xf>
    <xf numFmtId="0" fontId="0" fillId="0" borderId="2"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horizontal="center"/>
    </xf>
    <xf numFmtId="168" fontId="12" fillId="3" borderId="22" xfId="0" applyNumberFormat="1" applyFont="1" applyFill="1" applyBorder="1" applyAlignment="1">
      <alignment/>
    </xf>
    <xf numFmtId="0" fontId="1" fillId="0" borderId="31" xfId="0" applyFont="1" applyFill="1" applyBorder="1" applyAlignment="1">
      <alignment/>
    </xf>
    <xf numFmtId="168" fontId="0" fillId="3" borderId="32" xfId="0" applyNumberFormat="1" applyFont="1" applyFill="1" applyBorder="1" applyAlignment="1">
      <alignment/>
    </xf>
    <xf numFmtId="0" fontId="1" fillId="0" borderId="33" xfId="0" applyFont="1" applyFill="1" applyBorder="1" applyAlignment="1">
      <alignment/>
    </xf>
    <xf numFmtId="0" fontId="0" fillId="0" borderId="0" xfId="0" applyAlignment="1">
      <alignment wrapText="1"/>
    </xf>
    <xf numFmtId="0" fontId="0" fillId="0" borderId="4" xfId="0" applyBorder="1" applyAlignment="1">
      <alignment/>
    </xf>
    <xf numFmtId="0" fontId="0" fillId="0" borderId="34"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9" fontId="1" fillId="3" borderId="22" xfId="21" applyFont="1" applyFill="1" applyBorder="1" applyAlignment="1">
      <alignment/>
    </xf>
    <xf numFmtId="0" fontId="13" fillId="0" borderId="38" xfId="0" applyFont="1" applyBorder="1" applyAlignment="1">
      <alignment horizontal="center"/>
    </xf>
    <xf numFmtId="0" fontId="13" fillId="0" borderId="3" xfId="0" applyFont="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0" xfId="0" applyFill="1" applyBorder="1" applyAlignment="1">
      <alignment/>
    </xf>
    <xf numFmtId="0" fontId="13" fillId="0" borderId="0" xfId="0" applyFont="1" applyFill="1" applyBorder="1" applyAlignment="1">
      <alignment horizontal="center"/>
    </xf>
    <xf numFmtId="9" fontId="0" fillId="0" borderId="10" xfId="21" applyFill="1" applyBorder="1" applyAlignment="1">
      <alignment/>
    </xf>
    <xf numFmtId="0" fontId="1" fillId="0" borderId="0" xfId="0" applyFont="1" applyFill="1" applyBorder="1" applyAlignment="1">
      <alignment readingOrder="1"/>
    </xf>
    <xf numFmtId="0" fontId="4" fillId="0" borderId="12" xfId="0" applyFont="1" applyFill="1" applyBorder="1" applyAlignment="1">
      <alignment readingOrder="1"/>
    </xf>
    <xf numFmtId="0" fontId="4" fillId="0" borderId="2" xfId="0" applyFont="1" applyFill="1" applyBorder="1" applyAlignment="1">
      <alignment horizontal="center"/>
    </xf>
    <xf numFmtId="0" fontId="4" fillId="0" borderId="2" xfId="0" applyFont="1" applyFill="1" applyBorder="1" applyAlignment="1">
      <alignment horizontal="right" readingOrder="1"/>
    </xf>
    <xf numFmtId="14" fontId="4" fillId="0" borderId="2" xfId="0" applyNumberFormat="1" applyFont="1" applyFill="1" applyBorder="1" applyAlignment="1">
      <alignment horizontal="center"/>
    </xf>
    <xf numFmtId="0" fontId="4" fillId="0" borderId="13" xfId="0" applyFont="1" applyFill="1" applyBorder="1" applyAlignment="1">
      <alignment horizontal="left"/>
    </xf>
    <xf numFmtId="0" fontId="4" fillId="0" borderId="6" xfId="0" applyFont="1" applyFill="1" applyBorder="1" applyAlignment="1">
      <alignment readingOrder="1"/>
    </xf>
    <xf numFmtId="0" fontId="4" fillId="0" borderId="3" xfId="0" applyFont="1" applyFill="1" applyBorder="1" applyAlignment="1">
      <alignment horizontal="left"/>
    </xf>
    <xf numFmtId="0" fontId="4" fillId="0" borderId="15" xfId="0" applyFont="1" applyFill="1" applyBorder="1" applyAlignment="1">
      <alignment horizontal="right" readingOrder="1"/>
    </xf>
    <xf numFmtId="0" fontId="4" fillId="0" borderId="16" xfId="0" applyFont="1" applyFill="1" applyBorder="1" applyAlignment="1">
      <alignment horizontal="center"/>
    </xf>
    <xf numFmtId="0" fontId="4" fillId="0" borderId="9" xfId="0" applyFont="1" applyFill="1" applyBorder="1" applyAlignment="1">
      <alignment readingOrder="1"/>
    </xf>
    <xf numFmtId="0" fontId="4" fillId="0" borderId="5" xfId="0" applyFont="1" applyFill="1" applyBorder="1" applyAlignment="1">
      <alignment horizontal="center"/>
    </xf>
    <xf numFmtId="0" fontId="4" fillId="0" borderId="5" xfId="0" applyFont="1" applyFill="1" applyBorder="1" applyAlignment="1">
      <alignment horizontal="right" readingOrder="1"/>
    </xf>
    <xf numFmtId="14" fontId="4" fillId="0" borderId="5" xfId="0" applyNumberFormat="1" applyFont="1" applyFill="1" applyBorder="1" applyAlignment="1">
      <alignment horizontal="center"/>
    </xf>
    <xf numFmtId="0" fontId="4" fillId="0" borderId="4" xfId="0" applyFont="1" applyFill="1" applyBorder="1" applyAlignment="1">
      <alignment horizontal="left"/>
    </xf>
    <xf numFmtId="0" fontId="1" fillId="0" borderId="6"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39" xfId="0" applyFont="1" applyFill="1" applyBorder="1" applyAlignment="1">
      <alignment horizontal="center" wrapText="1"/>
    </xf>
    <xf numFmtId="0" fontId="0" fillId="5" borderId="0" xfId="0" applyFill="1" applyAlignment="1">
      <alignment vertical="center"/>
    </xf>
    <xf numFmtId="0" fontId="18" fillId="2" borderId="19" xfId="0" applyFont="1" applyFill="1" applyBorder="1" applyAlignment="1">
      <alignment/>
    </xf>
    <xf numFmtId="0" fontId="18" fillId="2" borderId="20" xfId="0" applyFont="1" applyFill="1" applyBorder="1" applyAlignment="1">
      <alignment/>
    </xf>
    <xf numFmtId="0" fontId="18" fillId="2" borderId="21" xfId="0" applyFont="1" applyFill="1" applyBorder="1" applyAlignment="1">
      <alignment/>
    </xf>
    <xf numFmtId="167" fontId="12" fillId="3" borderId="22" xfId="15" applyNumberFormat="1" applyFont="1" applyFill="1" applyBorder="1" applyAlignment="1">
      <alignment/>
    </xf>
    <xf numFmtId="0" fontId="11" fillId="0" borderId="0" xfId="0" applyFont="1" applyFill="1" applyBorder="1" applyAlignment="1">
      <alignment horizontal="center" vertical="center"/>
    </xf>
    <xf numFmtId="167" fontId="8" fillId="0" borderId="0" xfId="15" applyNumberFormat="1" applyFont="1" applyFill="1" applyBorder="1" applyAlignment="1">
      <alignment horizontal="center" vertical="center"/>
    </xf>
    <xf numFmtId="0" fontId="0" fillId="0" borderId="0" xfId="0" applyNumberFormat="1" applyFill="1" applyBorder="1" applyAlignment="1">
      <alignment wrapText="1"/>
    </xf>
    <xf numFmtId="0" fontId="4" fillId="0" borderId="0" xfId="0" applyFont="1" applyFill="1" applyBorder="1" applyAlignment="1" quotePrefix="1">
      <alignment horizontal="left"/>
    </xf>
    <xf numFmtId="1" fontId="11"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4" fillId="0" borderId="41" xfId="0" applyFont="1" applyFill="1" applyBorder="1" applyAlignment="1">
      <alignment horizontal="left" vertical="center" wrapText="1"/>
    </xf>
    <xf numFmtId="0" fontId="9" fillId="0" borderId="0" xfId="0" applyFont="1" applyFill="1" applyBorder="1" applyAlignment="1">
      <alignment/>
    </xf>
    <xf numFmtId="0" fontId="2" fillId="0" borderId="0" xfId="0" applyFont="1" applyFill="1" applyBorder="1" applyAlignment="1">
      <alignment wrapText="1"/>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2" fillId="0" borderId="41" xfId="0" applyFont="1" applyFill="1" applyBorder="1" applyAlignment="1" quotePrefix="1">
      <alignment horizontal="left" vertical="center" wrapText="1"/>
    </xf>
    <xf numFmtId="0" fontId="21" fillId="0" borderId="41" xfId="0" applyFont="1" applyFill="1" applyBorder="1" applyAlignment="1" quotePrefix="1">
      <alignment horizontal="left"/>
    </xf>
    <xf numFmtId="0" fontId="21" fillId="2" borderId="1" xfId="0" applyFont="1" applyFill="1" applyBorder="1" applyAlignment="1">
      <alignment horizontal="center"/>
    </xf>
    <xf numFmtId="0" fontId="21" fillId="0" borderId="1" xfId="0" applyFont="1" applyFill="1" applyBorder="1" applyAlignment="1">
      <alignment readingOrder="1"/>
    </xf>
    <xf numFmtId="0" fontId="21" fillId="0" borderId="1" xfId="0" applyFont="1" applyFill="1" applyBorder="1" applyAlignment="1">
      <alignment horizontal="center" readingOrder="1"/>
    </xf>
    <xf numFmtId="14" fontId="21" fillId="2" borderId="1" xfId="0" applyNumberFormat="1" applyFont="1" applyFill="1" applyBorder="1" applyAlignment="1">
      <alignment horizontal="center"/>
    </xf>
    <xf numFmtId="0" fontId="22" fillId="0" borderId="0" xfId="0" applyFont="1" applyAlignment="1">
      <alignment horizontal="left" indent="2"/>
    </xf>
    <xf numFmtId="0" fontId="22" fillId="0" borderId="0" xfId="0" applyFont="1" applyAlignment="1">
      <alignment horizontal="left" indent="6"/>
    </xf>
    <xf numFmtId="0" fontId="4" fillId="0" borderId="43" xfId="0" applyFont="1" applyFill="1" applyBorder="1" applyAlignment="1">
      <alignment horizontal="center"/>
    </xf>
    <xf numFmtId="0" fontId="0" fillId="0" borderId="44" xfId="0" applyBorder="1" applyAlignment="1">
      <alignment/>
    </xf>
    <xf numFmtId="0" fontId="0" fillId="0" borderId="44" xfId="0" applyFont="1" applyFill="1" applyBorder="1" applyAlignment="1">
      <alignment/>
    </xf>
    <xf numFmtId="0" fontId="1" fillId="0" borderId="44" xfId="0" applyFont="1" applyFill="1" applyBorder="1" applyAlignment="1">
      <alignment/>
    </xf>
    <xf numFmtId="0" fontId="0" fillId="0" borderId="45"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5" xfId="0" applyFont="1" applyFill="1" applyBorder="1" applyAlignment="1">
      <alignment horizontal="right"/>
    </xf>
    <xf numFmtId="168" fontId="0" fillId="0" borderId="25" xfId="15" applyNumberFormat="1" applyFont="1" applyFill="1" applyBorder="1" applyAlignment="1">
      <alignment horizontal="center"/>
    </xf>
    <xf numFmtId="0" fontId="18" fillId="2" borderId="46" xfId="0" applyFont="1" applyFill="1" applyBorder="1" applyAlignment="1">
      <alignment/>
    </xf>
    <xf numFmtId="172" fontId="0" fillId="2" borderId="46" xfId="0" applyNumberFormat="1" applyFill="1" applyBorder="1" applyAlignment="1">
      <alignment/>
    </xf>
    <xf numFmtId="0" fontId="0" fillId="2" borderId="46" xfId="0" applyFill="1" applyBorder="1" applyAlignment="1">
      <alignment/>
    </xf>
    <xf numFmtId="172" fontId="0" fillId="0" borderId="46" xfId="0" applyNumberFormat="1" applyFill="1" applyBorder="1" applyAlignment="1">
      <alignment/>
    </xf>
    <xf numFmtId="0" fontId="0" fillId="2" borderId="19"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19" fillId="2" borderId="1" xfId="0" applyFont="1" applyFill="1" applyBorder="1" applyAlignment="1">
      <alignment horizontal="center"/>
    </xf>
    <xf numFmtId="0" fontId="0" fillId="2" borderId="1" xfId="0" applyFill="1" applyBorder="1" applyAlignment="1">
      <alignment horizontal="center"/>
    </xf>
    <xf numFmtId="0" fontId="18" fillId="0" borderId="47" xfId="0" applyFont="1" applyFill="1" applyBorder="1" applyAlignment="1">
      <alignment/>
    </xf>
    <xf numFmtId="172" fontId="0" fillId="0" borderId="47" xfId="0" applyNumberFormat="1" applyFill="1" applyBorder="1" applyAlignment="1">
      <alignment/>
    </xf>
    <xf numFmtId="0" fontId="0" fillId="0" borderId="47" xfId="0" applyFill="1" applyBorder="1" applyAlignment="1">
      <alignment/>
    </xf>
    <xf numFmtId="0" fontId="0" fillId="0" borderId="47" xfId="0" applyFill="1" applyBorder="1" applyAlignment="1">
      <alignment horizontal="center"/>
    </xf>
    <xf numFmtId="0" fontId="16" fillId="0" borderId="0" xfId="0" applyFont="1" applyBorder="1" applyAlignment="1">
      <alignment horizontal="center" wrapText="1"/>
    </xf>
    <xf numFmtId="0" fontId="0" fillId="0" borderId="0" xfId="0" applyBorder="1" applyAlignment="1">
      <alignment horizontal="center" wrapText="1"/>
    </xf>
    <xf numFmtId="0" fontId="9" fillId="0" borderId="0" xfId="0" applyFont="1" applyFill="1" applyBorder="1" applyAlignment="1">
      <alignment horizontal="center" wrapText="1"/>
    </xf>
    <xf numFmtId="0" fontId="23" fillId="0" borderId="0" xfId="0" applyFont="1" applyFill="1" applyAlignment="1">
      <alignment/>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5" borderId="48" xfId="0" applyFont="1" applyFill="1" applyBorder="1" applyAlignment="1">
      <alignment/>
    </xf>
    <xf numFmtId="0" fontId="2" fillId="5" borderId="49" xfId="0" applyFont="1" applyFill="1" applyBorder="1" applyAlignment="1">
      <alignment/>
    </xf>
    <xf numFmtId="0" fontId="2" fillId="5" borderId="50" xfId="0" applyFont="1" applyFill="1" applyBorder="1" applyAlignment="1">
      <alignment/>
    </xf>
    <xf numFmtId="168" fontId="5" fillId="0" borderId="0" xfId="15" applyNumberFormat="1" applyFont="1" applyFill="1" applyBorder="1" applyAlignment="1">
      <alignment/>
    </xf>
    <xf numFmtId="172" fontId="2" fillId="3" borderId="23" xfId="17" applyNumberFormat="1" applyFont="1" applyFill="1" applyBorder="1" applyAlignment="1">
      <alignment/>
    </xf>
    <xf numFmtId="0" fontId="2" fillId="3" borderId="0" xfId="0" applyFont="1" applyFill="1" applyBorder="1" applyAlignment="1">
      <alignment horizontal="center"/>
    </xf>
    <xf numFmtId="172" fontId="2" fillId="3" borderId="22" xfId="17" applyNumberFormat="1" applyFont="1" applyFill="1" applyBorder="1" applyAlignment="1">
      <alignment/>
    </xf>
    <xf numFmtId="0" fontId="4" fillId="3" borderId="0" xfId="0" applyFont="1" applyFill="1" applyBorder="1" applyAlignment="1">
      <alignment horizontal="center"/>
    </xf>
    <xf numFmtId="168" fontId="5" fillId="3" borderId="23" xfId="15" applyNumberFormat="1" applyFont="1" applyFill="1" applyBorder="1" applyAlignment="1">
      <alignment/>
    </xf>
    <xf numFmtId="0" fontId="14" fillId="0" borderId="6" xfId="0" applyFont="1" applyBorder="1" applyAlignment="1">
      <alignment horizontal="center"/>
    </xf>
    <xf numFmtId="0" fontId="14" fillId="0" borderId="0" xfId="0" applyFont="1" applyBorder="1" applyAlignment="1">
      <alignment horizontal="center"/>
    </xf>
    <xf numFmtId="0" fontId="12" fillId="0" borderId="6" xfId="0" applyFont="1" applyBorder="1" applyAlignment="1">
      <alignment horizontal="left"/>
    </xf>
    <xf numFmtId="0" fontId="12" fillId="0" borderId="0" xfId="0" applyFont="1" applyBorder="1" applyAlignment="1">
      <alignment horizontal="left"/>
    </xf>
    <xf numFmtId="0" fontId="2" fillId="0" borderId="48" xfId="0" applyFont="1" applyFill="1" applyBorder="1" applyAlignment="1">
      <alignment/>
    </xf>
    <xf numFmtId="0" fontId="2" fillId="0" borderId="49" xfId="0" applyFont="1" applyFill="1" applyBorder="1" applyAlignment="1">
      <alignment/>
    </xf>
    <xf numFmtId="0" fontId="2" fillId="0" borderId="50" xfId="0" applyFont="1" applyFill="1" applyBorder="1" applyAlignment="1">
      <alignment/>
    </xf>
    <xf numFmtId="0" fontId="1" fillId="2" borderId="26"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0" borderId="41" xfId="0" applyFont="1" applyFill="1" applyBorder="1" applyAlignment="1" quotePrefix="1">
      <alignment horizontal="left" vertical="center" wrapText="1"/>
    </xf>
    <xf numFmtId="0" fontId="1" fillId="0" borderId="23" xfId="0" applyFont="1" applyFill="1" applyBorder="1" applyAlignment="1" quotePrefix="1">
      <alignment horizontal="left" vertical="center" wrapText="1"/>
    </xf>
    <xf numFmtId="0" fontId="1" fillId="0" borderId="51" xfId="0" applyFont="1" applyFill="1" applyBorder="1" applyAlignment="1" quotePrefix="1">
      <alignment horizontal="left" vertical="center" wrapText="1"/>
    </xf>
    <xf numFmtId="0" fontId="4" fillId="0" borderId="27" xfId="0" applyFont="1" applyFill="1" applyBorder="1" applyAlignment="1">
      <alignment horizontal="center" vertical="center" wrapText="1"/>
    </xf>
    <xf numFmtId="0" fontId="4" fillId="0" borderId="26" xfId="0" applyFont="1" applyFill="1" applyBorder="1" applyAlignment="1" quotePrefix="1">
      <alignment horizontal="center" vertical="center"/>
    </xf>
    <xf numFmtId="0" fontId="4" fillId="0" borderId="18" xfId="0" applyFont="1" applyFill="1" applyBorder="1" applyAlignment="1" quotePrefix="1">
      <alignment horizontal="center" vertical="center"/>
    </xf>
    <xf numFmtId="0" fontId="4" fillId="0" borderId="41" xfId="0" applyFont="1" applyFill="1" applyBorder="1" applyAlignment="1">
      <alignment readingOrder="1"/>
    </xf>
    <xf numFmtId="0" fontId="4" fillId="0" borderId="23" xfId="0" applyFont="1" applyFill="1" applyBorder="1" applyAlignment="1">
      <alignment readingOrder="1"/>
    </xf>
    <xf numFmtId="14" fontId="1" fillId="0" borderId="41" xfId="0" applyNumberFormat="1" applyFont="1" applyFill="1" applyBorder="1" applyAlignment="1">
      <alignment horizontal="center" readingOrder="1"/>
    </xf>
    <xf numFmtId="14" fontId="1" fillId="0" borderId="51" xfId="0" applyNumberFormat="1" applyFont="1" applyFill="1" applyBorder="1" applyAlignment="1">
      <alignment horizontal="center" readingOrder="1"/>
    </xf>
    <xf numFmtId="0" fontId="1" fillId="0" borderId="41" xfId="0" applyFont="1" applyFill="1" applyBorder="1" applyAlignment="1">
      <alignment horizontal="center" readingOrder="1"/>
    </xf>
    <xf numFmtId="0" fontId="1" fillId="0" borderId="51" xfId="0" applyFont="1" applyFill="1" applyBorder="1" applyAlignment="1">
      <alignment horizontal="center" readingOrder="1"/>
    </xf>
    <xf numFmtId="0" fontId="4" fillId="0" borderId="8" xfId="0" applyFont="1" applyFill="1" applyBorder="1" applyAlignment="1">
      <alignment horizontal="left" readingOrder="1"/>
    </xf>
    <xf numFmtId="0" fontId="9" fillId="0" borderId="52" xfId="0" applyFont="1" applyFill="1" applyBorder="1" applyAlignment="1">
      <alignment horizontal="center"/>
    </xf>
    <xf numFmtId="0" fontId="4" fillId="0" borderId="7" xfId="0" applyFont="1" applyFill="1" applyBorder="1" applyAlignment="1">
      <alignment horizontal="center" readingOrder="1"/>
    </xf>
    <xf numFmtId="0" fontId="4" fillId="0" borderId="8" xfId="0" applyFont="1" applyFill="1" applyBorder="1" applyAlignment="1">
      <alignment horizontal="center" readingOrder="1"/>
    </xf>
    <xf numFmtId="0" fontId="9" fillId="6" borderId="53" xfId="0" applyFont="1" applyFill="1" applyBorder="1" applyAlignment="1">
      <alignment horizontal="center"/>
    </xf>
    <xf numFmtId="0" fontId="9" fillId="6" borderId="54" xfId="0" applyFont="1" applyFill="1" applyBorder="1" applyAlignment="1">
      <alignment horizontal="center"/>
    </xf>
    <xf numFmtId="0" fontId="9" fillId="6" borderId="55" xfId="0" applyFont="1" applyFill="1" applyBorder="1" applyAlignment="1">
      <alignment horizontal="center"/>
    </xf>
    <xf numFmtId="0" fontId="9" fillId="6" borderId="41" xfId="0" applyFont="1" applyFill="1" applyBorder="1" applyAlignment="1">
      <alignment horizontal="center"/>
    </xf>
    <xf numFmtId="0" fontId="9" fillId="6" borderId="23" xfId="0" applyFont="1" applyFill="1" applyBorder="1" applyAlignment="1">
      <alignment horizontal="center"/>
    </xf>
    <xf numFmtId="0" fontId="9" fillId="6" borderId="51" xfId="0" applyFont="1" applyFill="1" applyBorder="1" applyAlignment="1">
      <alignment horizontal="center"/>
    </xf>
    <xf numFmtId="0" fontId="21" fillId="2" borderId="41" xfId="0" applyFont="1" applyFill="1" applyBorder="1" applyAlignment="1">
      <alignment horizontal="left"/>
    </xf>
    <xf numFmtId="0" fontId="21" fillId="2" borderId="23" xfId="0" applyFont="1" applyFill="1" applyBorder="1" applyAlignment="1">
      <alignment horizontal="left"/>
    </xf>
    <xf numFmtId="0" fontId="21" fillId="2" borderId="51" xfId="0" applyFont="1" applyFill="1" applyBorder="1" applyAlignment="1">
      <alignment horizontal="left"/>
    </xf>
    <xf numFmtId="0" fontId="4" fillId="2" borderId="41"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1" fillId="2" borderId="45" xfId="0" applyFont="1" applyFill="1" applyBorder="1" applyAlignment="1">
      <alignment vertical="center" wrapText="1"/>
    </xf>
    <xf numFmtId="0" fontId="1" fillId="2" borderId="47" xfId="0" applyFont="1" applyFill="1" applyBorder="1" applyAlignment="1">
      <alignment vertical="center" wrapText="1"/>
    </xf>
    <xf numFmtId="0" fontId="1" fillId="2" borderId="56" xfId="0" applyFont="1" applyFill="1" applyBorder="1" applyAlignment="1">
      <alignment vertical="center" wrapText="1"/>
    </xf>
    <xf numFmtId="0" fontId="1" fillId="2" borderId="36" xfId="0" applyFont="1" applyFill="1" applyBorder="1" applyAlignment="1">
      <alignment vertical="center" wrapText="1"/>
    </xf>
    <xf numFmtId="0" fontId="1" fillId="2" borderId="15" xfId="0" applyFont="1" applyFill="1" applyBorder="1" applyAlignment="1">
      <alignment vertical="center" wrapText="1"/>
    </xf>
    <xf numFmtId="0" fontId="1" fillId="2" borderId="42" xfId="0" applyFont="1" applyFill="1" applyBorder="1" applyAlignment="1">
      <alignment vertical="center" wrapText="1"/>
    </xf>
    <xf numFmtId="0" fontId="19" fillId="0" borderId="7" xfId="0" applyFont="1" applyFill="1" applyBorder="1" applyAlignment="1">
      <alignment horizontal="left"/>
    </xf>
    <xf numFmtId="0" fontId="19" fillId="0" borderId="8" xfId="0" applyFont="1" applyFill="1" applyBorder="1" applyAlignment="1" quotePrefix="1">
      <alignment horizontal="left"/>
    </xf>
    <xf numFmtId="0" fontId="19" fillId="0" borderId="14" xfId="0" applyFont="1" applyFill="1" applyBorder="1" applyAlignment="1" quotePrefix="1">
      <alignment horizontal="left"/>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5" fillId="0" borderId="1" xfId="0" applyFont="1" applyBorder="1" applyAlignment="1">
      <alignment horizontal="center"/>
    </xf>
    <xf numFmtId="0" fontId="0" fillId="2" borderId="57" xfId="0" applyNumberFormat="1" applyFill="1" applyBorder="1" applyAlignment="1">
      <alignment/>
    </xf>
    <xf numFmtId="0" fontId="0" fillId="2" borderId="58" xfId="0" applyNumberFormat="1" applyFill="1" applyBorder="1" applyAlignment="1">
      <alignment/>
    </xf>
    <xf numFmtId="0" fontId="0" fillId="2" borderId="34" xfId="0" applyNumberFormat="1" applyFill="1" applyBorder="1" applyAlignment="1">
      <alignment/>
    </xf>
    <xf numFmtId="172" fontId="17" fillId="0" borderId="41" xfId="0" applyNumberFormat="1" applyFont="1" applyFill="1" applyBorder="1" applyAlignment="1">
      <alignment/>
    </xf>
    <xf numFmtId="172" fontId="17" fillId="0" borderId="23" xfId="0" applyNumberFormat="1" applyFont="1" applyFill="1" applyBorder="1" applyAlignment="1">
      <alignment/>
    </xf>
    <xf numFmtId="172" fontId="17" fillId="0" borderId="51" xfId="0" applyNumberFormat="1" applyFont="1" applyFill="1" applyBorder="1" applyAlignment="1">
      <alignment/>
    </xf>
    <xf numFmtId="0" fontId="18" fillId="2" borderId="45" xfId="0" applyNumberFormat="1" applyFont="1" applyFill="1" applyBorder="1" applyAlignment="1">
      <alignment/>
    </xf>
    <xf numFmtId="0" fontId="18" fillId="2" borderId="47" xfId="0" applyNumberFormat="1" applyFont="1" applyFill="1" applyBorder="1" applyAlignment="1">
      <alignment/>
    </xf>
    <xf numFmtId="0" fontId="18" fillId="2" borderId="56" xfId="0" applyNumberFormat="1" applyFont="1" applyFill="1" applyBorder="1" applyAlignment="1">
      <alignment/>
    </xf>
    <xf numFmtId="0" fontId="18" fillId="2" borderId="36" xfId="0" applyNumberFormat="1" applyFont="1" applyFill="1" applyBorder="1" applyAlignment="1">
      <alignment/>
    </xf>
    <xf numFmtId="0" fontId="18" fillId="2" borderId="15" xfId="0" applyNumberFormat="1" applyFont="1" applyFill="1" applyBorder="1" applyAlignment="1">
      <alignment/>
    </xf>
    <xf numFmtId="0" fontId="18" fillId="2" borderId="42" xfId="0" applyNumberFormat="1"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1" fillId="0" borderId="27" xfId="0" applyFont="1" applyBorder="1" applyAlignment="1">
      <alignment vertical="center" wrapText="1"/>
    </xf>
    <xf numFmtId="0" fontId="1" fillId="0" borderId="25" xfId="0" applyFont="1" applyBorder="1" applyAlignment="1">
      <alignment vertical="center" wrapText="1"/>
    </xf>
    <xf numFmtId="0" fontId="1" fillId="0" borderId="17" xfId="0" applyFont="1" applyBorder="1" applyAlignment="1">
      <alignment vertical="center" wrapText="1"/>
    </xf>
    <xf numFmtId="0" fontId="0" fillId="7" borderId="41" xfId="0" applyFill="1" applyBorder="1" applyAlignment="1">
      <alignment horizontal="center"/>
    </xf>
    <xf numFmtId="0" fontId="0" fillId="7" borderId="23" xfId="0" applyFill="1" applyBorder="1" applyAlignment="1">
      <alignment horizontal="center"/>
    </xf>
    <xf numFmtId="0" fontId="0" fillId="7" borderId="51" xfId="0" applyFill="1" applyBorder="1" applyAlignment="1">
      <alignment horizontal="center"/>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0" fontId="16" fillId="0" borderId="59" xfId="0" applyFont="1" applyBorder="1" applyAlignment="1">
      <alignment horizontal="center" wrapText="1"/>
    </xf>
    <xf numFmtId="0" fontId="0" fillId="0" borderId="60" xfId="0"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5" fillId="0" borderId="41" xfId="0" applyFont="1" applyBorder="1" applyAlignment="1">
      <alignment horizontal="center"/>
    </xf>
    <xf numFmtId="0" fontId="15" fillId="0" borderId="23" xfId="0" applyFont="1" applyBorder="1" applyAlignment="1">
      <alignment horizontal="center"/>
    </xf>
    <xf numFmtId="0" fontId="15" fillId="0" borderId="51" xfId="0" applyFont="1" applyBorder="1" applyAlignment="1">
      <alignment horizontal="center"/>
    </xf>
    <xf numFmtId="0" fontId="18" fillId="2" borderId="57" xfId="0" applyNumberFormat="1" applyFont="1" applyFill="1" applyBorder="1" applyAlignment="1">
      <alignment/>
    </xf>
    <xf numFmtId="0" fontId="18" fillId="2" borderId="58" xfId="0" applyNumberFormat="1" applyFont="1" applyFill="1" applyBorder="1" applyAlignment="1">
      <alignment/>
    </xf>
    <xf numFmtId="0" fontId="18" fillId="2" borderId="34" xfId="0" applyNumberFormat="1" applyFont="1" applyFill="1" applyBorder="1" applyAlignment="1">
      <alignment/>
    </xf>
    <xf numFmtId="0" fontId="0" fillId="0" borderId="5" xfId="0" applyBorder="1" applyAlignment="1">
      <alignment/>
    </xf>
    <xf numFmtId="0" fontId="0" fillId="0" borderId="4" xfId="0" applyBorder="1" applyAlignment="1">
      <alignment/>
    </xf>
    <xf numFmtId="0" fontId="0" fillId="2" borderId="61" xfId="0" applyFill="1" applyBorder="1" applyAlignment="1">
      <alignment wrapText="1"/>
    </xf>
    <xf numFmtId="0" fontId="0" fillId="2" borderId="62" xfId="0" applyFill="1" applyBorder="1" applyAlignment="1">
      <alignment wrapText="1"/>
    </xf>
    <xf numFmtId="0" fontId="0" fillId="2" borderId="63" xfId="0" applyFill="1" applyBorder="1" applyAlignment="1">
      <alignment wrapText="1"/>
    </xf>
    <xf numFmtId="0" fontId="0" fillId="3" borderId="64" xfId="0" applyFill="1" applyBorder="1" applyAlignment="1">
      <alignment wrapText="1"/>
    </xf>
    <xf numFmtId="0" fontId="0" fillId="3" borderId="15" xfId="0" applyFill="1" applyBorder="1" applyAlignment="1">
      <alignment wrapText="1"/>
    </xf>
    <xf numFmtId="0" fontId="0" fillId="3" borderId="16" xfId="0" applyFill="1" applyBorder="1" applyAlignment="1">
      <alignment wrapText="1"/>
    </xf>
    <xf numFmtId="0" fontId="0" fillId="6" borderId="41" xfId="0" applyFill="1" applyBorder="1" applyAlignment="1">
      <alignment vertical="center" wrapText="1"/>
    </xf>
    <xf numFmtId="0" fontId="0" fillId="6" borderId="23" xfId="0" applyFill="1" applyBorder="1" applyAlignment="1">
      <alignment vertical="center" wrapText="1"/>
    </xf>
    <xf numFmtId="0" fontId="0" fillId="6" borderId="51" xfId="0" applyFill="1" applyBorder="1" applyAlignment="1">
      <alignment vertical="center" wrapText="1"/>
    </xf>
    <xf numFmtId="0" fontId="9" fillId="0" borderId="53" xfId="0" applyFont="1" applyFill="1" applyBorder="1" applyAlignment="1">
      <alignment horizontal="center" wrapText="1"/>
    </xf>
    <xf numFmtId="0" fontId="9" fillId="0" borderId="54" xfId="0" applyFont="1" applyFill="1" applyBorder="1" applyAlignment="1">
      <alignment horizontal="center" wrapText="1"/>
    </xf>
    <xf numFmtId="0" fontId="9" fillId="0" borderId="55" xfId="0" applyFont="1" applyFill="1" applyBorder="1" applyAlignment="1">
      <alignment horizontal="center" wrapText="1"/>
    </xf>
    <xf numFmtId="0" fontId="24" fillId="8" borderId="0"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xf>
    <xf numFmtId="0" fontId="1" fillId="0" borderId="45" xfId="0" applyFont="1" applyFill="1" applyBorder="1" applyAlignment="1">
      <alignment wrapText="1"/>
    </xf>
    <xf numFmtId="0" fontId="1" fillId="0" borderId="47" xfId="0" applyFont="1" applyFill="1" applyBorder="1" applyAlignment="1">
      <alignment wrapText="1"/>
    </xf>
    <xf numFmtId="0" fontId="1" fillId="0" borderId="56" xfId="0" applyFont="1" applyFill="1" applyBorder="1" applyAlignment="1">
      <alignment wrapText="1"/>
    </xf>
    <xf numFmtId="0" fontId="1" fillId="0" borderId="36" xfId="0" applyFont="1" applyFill="1" applyBorder="1" applyAlignment="1">
      <alignment wrapText="1"/>
    </xf>
    <xf numFmtId="0" fontId="1" fillId="0" borderId="15" xfId="0" applyFont="1" applyFill="1" applyBorder="1" applyAlignment="1">
      <alignment wrapText="1"/>
    </xf>
    <xf numFmtId="0" fontId="1" fillId="0" borderId="42" xfId="0" applyFont="1" applyFill="1" applyBorder="1" applyAlignment="1">
      <alignment wrapText="1"/>
    </xf>
    <xf numFmtId="0" fontId="1" fillId="0" borderId="57" xfId="0" applyFont="1" applyFill="1" applyBorder="1" applyAlignment="1">
      <alignment wrapText="1"/>
    </xf>
    <xf numFmtId="0" fontId="1" fillId="0" borderId="58" xfId="0" applyFont="1" applyFill="1" applyBorder="1" applyAlignment="1">
      <alignment wrapText="1"/>
    </xf>
    <xf numFmtId="0" fontId="1" fillId="0" borderId="34" xfId="0" applyFont="1" applyFill="1" applyBorder="1" applyAlignment="1">
      <alignment wrapText="1"/>
    </xf>
    <xf numFmtId="0" fontId="0" fillId="0" borderId="1" xfId="0" applyBorder="1" applyAlignment="1">
      <alignment horizontal="center"/>
    </xf>
    <xf numFmtId="172" fontId="0" fillId="0" borderId="1" xfId="0" applyNumberFormat="1" applyBorder="1" applyAlignment="1">
      <alignment/>
    </xf>
    <xf numFmtId="0" fontId="19" fillId="9" borderId="7" xfId="0" applyFont="1" applyFill="1" applyBorder="1" applyAlignment="1">
      <alignment horizontal="left"/>
    </xf>
    <xf numFmtId="0" fontId="19" fillId="9" borderId="8" xfId="0" applyFont="1" applyFill="1" applyBorder="1" applyAlignment="1" quotePrefix="1">
      <alignment horizontal="left"/>
    </xf>
    <xf numFmtId="0" fontId="19" fillId="9" borderId="14" xfId="0" applyFont="1" applyFill="1" applyBorder="1" applyAlignment="1" quotePrefix="1">
      <alignment horizontal="left"/>
    </xf>
    <xf numFmtId="14" fontId="21" fillId="2" borderId="41" xfId="0" applyNumberFormat="1" applyFont="1" applyFill="1" applyBorder="1" applyAlignment="1">
      <alignment horizontal="center"/>
    </xf>
    <xf numFmtId="14" fontId="21" fillId="2" borderId="23"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workbookViewId="0" topLeftCell="A1">
      <selection activeCell="B7" sqref="B7:H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42" t="s">
        <v>207</v>
      </c>
      <c r="B1" s="243"/>
      <c r="C1" s="243"/>
      <c r="D1" s="243"/>
      <c r="E1" s="243"/>
      <c r="F1" s="243"/>
      <c r="G1" s="243"/>
      <c r="H1" s="244"/>
      <c r="I1" s="7"/>
      <c r="O1" s="8"/>
    </row>
    <row r="2" spans="1:15" ht="15" customHeight="1" thickBot="1" thickTop="1">
      <c r="A2" s="239"/>
      <c r="B2" s="239"/>
      <c r="C2" s="239"/>
      <c r="D2" s="239"/>
      <c r="E2" s="239"/>
      <c r="F2" s="239"/>
      <c r="G2" s="239"/>
      <c r="H2" s="239"/>
      <c r="I2" s="7"/>
      <c r="O2" s="8"/>
    </row>
    <row r="3" spans="1:15" ht="16.5" thickBot="1">
      <c r="A3" s="207" t="s">
        <v>196</v>
      </c>
      <c r="B3" s="208"/>
      <c r="C3" s="208"/>
      <c r="D3" s="208"/>
      <c r="E3" s="208"/>
      <c r="F3" s="208"/>
      <c r="G3" s="208"/>
      <c r="H3" s="209"/>
      <c r="I3" s="7"/>
      <c r="M3" s="9"/>
      <c r="N3" s="1"/>
      <c r="O3" s="8"/>
    </row>
    <row r="4" spans="1:15" ht="13.5" customHeight="1">
      <c r="A4" s="23" t="s">
        <v>30</v>
      </c>
      <c r="B4" s="176">
        <f>IF(ISBLANK(CBA_Data_Entry!B3),"",CBA_Data_Entry!B3)</f>
      </c>
      <c r="C4" s="240" t="s">
        <v>1</v>
      </c>
      <c r="D4" s="241"/>
      <c r="E4" s="238" t="s">
        <v>2</v>
      </c>
      <c r="F4" s="238"/>
      <c r="G4" s="236">
        <f>IF(ISBLANK(CBA_Data_Entry!F4),"",CBA_Data_Entry!F4)</f>
      </c>
      <c r="H4" s="237"/>
      <c r="I4" s="10"/>
      <c r="O4" s="8"/>
    </row>
    <row r="5" spans="1:15" ht="12.75">
      <c r="A5" s="230" t="s">
        <v>5</v>
      </c>
      <c r="B5" s="229">
        <f>IF(ISBLANK(CBA_Data_Entry!C3),"",CBA_Data_Entry!C3)</f>
      </c>
      <c r="C5" s="206"/>
      <c r="D5" s="203"/>
      <c r="E5" s="232" t="s">
        <v>0</v>
      </c>
      <c r="F5" s="233"/>
      <c r="G5" s="236">
        <f>IF(ISBLANK(CBA_Data_Entry!B4),"",CBA_Data_Entry!B4)</f>
      </c>
      <c r="H5" s="237"/>
      <c r="I5" s="10"/>
      <c r="O5" s="8"/>
    </row>
    <row r="6" spans="1:15" ht="12.75">
      <c r="A6" s="231"/>
      <c r="B6" s="204"/>
      <c r="C6" s="205"/>
      <c r="D6" s="202"/>
      <c r="E6" s="232" t="s">
        <v>3</v>
      </c>
      <c r="F6" s="233"/>
      <c r="G6" s="234">
        <f>IF(ISBLANK(CBA_Data_Entry!D4),"",CBA_Data_Entry!D4)</f>
      </c>
      <c r="H6" s="235"/>
      <c r="I6" s="10"/>
      <c r="O6" s="8"/>
    </row>
    <row r="7" spans="1:15" ht="42" customHeight="1">
      <c r="A7" s="162" t="s">
        <v>208</v>
      </c>
      <c r="B7" s="226">
        <f>IF(ISBLANK(CBA_Data_Entry!B5),"",CBA_Data_Entry!B5)</f>
      </c>
      <c r="C7" s="227"/>
      <c r="D7" s="227"/>
      <c r="E7" s="227"/>
      <c r="F7" s="227"/>
      <c r="G7" s="227"/>
      <c r="H7" s="228"/>
      <c r="I7" s="10"/>
      <c r="O7" s="8"/>
    </row>
    <row r="8" spans="1:15" ht="9.75" customHeight="1" thickBot="1">
      <c r="A8" s="11"/>
      <c r="B8" s="11"/>
      <c r="C8" s="11"/>
      <c r="D8" s="11"/>
      <c r="E8" s="11"/>
      <c r="F8" s="11"/>
      <c r="G8" s="11"/>
      <c r="H8" s="11"/>
      <c r="I8" s="10"/>
      <c r="O8" s="8"/>
    </row>
    <row r="9" spans="1:9" ht="16.5" thickBot="1">
      <c r="A9" s="207" t="s">
        <v>211</v>
      </c>
      <c r="B9" s="208"/>
      <c r="C9" s="208"/>
      <c r="D9" s="208"/>
      <c r="E9" s="208"/>
      <c r="F9" s="208"/>
      <c r="G9" s="208"/>
      <c r="H9" s="209"/>
      <c r="I9" s="10"/>
    </row>
    <row r="10" spans="1:9" ht="6.75" customHeight="1">
      <c r="A10" s="25"/>
      <c r="B10" s="26"/>
      <c r="C10" s="26"/>
      <c r="D10" s="26"/>
      <c r="E10" s="26"/>
      <c r="F10" s="26"/>
      <c r="G10" s="21"/>
      <c r="H10" s="20"/>
      <c r="I10" s="10"/>
    </row>
    <row r="11" spans="1:9" ht="12.75">
      <c r="A11" s="320">
        <f>IF(ISBLANK(CBA_Data_Entry!B9),"","1 - "&amp;CBA_Data_Entry!B9)</f>
      </c>
      <c r="B11" s="321"/>
      <c r="C11" s="321"/>
      <c r="D11" s="321"/>
      <c r="E11" s="321"/>
      <c r="F11" s="321"/>
      <c r="G11" s="321"/>
      <c r="H11" s="322"/>
      <c r="I11" s="10"/>
    </row>
    <row r="12" spans="1:9" ht="12.75">
      <c r="A12" s="323">
        <f>IF(ISBLANK(CBA_Data_Entry!B10),"","2 - "&amp;CBA_Data_Entry!B10)</f>
      </c>
      <c r="B12" s="324"/>
      <c r="C12" s="324"/>
      <c r="D12" s="324"/>
      <c r="E12" s="324"/>
      <c r="F12" s="324"/>
      <c r="G12" s="324"/>
      <c r="H12" s="325"/>
      <c r="I12" s="10"/>
    </row>
    <row r="13" spans="1:9" ht="12.75">
      <c r="A13" s="323">
        <f>IF(ISBLANK(CBA_Data_Entry!B11),"","3 - "&amp;CBA_Data_Entry!B11)</f>
      </c>
      <c r="B13" s="324"/>
      <c r="C13" s="324"/>
      <c r="D13" s="324"/>
      <c r="E13" s="324"/>
      <c r="F13" s="324"/>
      <c r="G13" s="324"/>
      <c r="H13" s="325"/>
      <c r="I13" s="10"/>
    </row>
    <row r="14" spans="1:9" ht="12.75">
      <c r="A14" s="323">
        <f>IF(ISBLANK(CBA_Data_Entry!B12),"","4 - "&amp;CBA_Data_Entry!B12)</f>
      </c>
      <c r="B14" s="324"/>
      <c r="C14" s="324"/>
      <c r="D14" s="324"/>
      <c r="E14" s="324"/>
      <c r="F14" s="324"/>
      <c r="G14" s="324"/>
      <c r="H14" s="325"/>
      <c r="I14" s="10"/>
    </row>
    <row r="15" spans="1:9" ht="12.75">
      <c r="A15" s="323">
        <f>IF(ISBLANK(CBA_Data_Entry!B13),"","5 - "&amp;CBA_Data_Entry!B13)</f>
      </c>
      <c r="B15" s="324"/>
      <c r="C15" s="324"/>
      <c r="D15" s="324"/>
      <c r="E15" s="324"/>
      <c r="F15" s="324"/>
      <c r="G15" s="324"/>
      <c r="H15" s="325"/>
      <c r="I15" s="10"/>
    </row>
    <row r="16" spans="1:9" ht="12.75">
      <c r="A16" s="323">
        <f>IF(ISBLANK(CBA_Data_Entry!B14),"","6 - "&amp;CBA_Data_Entry!B14)</f>
      </c>
      <c r="B16" s="324"/>
      <c r="C16" s="324"/>
      <c r="D16" s="324"/>
      <c r="E16" s="324"/>
      <c r="F16" s="324"/>
      <c r="G16" s="324"/>
      <c r="H16" s="325"/>
      <c r="I16" s="10"/>
    </row>
    <row r="17" spans="1:9" ht="12.75">
      <c r="A17" s="323">
        <f>IF(ISBLANK(CBA_Data_Entry!B15),"","7 - "&amp;CBA_Data_Entry!B15)</f>
      </c>
      <c r="B17" s="324"/>
      <c r="C17" s="324"/>
      <c r="D17" s="324"/>
      <c r="E17" s="324"/>
      <c r="F17" s="324"/>
      <c r="G17" s="324"/>
      <c r="H17" s="325"/>
      <c r="I17" s="10"/>
    </row>
    <row r="18" spans="1:9" ht="12.75">
      <c r="A18" s="326">
        <f>IF(ISBLANK(CBA_Data_Entry!B16),"","8 - "&amp;CBA_Data_Entry!B16)</f>
      </c>
      <c r="B18" s="327"/>
      <c r="C18" s="327"/>
      <c r="D18" s="327"/>
      <c r="E18" s="327"/>
      <c r="F18" s="327"/>
      <c r="G18" s="327"/>
      <c r="H18" s="328"/>
      <c r="I18" s="10"/>
    </row>
    <row r="19" spans="1:15" ht="6.75" customHeight="1" thickBot="1">
      <c r="A19" s="11"/>
      <c r="B19" s="11"/>
      <c r="C19" s="11"/>
      <c r="D19" s="11"/>
      <c r="E19" s="11"/>
      <c r="F19" s="11"/>
      <c r="G19" s="11"/>
      <c r="H19" s="11"/>
      <c r="I19" s="10"/>
      <c r="O19" s="8"/>
    </row>
    <row r="20" spans="1:9" ht="16.5" thickBot="1">
      <c r="A20" s="207" t="s">
        <v>202</v>
      </c>
      <c r="B20" s="208"/>
      <c r="C20" s="208"/>
      <c r="D20" s="208"/>
      <c r="E20" s="208"/>
      <c r="F20" s="208"/>
      <c r="G20" s="208"/>
      <c r="H20" s="209"/>
      <c r="I20" s="10"/>
    </row>
    <row r="21" spans="1:9" ht="6.75" customHeight="1">
      <c r="A21" s="23"/>
      <c r="B21" s="24"/>
      <c r="C21" s="24"/>
      <c r="D21" s="24"/>
      <c r="E21" s="24"/>
      <c r="F21" s="24"/>
      <c r="G21" s="42"/>
      <c r="H21" s="43"/>
      <c r="I21" s="10"/>
    </row>
    <row r="22" spans="1:9" ht="12.75">
      <c r="A22" s="320">
        <f>IF(ISBLANK(CBA_Data_Entry!B21),"","1 - "&amp;CBA_Data_Entry!B21)</f>
      </c>
      <c r="B22" s="321"/>
      <c r="C22" s="321"/>
      <c r="D22" s="321"/>
      <c r="E22" s="321"/>
      <c r="F22" s="321"/>
      <c r="G22" s="321"/>
      <c r="H22" s="322"/>
      <c r="I22" s="10"/>
    </row>
    <row r="23" spans="1:9" ht="12.75">
      <c r="A23" s="323">
        <f>IF(ISBLANK(CBA_Data_Entry!B22),"","2 - "&amp;CBA_Data_Entry!B22)</f>
      </c>
      <c r="B23" s="324"/>
      <c r="C23" s="324"/>
      <c r="D23" s="324"/>
      <c r="E23" s="324"/>
      <c r="F23" s="324"/>
      <c r="G23" s="324"/>
      <c r="H23" s="325"/>
      <c r="I23" s="10"/>
    </row>
    <row r="24" spans="1:9" ht="12.75">
      <c r="A24" s="323">
        <f>IF(ISBLANK(CBA_Data_Entry!B23),"","3 - "&amp;CBA_Data_Entry!B23)</f>
      </c>
      <c r="B24" s="324"/>
      <c r="C24" s="324"/>
      <c r="D24" s="324"/>
      <c r="E24" s="324"/>
      <c r="F24" s="324"/>
      <c r="G24" s="324"/>
      <c r="H24" s="325"/>
      <c r="I24" s="10"/>
    </row>
    <row r="25" spans="1:9" ht="12.75">
      <c r="A25" s="326">
        <f>IF(ISBLANK(CBA_Data_Entry!B24),"","4 - "&amp;CBA_Data_Entry!B24)</f>
      </c>
      <c r="B25" s="327"/>
      <c r="C25" s="327"/>
      <c r="D25" s="327"/>
      <c r="E25" s="327"/>
      <c r="F25" s="327"/>
      <c r="G25" s="327"/>
      <c r="H25" s="328"/>
      <c r="I25" s="10"/>
    </row>
    <row r="26" spans="1:9" s="14" customFormat="1" ht="6.75" customHeight="1" thickBot="1">
      <c r="A26" s="155"/>
      <c r="B26" s="155"/>
      <c r="C26" s="155"/>
      <c r="D26" s="156"/>
      <c r="E26" s="156"/>
      <c r="F26" s="156"/>
      <c r="G26" s="156"/>
      <c r="H26" s="159"/>
      <c r="I26" s="13"/>
    </row>
    <row r="27" spans="1:9" ht="16.5" thickBot="1">
      <c r="A27" s="207" t="s">
        <v>76</v>
      </c>
      <c r="B27" s="208"/>
      <c r="C27" s="208"/>
      <c r="D27" s="208"/>
      <c r="E27" s="208"/>
      <c r="F27" s="208"/>
      <c r="G27" s="208"/>
      <c r="H27" s="209"/>
      <c r="I27" s="10"/>
    </row>
    <row r="28" spans="1:9" ht="6.75" customHeight="1">
      <c r="A28" s="23"/>
      <c r="B28" s="24"/>
      <c r="C28" s="24"/>
      <c r="D28" s="24"/>
      <c r="E28" s="24"/>
      <c r="F28" s="24"/>
      <c r="G28" s="42"/>
      <c r="H28" s="43"/>
      <c r="I28" s="10"/>
    </row>
    <row r="29" spans="1:9" ht="12.75">
      <c r="A29" s="320">
        <f>IF(ISBLANK(CBA_Data_Entry!B29),"","1 - "&amp;CBA_Data_Entry!B29)</f>
      </c>
      <c r="B29" s="321"/>
      <c r="C29" s="321"/>
      <c r="D29" s="321"/>
      <c r="E29" s="321"/>
      <c r="F29" s="321"/>
      <c r="G29" s="321"/>
      <c r="H29" s="322"/>
      <c r="I29" s="10"/>
    </row>
    <row r="30" spans="1:9" ht="12.75">
      <c r="A30" s="326">
        <f>IF(ISBLANK(CBA_Data_Entry!B30),"","2 - "&amp;CBA_Data_Entry!B30)</f>
      </c>
      <c r="B30" s="327"/>
      <c r="C30" s="327"/>
      <c r="D30" s="327"/>
      <c r="E30" s="327"/>
      <c r="F30" s="327"/>
      <c r="G30" s="327"/>
      <c r="H30" s="328"/>
      <c r="I30" s="10"/>
    </row>
    <row r="31" spans="1:15" ht="6.75" customHeight="1" thickBot="1">
      <c r="A31" s="10"/>
      <c r="B31" s="10"/>
      <c r="C31" s="30"/>
      <c r="E31" s="10"/>
      <c r="F31" s="10"/>
      <c r="G31" s="10"/>
      <c r="H31" s="30"/>
      <c r="I31" s="10"/>
      <c r="J31" s="31"/>
      <c r="K31"/>
      <c r="O31" s="8"/>
    </row>
    <row r="32" spans="1:8" ht="16.5" thickBot="1">
      <c r="A32" s="207" t="s">
        <v>19</v>
      </c>
      <c r="B32" s="208"/>
      <c r="C32" s="208"/>
      <c r="D32" s="208"/>
      <c r="E32" s="208"/>
      <c r="F32" s="208"/>
      <c r="G32" s="208"/>
      <c r="H32" s="209"/>
    </row>
    <row r="33" spans="1:8" ht="6.75" customHeight="1">
      <c r="A33" s="23"/>
      <c r="B33" s="24"/>
      <c r="C33" s="24"/>
      <c r="D33" s="24"/>
      <c r="E33" s="24"/>
      <c r="F33" s="24"/>
      <c r="G33" s="42"/>
      <c r="H33" s="43"/>
    </row>
    <row r="34" spans="1:8" ht="12.75">
      <c r="A34" s="320">
        <f>IF(ISBLANK(CBA_Data_Entry!B35),"","1 - "&amp;CBA_Data_Entry!B35)</f>
      </c>
      <c r="B34" s="321"/>
      <c r="C34" s="321"/>
      <c r="D34" s="321"/>
      <c r="E34" s="321"/>
      <c r="F34" s="321"/>
      <c r="G34" s="321"/>
      <c r="H34" s="322"/>
    </row>
    <row r="35" spans="1:8" ht="12.75">
      <c r="A35" s="323">
        <f>IF(ISBLANK(CBA_Data_Entry!B36),"","2 - "&amp;CBA_Data_Entry!B36)</f>
      </c>
      <c r="B35" s="324"/>
      <c r="C35" s="324"/>
      <c r="D35" s="324"/>
      <c r="E35" s="324"/>
      <c r="F35" s="324"/>
      <c r="G35" s="324"/>
      <c r="H35" s="325"/>
    </row>
    <row r="36" spans="1:8" ht="12.75">
      <c r="A36" s="323">
        <f>IF(ISBLANK(CBA_Data_Entry!B37),"","3 - "&amp;CBA_Data_Entry!B37)</f>
      </c>
      <c r="B36" s="324"/>
      <c r="C36" s="324"/>
      <c r="D36" s="324"/>
      <c r="E36" s="324"/>
      <c r="F36" s="324"/>
      <c r="G36" s="324"/>
      <c r="H36" s="325"/>
    </row>
    <row r="37" spans="1:8" ht="12.75">
      <c r="A37" s="326">
        <f>IF(ISBLANK(CBA_Data_Entry!B38),"","4 - "&amp;CBA_Data_Entry!B38)</f>
      </c>
      <c r="B37" s="327"/>
      <c r="C37" s="327"/>
      <c r="D37" s="327"/>
      <c r="E37" s="327"/>
      <c r="F37" s="327"/>
      <c r="G37" s="327"/>
      <c r="H37" s="328"/>
    </row>
    <row r="38" spans="1:9" ht="6.75" customHeight="1" thickBot="1">
      <c r="A38" s="179"/>
      <c r="B38" s="179"/>
      <c r="C38" s="179"/>
      <c r="D38" s="179"/>
      <c r="E38" s="179"/>
      <c r="F38" s="179"/>
      <c r="G38" s="179"/>
      <c r="H38" s="179"/>
      <c r="I38" s="10"/>
    </row>
    <row r="39" spans="1:15" ht="16.5" thickBot="1">
      <c r="A39" s="207" t="s">
        <v>222</v>
      </c>
      <c r="B39" s="208"/>
      <c r="C39" s="208"/>
      <c r="D39" s="208"/>
      <c r="E39" s="208"/>
      <c r="F39" s="208"/>
      <c r="G39" s="208"/>
      <c r="H39" s="209"/>
      <c r="I39" s="10"/>
      <c r="O39" s="8"/>
    </row>
    <row r="40" spans="1:15" ht="7.5" customHeight="1">
      <c r="A40" s="33"/>
      <c r="B40" s="15"/>
      <c r="C40" s="15"/>
      <c r="D40" s="15"/>
      <c r="E40" s="15"/>
      <c r="F40" s="15"/>
      <c r="G40" s="15"/>
      <c r="H40" s="34"/>
      <c r="I40" s="10"/>
      <c r="O40" s="8"/>
    </row>
    <row r="41" spans="1:15" ht="15.75" customHeight="1">
      <c r="A41" s="35" t="s">
        <v>221</v>
      </c>
      <c r="B41" s="1" t="s">
        <v>6</v>
      </c>
      <c r="C41" s="210">
        <f>ROUND(CBA_Data_Entry!C45+CBA_Data_Entry!J45,2-LEN(INT(CBA_Data_Entry!C45+CBA_Data_Entry!J45)))</f>
        <v>0</v>
      </c>
      <c r="D41" s="210"/>
      <c r="E41" s="4"/>
      <c r="F41" s="1"/>
      <c r="G41" s="1"/>
      <c r="H41" s="223" t="s">
        <v>223</v>
      </c>
      <c r="I41" s="10"/>
      <c r="O41" s="8"/>
    </row>
    <row r="42" spans="1:15" ht="15.75">
      <c r="A42" s="36"/>
      <c r="B42" s="1" t="s">
        <v>7</v>
      </c>
      <c r="C42" s="210">
        <f>ROUND(CBA_Data_Entry!C72+CBA_Data_Entry!J72,2-LEN(INT(CBA_Data_Entry!C72+CBA_Data_Entry!J72)))</f>
        <v>0</v>
      </c>
      <c r="D42" s="210"/>
      <c r="E42" s="4"/>
      <c r="F42" s="1"/>
      <c r="G42" s="1"/>
      <c r="H42" s="224"/>
      <c r="I42" s="10"/>
      <c r="O42" s="8"/>
    </row>
    <row r="43" spans="1:15" ht="15.75">
      <c r="A43" s="36"/>
      <c r="B43" s="214" t="s">
        <v>8</v>
      </c>
      <c r="C43" s="214"/>
      <c r="D43" s="215">
        <f>C41+C42</f>
        <v>0</v>
      </c>
      <c r="E43" s="215"/>
      <c r="F43" s="1"/>
      <c r="G43" s="1"/>
      <c r="H43" s="225"/>
      <c r="I43" s="10"/>
      <c r="O43" s="8"/>
    </row>
    <row r="44" spans="1:15" ht="15.75">
      <c r="A44" s="37"/>
      <c r="B44" s="1" t="s">
        <v>220</v>
      </c>
      <c r="C44" s="210">
        <f>ROUND(SUM(CBA_Data_Entry!C47:C50)+SUM(CBA_Data_Entry!J47:J50),2-LEN(INT(SUM(CBA_Data_Entry!C47:C50)+SUM(CBA_Data_Entry!J47:J50))))</f>
        <v>0</v>
      </c>
      <c r="D44" s="210"/>
      <c r="E44" s="4"/>
      <c r="F44" s="1"/>
      <c r="G44" s="1"/>
      <c r="H44" s="18"/>
      <c r="I44" s="10"/>
      <c r="O44" s="8"/>
    </row>
    <row r="45" spans="1:15" ht="15.75">
      <c r="A45" s="37"/>
      <c r="B45" s="1" t="s">
        <v>9</v>
      </c>
      <c r="C45" s="210">
        <f>ROUND(SUM(CBA_Data_Entry!C74:C77)+SUM(CBA_Data_Entry!J74:J77),2-LEN(INT(SUM(CBA_Data_Entry!C74:C77)+SUM(CBA_Data_Entry!J74:J77))))</f>
        <v>0</v>
      </c>
      <c r="D45" s="210"/>
      <c r="E45" s="4"/>
      <c r="F45" s="1"/>
      <c r="G45" s="1"/>
      <c r="H45" s="18"/>
      <c r="I45" s="10"/>
      <c r="O45" s="8"/>
    </row>
    <row r="46" spans="1:15" ht="15.75">
      <c r="A46" s="37"/>
      <c r="B46" s="214" t="s">
        <v>10</v>
      </c>
      <c r="C46" s="214"/>
      <c r="D46" s="215">
        <f>C44+C45</f>
        <v>0</v>
      </c>
      <c r="E46" s="215"/>
      <c r="F46" s="1"/>
      <c r="G46" s="1"/>
      <c r="H46" s="18"/>
      <c r="I46" s="10"/>
      <c r="O46" s="8"/>
    </row>
    <row r="47" spans="1:15" ht="15.75">
      <c r="A47" s="37"/>
      <c r="B47" s="1"/>
      <c r="C47" s="1"/>
      <c r="D47" s="1"/>
      <c r="E47" s="1"/>
      <c r="F47" s="211">
        <f>ROUND(D43+D46,2-LEN(INT(D43+D46)))</f>
        <v>0</v>
      </c>
      <c r="G47" s="211"/>
      <c r="H47" s="38" t="s">
        <v>11</v>
      </c>
      <c r="I47" s="10"/>
      <c r="O47" s="8"/>
    </row>
    <row r="48" spans="1:15" ht="6.75" customHeight="1">
      <c r="A48" s="39"/>
      <c r="B48" s="1"/>
      <c r="C48" s="1"/>
      <c r="D48" s="1"/>
      <c r="E48" s="1"/>
      <c r="F48" s="4"/>
      <c r="G48" s="4"/>
      <c r="H48" s="40"/>
      <c r="I48" s="10"/>
      <c r="O48" s="8"/>
    </row>
    <row r="49" spans="1:15" ht="15.75">
      <c r="A49" s="35" t="s">
        <v>12</v>
      </c>
      <c r="B49" s="1" t="s">
        <v>13</v>
      </c>
      <c r="C49" s="210">
        <f>ROUND(ERCOTBenefit,2-LEN(INT(ERCOTBenefit)))</f>
        <v>0</v>
      </c>
      <c r="D49" s="210"/>
      <c r="E49" s="1"/>
      <c r="F49" s="4"/>
      <c r="G49" s="4"/>
      <c r="H49" s="40"/>
      <c r="I49" s="10"/>
      <c r="O49" s="8"/>
    </row>
    <row r="50" spans="1:15" ht="15.75">
      <c r="A50" s="36"/>
      <c r="B50" s="1" t="s">
        <v>14</v>
      </c>
      <c r="C50" s="210">
        <f>ROUND(MarketBenefit,2-LEN(INT(MarketBenefit)))</f>
        <v>0</v>
      </c>
      <c r="D50" s="210"/>
      <c r="E50" s="1"/>
      <c r="F50" s="4"/>
      <c r="G50" s="4"/>
      <c r="H50" s="40"/>
      <c r="I50" s="10"/>
      <c r="O50" s="8"/>
    </row>
    <row r="51" spans="1:15" ht="15.75">
      <c r="A51" s="36"/>
      <c r="B51" s="1"/>
      <c r="C51" s="1"/>
      <c r="D51" s="16"/>
      <c r="E51" s="16"/>
      <c r="F51" s="211">
        <f>ROUND(C49+C50,2-LEN(INT(C49+C50)))</f>
        <v>0</v>
      </c>
      <c r="G51" s="211"/>
      <c r="H51" s="38" t="s">
        <v>15</v>
      </c>
      <c r="I51" s="10"/>
      <c r="O51" s="8"/>
    </row>
    <row r="52" spans="1:15" ht="6.75" customHeight="1">
      <c r="A52" s="36"/>
      <c r="B52" s="1"/>
      <c r="C52" s="1"/>
      <c r="D52" s="1"/>
      <c r="E52" s="1"/>
      <c r="F52" s="4"/>
      <c r="G52" s="4"/>
      <c r="H52" s="18"/>
      <c r="I52" s="10"/>
      <c r="O52" s="8"/>
    </row>
    <row r="53" spans="1:15" ht="16.5" thickBot="1">
      <c r="A53" s="36"/>
      <c r="B53" s="1"/>
      <c r="C53" s="212" t="s">
        <v>191</v>
      </c>
      <c r="D53" s="212"/>
      <c r="E53" s="212"/>
      <c r="F53" s="213">
        <f>ROUND(F51-F47,3-LEN(INT(F51-F47)))</f>
        <v>0</v>
      </c>
      <c r="G53" s="213"/>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20" t="s">
        <v>38</v>
      </c>
      <c r="B58" s="221"/>
      <c r="C58" s="221"/>
      <c r="D58" s="221"/>
      <c r="E58" s="221"/>
      <c r="F58" s="221"/>
      <c r="G58" s="221"/>
      <c r="H58" s="222"/>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20">
        <f>QSECount</f>
        <v>0</v>
      </c>
      <c r="F61" s="114"/>
      <c r="G61" s="27"/>
      <c r="H61" s="115"/>
      <c r="I61" s="10"/>
    </row>
    <row r="62" spans="1:9" ht="12.75" hidden="1">
      <c r="A62" s="46"/>
      <c r="B62" s="47" t="s">
        <v>21</v>
      </c>
      <c r="C62" s="47"/>
      <c r="D62" s="48"/>
      <c r="E62" s="120" t="e">
        <f>CRCount</f>
        <v>#REF!</v>
      </c>
      <c r="F62" s="114"/>
      <c r="G62" s="27"/>
      <c r="H62" s="115"/>
      <c r="I62" s="10"/>
    </row>
    <row r="63" spans="1:9" ht="12.75" hidden="1">
      <c r="A63" s="46"/>
      <c r="B63" s="47" t="s">
        <v>22</v>
      </c>
      <c r="C63" s="47"/>
      <c r="D63" s="48"/>
      <c r="E63" s="120" t="e">
        <f>TDSPCount</f>
        <v>#REF!</v>
      </c>
      <c r="F63" s="114"/>
      <c r="G63" s="27"/>
      <c r="H63" s="115"/>
      <c r="I63" s="10"/>
    </row>
    <row r="64" spans="1:9" ht="12.75" hidden="1">
      <c r="A64" s="46"/>
      <c r="B64" s="47" t="s">
        <v>23</v>
      </c>
      <c r="C64" s="47"/>
      <c r="D64" s="48"/>
      <c r="E64" s="120" t="e">
        <f>RESCount</f>
        <v>#REF!</v>
      </c>
      <c r="F64" s="114"/>
      <c r="G64" s="27"/>
      <c r="H64" s="115"/>
      <c r="I64" s="10"/>
    </row>
    <row r="65" spans="1:9" ht="12.75" hidden="1">
      <c r="A65" s="46"/>
      <c r="B65" s="5"/>
      <c r="C65" s="5"/>
      <c r="D65" s="27"/>
      <c r="E65" s="121"/>
      <c r="F65" s="27"/>
      <c r="G65" s="27"/>
      <c r="H65" s="18"/>
      <c r="I65" s="10"/>
    </row>
    <row r="66" spans="1:9" ht="12.75" hidden="1">
      <c r="A66" s="218" t="s">
        <v>24</v>
      </c>
      <c r="B66" s="219"/>
      <c r="C66" s="16"/>
      <c r="D66" s="16"/>
      <c r="E66" s="122">
        <v>0.06</v>
      </c>
      <c r="F66" s="50"/>
      <c r="G66" s="50"/>
      <c r="H66" s="18"/>
      <c r="I66" s="10"/>
    </row>
    <row r="67" spans="1:9" ht="12.75" hidden="1">
      <c r="A67" s="216" t="s">
        <v>25</v>
      </c>
      <c r="B67" s="217"/>
      <c r="C67" s="217"/>
      <c r="D67" s="16"/>
      <c r="E67" s="16"/>
      <c r="F67" s="50"/>
      <c r="G67" s="50"/>
      <c r="H67" s="18"/>
      <c r="I67" s="10"/>
    </row>
    <row r="68" spans="1:9" ht="12.75" hidden="1">
      <c r="A68" s="216" t="s">
        <v>39</v>
      </c>
      <c r="B68" s="217"/>
      <c r="C68" s="217"/>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mergeCells count="55">
    <mergeCell ref="A1:H1"/>
    <mergeCell ref="A3:H3"/>
    <mergeCell ref="E4:F4"/>
    <mergeCell ref="G4:H4"/>
    <mergeCell ref="A2:H2"/>
    <mergeCell ref="C4:D4"/>
    <mergeCell ref="B5:D6"/>
    <mergeCell ref="A5:A6"/>
    <mergeCell ref="E6:F6"/>
    <mergeCell ref="G6:H6"/>
    <mergeCell ref="E5:F5"/>
    <mergeCell ref="G5:H5"/>
    <mergeCell ref="B7:H7"/>
    <mergeCell ref="A13:H13"/>
    <mergeCell ref="A18:H18"/>
    <mergeCell ref="A14:H14"/>
    <mergeCell ref="A15:H15"/>
    <mergeCell ref="A16:H16"/>
    <mergeCell ref="A17:H17"/>
    <mergeCell ref="A9:H9"/>
    <mergeCell ref="A11:H11"/>
    <mergeCell ref="A12:H12"/>
    <mergeCell ref="A29:H29"/>
    <mergeCell ref="A30:H30"/>
    <mergeCell ref="A27:H27"/>
    <mergeCell ref="A20:H20"/>
    <mergeCell ref="A22:H22"/>
    <mergeCell ref="A23:H23"/>
    <mergeCell ref="A25:H25"/>
    <mergeCell ref="A24:H24"/>
    <mergeCell ref="D43:E43"/>
    <mergeCell ref="C44:D44"/>
    <mergeCell ref="C45:D45"/>
    <mergeCell ref="A39:H39"/>
    <mergeCell ref="C41:D41"/>
    <mergeCell ref="C42:D42"/>
    <mergeCell ref="H41:H43"/>
    <mergeCell ref="A68:C68"/>
    <mergeCell ref="A66:B66"/>
    <mergeCell ref="A67:C67"/>
    <mergeCell ref="A58:H58"/>
    <mergeCell ref="A37:H37"/>
    <mergeCell ref="C50:D50"/>
    <mergeCell ref="F51:G51"/>
    <mergeCell ref="C53:E53"/>
    <mergeCell ref="F53:G53"/>
    <mergeCell ref="B46:C46"/>
    <mergeCell ref="D46:E46"/>
    <mergeCell ref="F47:G47"/>
    <mergeCell ref="C49:D49"/>
    <mergeCell ref="B43:C43"/>
    <mergeCell ref="A36:H36"/>
    <mergeCell ref="A32:H32"/>
    <mergeCell ref="A34:H34"/>
    <mergeCell ref="A35:H35"/>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76"/>
  <sheetViews>
    <sheetView tabSelected="1" workbookViewId="0" topLeftCell="A1">
      <selection activeCell="B4" sqref="B4"/>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245" t="s">
        <v>213</v>
      </c>
      <c r="B1" s="246"/>
      <c r="C1" s="246"/>
      <c r="D1" s="246"/>
      <c r="E1" s="246"/>
      <c r="F1" s="246"/>
      <c r="G1" s="247"/>
      <c r="H1" s="163"/>
    </row>
    <row r="2" ht="6.75" customHeight="1"/>
    <row r="3" spans="1:11" ht="16.5">
      <c r="A3" s="169" t="s">
        <v>209</v>
      </c>
      <c r="B3" s="170"/>
      <c r="C3" s="248"/>
      <c r="D3" s="249"/>
      <c r="E3" s="249"/>
      <c r="F3" s="249"/>
      <c r="G3" s="250"/>
      <c r="K3" s="32"/>
    </row>
    <row r="4" spans="1:7" ht="16.5">
      <c r="A4" s="171" t="s">
        <v>197</v>
      </c>
      <c r="B4" s="170"/>
      <c r="C4" s="172" t="s">
        <v>3</v>
      </c>
      <c r="D4" s="173"/>
      <c r="E4" s="172" t="s">
        <v>78</v>
      </c>
      <c r="F4" s="334"/>
      <c r="G4" s="335"/>
    </row>
    <row r="5" spans="1:7" ht="75" customHeight="1">
      <c r="A5" s="168" t="s">
        <v>210</v>
      </c>
      <c r="B5" s="251"/>
      <c r="C5" s="252"/>
      <c r="D5" s="252"/>
      <c r="E5" s="252"/>
      <c r="F5" s="252"/>
      <c r="G5" s="253"/>
    </row>
    <row r="6" ht="13.5" thickBot="1"/>
    <row r="7" spans="1:7" ht="16.5" thickBot="1">
      <c r="A7" s="220" t="s">
        <v>211</v>
      </c>
      <c r="B7" s="221"/>
      <c r="C7" s="221"/>
      <c r="D7" s="221"/>
      <c r="E7" s="221"/>
      <c r="F7" s="221"/>
      <c r="G7" s="222"/>
    </row>
    <row r="8" spans="1:7" ht="12.75">
      <c r="A8" s="331" t="s">
        <v>261</v>
      </c>
      <c r="B8" s="332"/>
      <c r="C8" s="332"/>
      <c r="D8" s="332"/>
      <c r="E8" s="332"/>
      <c r="F8" s="332"/>
      <c r="G8" s="333"/>
    </row>
    <row r="9" spans="1:7" ht="19.5" customHeight="1">
      <c r="A9" s="160">
        <v>1</v>
      </c>
      <c r="B9" s="254"/>
      <c r="C9" s="255"/>
      <c r="D9" s="255"/>
      <c r="E9" s="255"/>
      <c r="F9" s="255"/>
      <c r="G9" s="256"/>
    </row>
    <row r="10" spans="1:7" ht="19.5" customHeight="1">
      <c r="A10" s="161">
        <v>2</v>
      </c>
      <c r="B10" s="257"/>
      <c r="C10" s="258"/>
      <c r="D10" s="258"/>
      <c r="E10" s="258"/>
      <c r="F10" s="258"/>
      <c r="G10" s="259"/>
    </row>
    <row r="11" spans="1:7" ht="19.5" customHeight="1">
      <c r="A11" s="112">
        <v>3</v>
      </c>
      <c r="B11" s="257"/>
      <c r="C11" s="258"/>
      <c r="D11" s="258"/>
      <c r="E11" s="258"/>
      <c r="F11" s="258"/>
      <c r="G11" s="259"/>
    </row>
    <row r="12" spans="1:7" ht="19.5" customHeight="1">
      <c r="A12" s="112">
        <v>4</v>
      </c>
      <c r="B12" s="257"/>
      <c r="C12" s="258"/>
      <c r="D12" s="258"/>
      <c r="E12" s="258"/>
      <c r="F12" s="258"/>
      <c r="G12" s="259"/>
    </row>
    <row r="13" spans="1:7" ht="19.5" customHeight="1">
      <c r="A13" s="112">
        <v>5</v>
      </c>
      <c r="B13" s="257"/>
      <c r="C13" s="258"/>
      <c r="D13" s="258"/>
      <c r="E13" s="258"/>
      <c r="F13" s="258"/>
      <c r="G13" s="259"/>
    </row>
    <row r="14" spans="1:7" ht="19.5" customHeight="1">
      <c r="A14" s="112">
        <v>6</v>
      </c>
      <c r="B14" s="257"/>
      <c r="C14" s="258"/>
      <c r="D14" s="258"/>
      <c r="E14" s="258"/>
      <c r="F14" s="258"/>
      <c r="G14" s="259"/>
    </row>
    <row r="15" spans="1:7" ht="19.5" customHeight="1">
      <c r="A15" s="112">
        <v>7</v>
      </c>
      <c r="B15" s="257"/>
      <c r="C15" s="258"/>
      <c r="D15" s="258"/>
      <c r="E15" s="258"/>
      <c r="F15" s="258"/>
      <c r="G15" s="259"/>
    </row>
    <row r="16" spans="1:7" ht="19.5" customHeight="1">
      <c r="A16" s="112">
        <v>8</v>
      </c>
      <c r="B16" s="257"/>
      <c r="C16" s="258"/>
      <c r="D16" s="258"/>
      <c r="E16" s="258"/>
      <c r="F16" s="258"/>
      <c r="G16" s="259"/>
    </row>
    <row r="17" spans="1:7" ht="6" customHeight="1">
      <c r="A17" s="25"/>
      <c r="B17" s="26"/>
      <c r="C17" s="26"/>
      <c r="D17" s="26"/>
      <c r="E17" s="26"/>
      <c r="F17" s="26"/>
      <c r="G17" s="108"/>
    </row>
    <row r="18" spans="1:7" ht="13.5" thickBot="1">
      <c r="A18" s="177"/>
      <c r="B18" s="177"/>
      <c r="C18" s="177"/>
      <c r="D18" s="178"/>
      <c r="E18" s="178"/>
      <c r="F18" s="179"/>
      <c r="G18" s="177"/>
    </row>
    <row r="19" spans="1:7" ht="16.5" thickBot="1">
      <c r="A19" s="220" t="s">
        <v>202</v>
      </c>
      <c r="B19" s="221"/>
      <c r="C19" s="221"/>
      <c r="D19" s="221"/>
      <c r="E19" s="221"/>
      <c r="F19" s="221"/>
      <c r="G19" s="222"/>
    </row>
    <row r="20" spans="1:7" ht="12.75">
      <c r="A20" s="331" t="s">
        <v>262</v>
      </c>
      <c r="B20" s="332"/>
      <c r="C20" s="332"/>
      <c r="D20" s="332"/>
      <c r="E20" s="332"/>
      <c r="F20" s="332"/>
      <c r="G20" s="333"/>
    </row>
    <row r="21" spans="1:8" ht="19.5" customHeight="1">
      <c r="A21" s="160" t="s">
        <v>265</v>
      </c>
      <c r="B21" s="254"/>
      <c r="C21" s="255"/>
      <c r="D21" s="255"/>
      <c r="E21" s="255"/>
      <c r="F21" s="255"/>
      <c r="G21" s="256"/>
      <c r="H21" s="12"/>
    </row>
    <row r="22" spans="1:7" ht="19.5" customHeight="1">
      <c r="A22" s="161" t="s">
        <v>266</v>
      </c>
      <c r="B22" s="257"/>
      <c r="C22" s="258"/>
      <c r="D22" s="258"/>
      <c r="E22" s="258"/>
      <c r="F22" s="258"/>
      <c r="G22" s="259"/>
    </row>
    <row r="23" spans="1:7" ht="19.5" customHeight="1">
      <c r="A23" s="112" t="s">
        <v>267</v>
      </c>
      <c r="B23" s="257"/>
      <c r="C23" s="258"/>
      <c r="D23" s="258"/>
      <c r="E23" s="258"/>
      <c r="F23" s="258"/>
      <c r="G23" s="259"/>
    </row>
    <row r="24" spans="1:7" ht="19.5" customHeight="1">
      <c r="A24" s="112" t="s">
        <v>268</v>
      </c>
      <c r="B24" s="257"/>
      <c r="C24" s="258"/>
      <c r="D24" s="258"/>
      <c r="E24" s="258"/>
      <c r="F24" s="258"/>
      <c r="G24" s="259"/>
    </row>
    <row r="25" spans="1:7" ht="6" customHeight="1">
      <c r="A25" s="25"/>
      <c r="B25" s="26"/>
      <c r="C25" s="26"/>
      <c r="D25" s="26"/>
      <c r="E25" s="26"/>
      <c r="F25" s="26"/>
      <c r="G25" s="108"/>
    </row>
    <row r="26" spans="1:7" ht="13.5" thickBot="1">
      <c r="A26" s="158"/>
      <c r="B26" s="116"/>
      <c r="C26" s="116"/>
      <c r="D26" s="116"/>
      <c r="E26" s="116"/>
      <c r="F26" s="116"/>
      <c r="G26" s="5"/>
    </row>
    <row r="27" spans="1:8" ht="16.5" thickBot="1">
      <c r="A27" s="220" t="s">
        <v>76</v>
      </c>
      <c r="B27" s="221"/>
      <c r="C27" s="221"/>
      <c r="D27" s="221"/>
      <c r="E27" s="221"/>
      <c r="F27" s="221"/>
      <c r="G27" s="222"/>
      <c r="H27" s="12"/>
    </row>
    <row r="28" spans="1:8" ht="12.75">
      <c r="A28" s="331" t="s">
        <v>263</v>
      </c>
      <c r="B28" s="332"/>
      <c r="C28" s="332"/>
      <c r="D28" s="332"/>
      <c r="E28" s="332"/>
      <c r="F28" s="332"/>
      <c r="G28" s="333"/>
      <c r="H28" s="12"/>
    </row>
    <row r="29" spans="1:8" ht="19.5" customHeight="1">
      <c r="A29" s="110">
        <v>1</v>
      </c>
      <c r="B29" s="254"/>
      <c r="C29" s="255"/>
      <c r="D29" s="255"/>
      <c r="E29" s="255"/>
      <c r="F29" s="255"/>
      <c r="G29" s="256"/>
      <c r="H29" s="12"/>
    </row>
    <row r="30" spans="1:7" ht="19.5" customHeight="1">
      <c r="A30" s="111">
        <v>2</v>
      </c>
      <c r="B30" s="257"/>
      <c r="C30" s="258"/>
      <c r="D30" s="258"/>
      <c r="E30" s="258"/>
      <c r="F30" s="258"/>
      <c r="G30" s="259"/>
    </row>
    <row r="31" spans="1:7" ht="6" customHeight="1">
      <c r="A31" s="79"/>
      <c r="B31" s="80"/>
      <c r="C31" s="80"/>
      <c r="D31" s="81"/>
      <c r="E31" s="81"/>
      <c r="F31" s="21"/>
      <c r="G31" s="109"/>
    </row>
    <row r="32" spans="1:7" ht="13.5" thickBot="1">
      <c r="A32" s="5"/>
      <c r="B32" s="5"/>
      <c r="C32" s="5"/>
      <c r="D32" s="75"/>
      <c r="E32" s="75"/>
      <c r="F32" s="1"/>
      <c r="G32" s="5"/>
    </row>
    <row r="33" spans="1:7" ht="16.5" thickBot="1">
      <c r="A33" s="220" t="s">
        <v>19</v>
      </c>
      <c r="B33" s="221"/>
      <c r="C33" s="221"/>
      <c r="D33" s="221"/>
      <c r="E33" s="221"/>
      <c r="F33" s="221"/>
      <c r="G33" s="222"/>
    </row>
    <row r="34" spans="1:7" ht="12.75">
      <c r="A34" s="331" t="s">
        <v>264</v>
      </c>
      <c r="B34" s="332"/>
      <c r="C34" s="332"/>
      <c r="D34" s="332"/>
      <c r="E34" s="332"/>
      <c r="F34" s="332"/>
      <c r="G34" s="333"/>
    </row>
    <row r="35" spans="1:7" ht="19.5" customHeight="1">
      <c r="A35" s="180">
        <v>1</v>
      </c>
      <c r="B35" s="254"/>
      <c r="C35" s="255"/>
      <c r="D35" s="255"/>
      <c r="E35" s="255"/>
      <c r="F35" s="255"/>
      <c r="G35" s="256"/>
    </row>
    <row r="36" spans="1:7" ht="19.5" customHeight="1">
      <c r="A36" s="111">
        <v>2</v>
      </c>
      <c r="B36" s="257"/>
      <c r="C36" s="258"/>
      <c r="D36" s="258"/>
      <c r="E36" s="258"/>
      <c r="F36" s="258"/>
      <c r="G36" s="259"/>
    </row>
    <row r="37" spans="1:7" ht="19.5" customHeight="1">
      <c r="A37" s="112">
        <v>3</v>
      </c>
      <c r="B37" s="257"/>
      <c r="C37" s="258"/>
      <c r="D37" s="258"/>
      <c r="E37" s="258"/>
      <c r="F37" s="258"/>
      <c r="G37" s="259"/>
    </row>
    <row r="38" spans="1:7" ht="19.5" customHeight="1">
      <c r="A38" s="112">
        <v>4</v>
      </c>
      <c r="B38" s="257"/>
      <c r="C38" s="258"/>
      <c r="D38" s="258"/>
      <c r="E38" s="258"/>
      <c r="F38" s="258"/>
      <c r="G38" s="259"/>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20" t="s">
        <v>218</v>
      </c>
      <c r="B41" s="221"/>
      <c r="C41" s="221"/>
      <c r="D41" s="221"/>
      <c r="E41" s="221"/>
      <c r="F41" s="221"/>
      <c r="G41" s="222"/>
      <c r="K41" s="266" t="s">
        <v>43</v>
      </c>
      <c r="L41" s="266"/>
      <c r="M41" s="266"/>
      <c r="N41" s="266"/>
      <c r="O41" s="266"/>
    </row>
    <row r="43" spans="1:17" ht="24" customHeight="1">
      <c r="A43" s="82" t="s">
        <v>40</v>
      </c>
      <c r="B43" s="181" t="s">
        <v>214</v>
      </c>
      <c r="C43" s="181" t="s">
        <v>192</v>
      </c>
      <c r="D43" s="181" t="s">
        <v>77</v>
      </c>
      <c r="E43" s="181" t="s">
        <v>41</v>
      </c>
      <c r="F43" s="181" t="s">
        <v>42</v>
      </c>
      <c r="G43" s="51"/>
      <c r="K43" s="56" t="s">
        <v>45</v>
      </c>
      <c r="L43" s="57" t="s">
        <v>46</v>
      </c>
      <c r="M43" s="57" t="s">
        <v>186</v>
      </c>
      <c r="N43" s="57" t="s">
        <v>48</v>
      </c>
      <c r="O43" s="57" t="s">
        <v>187</v>
      </c>
      <c r="Q43" s="57" t="s">
        <v>56</v>
      </c>
    </row>
    <row r="44" spans="1:17" ht="6.75" customHeight="1">
      <c r="A44" s="52"/>
      <c r="G44" s="18"/>
      <c r="K44" s="194"/>
      <c r="L44" s="195"/>
      <c r="M44" s="196"/>
      <c r="N44" s="196"/>
      <c r="O44" s="195"/>
      <c r="P44" s="88"/>
      <c r="Q44" s="197"/>
    </row>
    <row r="45" spans="1:17" ht="12.75">
      <c r="A45" s="53" t="s">
        <v>44</v>
      </c>
      <c r="B45" s="192" t="s">
        <v>215</v>
      </c>
      <c r="C45" s="60">
        <v>0</v>
      </c>
      <c r="D45" s="60">
        <v>0</v>
      </c>
      <c r="E45" s="60">
        <v>0</v>
      </c>
      <c r="F45" s="60">
        <v>0</v>
      </c>
      <c r="G45" s="18"/>
      <c r="H45" s="12"/>
      <c r="I45" t="s">
        <v>51</v>
      </c>
      <c r="J45" s="62">
        <f>NPV(NPVRate,D45,E45,F45)</f>
        <v>0</v>
      </c>
      <c r="K45" s="152"/>
      <c r="L45" s="68">
        <v>0</v>
      </c>
      <c r="M45" s="67">
        <v>0</v>
      </c>
      <c r="N45" s="69">
        <f aca="true" t="shared" si="0" ref="N45:N50">M45*Q45</f>
        <v>0</v>
      </c>
      <c r="O45" s="70">
        <f aca="true" t="shared" si="1" ref="O45:O50">L45*N45</f>
        <v>0</v>
      </c>
      <c r="Q45" s="190">
        <v>240</v>
      </c>
    </row>
    <row r="46" spans="1:17" ht="12.75">
      <c r="A46" s="53"/>
      <c r="B46" s="54"/>
      <c r="C46" s="183"/>
      <c r="D46" s="184"/>
      <c r="E46" s="184"/>
      <c r="F46" s="184"/>
      <c r="G46" s="18"/>
      <c r="H46" s="12"/>
      <c r="J46" s="62"/>
      <c r="K46" s="152"/>
      <c r="L46" s="68">
        <v>0</v>
      </c>
      <c r="M46" s="67">
        <v>0</v>
      </c>
      <c r="N46" s="69">
        <f t="shared" si="0"/>
        <v>0</v>
      </c>
      <c r="O46" s="70">
        <f t="shared" si="1"/>
        <v>0</v>
      </c>
      <c r="Q46" s="190">
        <v>240</v>
      </c>
    </row>
    <row r="47" spans="1:17" ht="12.75">
      <c r="A47" s="59" t="s">
        <v>50</v>
      </c>
      <c r="B47" s="192" t="s">
        <v>215</v>
      </c>
      <c r="C47" s="60">
        <v>0</v>
      </c>
      <c r="D47" s="60">
        <v>0</v>
      </c>
      <c r="E47" s="60">
        <v>0</v>
      </c>
      <c r="F47" s="60">
        <v>0</v>
      </c>
      <c r="G47" s="18"/>
      <c r="H47" s="12"/>
      <c r="I47" t="s">
        <v>51</v>
      </c>
      <c r="J47" s="62">
        <f>NPV(NPVRate,D47,E47,F47)</f>
        <v>0</v>
      </c>
      <c r="K47" s="185"/>
      <c r="L47" s="186">
        <v>0</v>
      </c>
      <c r="M47" s="187">
        <v>0</v>
      </c>
      <c r="N47" s="69">
        <f t="shared" si="0"/>
        <v>0</v>
      </c>
      <c r="O47" s="188">
        <f t="shared" si="1"/>
        <v>0</v>
      </c>
      <c r="Q47" s="190">
        <v>240</v>
      </c>
    </row>
    <row r="48" spans="1:17" ht="12.75">
      <c r="A48" s="58"/>
      <c r="B48" s="192" t="s">
        <v>215</v>
      </c>
      <c r="C48" s="61">
        <v>0</v>
      </c>
      <c r="D48" s="61">
        <v>0</v>
      </c>
      <c r="E48" s="61">
        <v>0</v>
      </c>
      <c r="F48" s="61">
        <v>0</v>
      </c>
      <c r="G48" s="18"/>
      <c r="H48" s="12"/>
      <c r="I48" t="s">
        <v>51</v>
      </c>
      <c r="J48" s="62">
        <f>NPV(NPVRate,D48,E48,F48)</f>
        <v>0</v>
      </c>
      <c r="K48" s="152"/>
      <c r="L48" s="68">
        <v>0</v>
      </c>
      <c r="M48" s="67">
        <v>0</v>
      </c>
      <c r="N48" s="69">
        <f t="shared" si="0"/>
        <v>0</v>
      </c>
      <c r="O48" s="70">
        <f t="shared" si="1"/>
        <v>0</v>
      </c>
      <c r="Q48" s="190">
        <v>240</v>
      </c>
    </row>
    <row r="49" spans="1:17" ht="12.75">
      <c r="A49" s="58"/>
      <c r="B49" s="192" t="s">
        <v>215</v>
      </c>
      <c r="C49" s="61">
        <v>0</v>
      </c>
      <c r="D49" s="61">
        <v>0</v>
      </c>
      <c r="E49" s="61">
        <v>0</v>
      </c>
      <c r="F49" s="61">
        <v>0</v>
      </c>
      <c r="G49" s="18"/>
      <c r="H49" s="12"/>
      <c r="I49" t="s">
        <v>51</v>
      </c>
      <c r="J49" s="62">
        <f>NPV(NPVRate,D49,E49,F49)</f>
        <v>0</v>
      </c>
      <c r="K49" s="152"/>
      <c r="L49" s="68">
        <v>0</v>
      </c>
      <c r="M49" s="67">
        <v>0</v>
      </c>
      <c r="N49" s="69">
        <f t="shared" si="0"/>
        <v>0</v>
      </c>
      <c r="O49" s="70">
        <f t="shared" si="1"/>
        <v>0</v>
      </c>
      <c r="Q49" s="190">
        <v>240</v>
      </c>
    </row>
    <row r="50" spans="1:17" ht="12.75">
      <c r="A50" s="58"/>
      <c r="B50" s="192" t="s">
        <v>215</v>
      </c>
      <c r="C50" s="61">
        <v>0</v>
      </c>
      <c r="D50" s="61">
        <v>0</v>
      </c>
      <c r="E50" s="61">
        <v>0</v>
      </c>
      <c r="F50" s="61">
        <v>0</v>
      </c>
      <c r="G50" s="18"/>
      <c r="H50" s="12"/>
      <c r="I50" t="s">
        <v>51</v>
      </c>
      <c r="J50" s="62">
        <f>NPV(NPVRate,D50,E50,F50)</f>
        <v>0</v>
      </c>
      <c r="K50" s="153"/>
      <c r="L50" s="72">
        <v>0</v>
      </c>
      <c r="M50" s="71">
        <v>0</v>
      </c>
      <c r="N50" s="73">
        <f t="shared" si="0"/>
        <v>0</v>
      </c>
      <c r="O50" s="74">
        <f t="shared" si="1"/>
        <v>0</v>
      </c>
      <c r="Q50" s="191">
        <v>240</v>
      </c>
    </row>
    <row r="51" spans="1:7" ht="6.75" customHeight="1">
      <c r="A51" s="59"/>
      <c r="B51" s="1"/>
      <c r="C51" s="75"/>
      <c r="D51" s="75"/>
      <c r="E51" s="75"/>
      <c r="F51" s="75"/>
      <c r="G51" s="18"/>
    </row>
    <row r="52" spans="1:15" ht="13.5" thickBot="1">
      <c r="A52" s="59"/>
      <c r="B52" s="19" t="s">
        <v>216</v>
      </c>
      <c r="C52" s="76">
        <f>SUM(C45:C50)+SUM(J45:J50)</f>
        <v>0</v>
      </c>
      <c r="D52" s="75"/>
      <c r="E52" s="75"/>
      <c r="F52" s="75"/>
      <c r="G52" s="18"/>
      <c r="N52" s="329" t="s">
        <v>27</v>
      </c>
      <c r="O52" s="330">
        <f>SUM(O45:O51)</f>
        <v>0</v>
      </c>
    </row>
    <row r="53" spans="1:7" ht="6.75" customHeight="1" thickTop="1">
      <c r="A53" s="79"/>
      <c r="B53" s="80"/>
      <c r="C53" s="80"/>
      <c r="D53" s="81"/>
      <c r="E53" s="81"/>
      <c r="F53" s="81"/>
      <c r="G53" s="20"/>
    </row>
    <row r="54" spans="1:15" ht="12.75">
      <c r="A54" s="3"/>
      <c r="B54" s="1"/>
      <c r="C54" s="1"/>
      <c r="D54" s="1"/>
      <c r="E54" s="1"/>
      <c r="F54" s="1"/>
      <c r="G54" s="1"/>
      <c r="K54" s="266" t="s">
        <v>53</v>
      </c>
      <c r="L54" s="266"/>
      <c r="M54" s="266"/>
      <c r="N54" s="266"/>
      <c r="O54" s="266"/>
    </row>
    <row r="55" spans="1:17" ht="24" customHeight="1">
      <c r="A55" s="82" t="s">
        <v>54</v>
      </c>
      <c r="B55" s="181" t="s">
        <v>214</v>
      </c>
      <c r="C55" s="181" t="s">
        <v>192</v>
      </c>
      <c r="D55" s="181" t="s">
        <v>77</v>
      </c>
      <c r="E55" s="181" t="s">
        <v>41</v>
      </c>
      <c r="F55" s="181" t="s">
        <v>42</v>
      </c>
      <c r="G55" s="51"/>
      <c r="K55" s="56" t="s">
        <v>45</v>
      </c>
      <c r="L55" s="57" t="s">
        <v>46</v>
      </c>
      <c r="M55" s="57" t="s">
        <v>47</v>
      </c>
      <c r="N55" s="57" t="s">
        <v>48</v>
      </c>
      <c r="O55" s="57" t="s">
        <v>55</v>
      </c>
      <c r="Q55" s="57" t="s">
        <v>56</v>
      </c>
    </row>
    <row r="56" spans="1:17" ht="6.75" customHeight="1">
      <c r="A56" s="83"/>
      <c r="C56" s="84"/>
      <c r="D56" s="84"/>
      <c r="E56" s="84"/>
      <c r="F56" s="84"/>
      <c r="G56" s="18"/>
      <c r="J56" s="62"/>
      <c r="K56" s="194"/>
      <c r="L56" s="195"/>
      <c r="M56" s="196"/>
      <c r="N56" s="196"/>
      <c r="O56" s="195"/>
      <c r="P56" s="88"/>
      <c r="Q56" s="197"/>
    </row>
    <row r="57" spans="1:17" ht="12.75">
      <c r="A57" s="59" t="s">
        <v>57</v>
      </c>
      <c r="B57" s="192" t="s">
        <v>215</v>
      </c>
      <c r="C57" s="61">
        <v>0</v>
      </c>
      <c r="D57" s="61">
        <v>0</v>
      </c>
      <c r="E57" s="61">
        <v>0</v>
      </c>
      <c r="F57" s="61">
        <v>0</v>
      </c>
      <c r="G57" s="18"/>
      <c r="I57" t="s">
        <v>51</v>
      </c>
      <c r="J57" s="62">
        <f aca="true" t="shared" si="2" ref="J57:J63">NPV(NPVRate,D57,E57,F57)</f>
        <v>0</v>
      </c>
      <c r="K57" s="152"/>
      <c r="L57" s="68">
        <v>0</v>
      </c>
      <c r="M57" s="67">
        <v>0</v>
      </c>
      <c r="N57" s="69">
        <f>M57*Q57</f>
        <v>0</v>
      </c>
      <c r="O57" s="70">
        <f>L57*N57</f>
        <v>0</v>
      </c>
      <c r="Q57" s="189">
        <v>240</v>
      </c>
    </row>
    <row r="58" spans="1:17" ht="12.75">
      <c r="A58" s="59"/>
      <c r="B58" s="192" t="s">
        <v>215</v>
      </c>
      <c r="C58" s="61">
        <v>0</v>
      </c>
      <c r="D58" s="61">
        <v>0</v>
      </c>
      <c r="E58" s="61">
        <v>0</v>
      </c>
      <c r="F58" s="61">
        <v>0</v>
      </c>
      <c r="G58" s="18"/>
      <c r="I58" t="s">
        <v>51</v>
      </c>
      <c r="J58" s="62">
        <f t="shared" si="2"/>
        <v>0</v>
      </c>
      <c r="K58" s="152"/>
      <c r="L58" s="68">
        <v>0</v>
      </c>
      <c r="M58" s="67">
        <v>0</v>
      </c>
      <c r="N58" s="69">
        <f>M58*Q58</f>
        <v>0</v>
      </c>
      <c r="O58" s="70">
        <f>L58*N58</f>
        <v>0</v>
      </c>
      <c r="Q58" s="189">
        <v>240</v>
      </c>
    </row>
    <row r="59" spans="1:17" ht="12.75">
      <c r="A59" s="59"/>
      <c r="B59" s="192" t="s">
        <v>215</v>
      </c>
      <c r="C59" s="61">
        <v>0</v>
      </c>
      <c r="D59" s="61">
        <v>0</v>
      </c>
      <c r="E59" s="61">
        <v>0</v>
      </c>
      <c r="F59" s="61">
        <v>0</v>
      </c>
      <c r="G59" s="18"/>
      <c r="I59" t="s">
        <v>51</v>
      </c>
      <c r="J59" s="62">
        <f t="shared" si="2"/>
        <v>0</v>
      </c>
      <c r="K59" s="152"/>
      <c r="L59" s="68">
        <v>0</v>
      </c>
      <c r="M59" s="67">
        <v>0</v>
      </c>
      <c r="N59" s="69">
        <f>M59*Q59</f>
        <v>0</v>
      </c>
      <c r="O59" s="70">
        <f>L59*N59</f>
        <v>0</v>
      </c>
      <c r="Q59" s="193">
        <v>240</v>
      </c>
    </row>
    <row r="60" spans="1:17" ht="12.75">
      <c r="A60" s="59"/>
      <c r="B60" s="192" t="s">
        <v>215</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2" t="s">
        <v>215</v>
      </c>
      <c r="C61" s="61">
        <v>0</v>
      </c>
      <c r="D61" s="61">
        <v>0</v>
      </c>
      <c r="E61" s="61">
        <v>0</v>
      </c>
      <c r="F61" s="61">
        <v>0</v>
      </c>
      <c r="G61" s="18"/>
      <c r="I61" t="s">
        <v>51</v>
      </c>
      <c r="J61" s="62">
        <f t="shared" si="2"/>
        <v>0</v>
      </c>
      <c r="K61" s="297" t="s">
        <v>59</v>
      </c>
      <c r="L61" s="298"/>
      <c r="M61" s="298"/>
      <c r="N61" s="298"/>
      <c r="O61" s="299"/>
      <c r="Q61" s="88"/>
    </row>
    <row r="62" spans="1:17" ht="12.75">
      <c r="A62" s="59" t="s">
        <v>136</v>
      </c>
      <c r="B62" s="192" t="s">
        <v>215</v>
      </c>
      <c r="C62" s="61">
        <v>0</v>
      </c>
      <c r="D62" s="61">
        <v>0</v>
      </c>
      <c r="E62" s="61">
        <v>0</v>
      </c>
      <c r="F62" s="61">
        <v>0</v>
      </c>
      <c r="G62" s="18"/>
      <c r="I62" t="s">
        <v>51</v>
      </c>
      <c r="J62" s="62">
        <f t="shared" si="2"/>
        <v>0</v>
      </c>
      <c r="K62" s="152"/>
      <c r="L62" s="165"/>
      <c r="M62" s="166"/>
      <c r="N62" s="167"/>
      <c r="O62" s="66">
        <v>0</v>
      </c>
      <c r="P62" s="88"/>
      <c r="Q62" s="88"/>
    </row>
    <row r="63" spans="1:17" ht="12.75">
      <c r="A63" s="59"/>
      <c r="B63" s="192" t="s">
        <v>215</v>
      </c>
      <c r="C63" s="61">
        <v>0</v>
      </c>
      <c r="D63" s="61">
        <v>0</v>
      </c>
      <c r="E63" s="61">
        <v>0</v>
      </c>
      <c r="F63" s="61">
        <v>0</v>
      </c>
      <c r="G63" s="18"/>
      <c r="I63" t="s">
        <v>51</v>
      </c>
      <c r="J63" s="62">
        <f t="shared" si="2"/>
        <v>0</v>
      </c>
      <c r="K63" s="153"/>
      <c r="L63" s="300"/>
      <c r="M63" s="301"/>
      <c r="N63" s="302"/>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329" t="s">
        <v>27</v>
      </c>
      <c r="O65" s="330">
        <f>SUM(O62:O63)</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20" t="s">
        <v>219</v>
      </c>
      <c r="B68" s="221"/>
      <c r="C68" s="221"/>
      <c r="D68" s="221"/>
      <c r="E68" s="221"/>
      <c r="F68" s="221"/>
      <c r="G68" s="222"/>
      <c r="K68" s="266" t="s">
        <v>53</v>
      </c>
      <c r="L68" s="266"/>
      <c r="M68" s="266"/>
      <c r="N68" s="266"/>
      <c r="O68" s="266"/>
    </row>
    <row r="69" spans="1:7" ht="6.75" customHeight="1">
      <c r="A69" s="3"/>
      <c r="B69" s="1"/>
      <c r="C69" s="1"/>
      <c r="D69" s="1"/>
      <c r="E69" s="1"/>
      <c r="F69" s="1"/>
      <c r="G69" s="1"/>
    </row>
    <row r="70" spans="1:17" s="93" customFormat="1" ht="24" customHeight="1">
      <c r="A70" s="82" t="s">
        <v>17</v>
      </c>
      <c r="B70" s="181" t="s">
        <v>214</v>
      </c>
      <c r="C70" s="181" t="s">
        <v>192</v>
      </c>
      <c r="D70" s="181" t="s">
        <v>77</v>
      </c>
      <c r="E70" s="181" t="s">
        <v>41</v>
      </c>
      <c r="F70" s="181" t="s">
        <v>42</v>
      </c>
      <c r="G70" s="92"/>
      <c r="K70" s="56" t="s">
        <v>45</v>
      </c>
      <c r="L70" s="57" t="s">
        <v>46</v>
      </c>
      <c r="M70" s="57" t="s">
        <v>47</v>
      </c>
      <c r="N70" s="57" t="s">
        <v>48</v>
      </c>
      <c r="O70" s="57" t="s">
        <v>49</v>
      </c>
      <c r="Q70" s="57" t="s">
        <v>56</v>
      </c>
    </row>
    <row r="71" spans="1:7" ht="6.75" customHeight="1">
      <c r="A71" s="94"/>
      <c r="B71" s="5"/>
      <c r="C71" s="5"/>
      <c r="D71" s="5"/>
      <c r="E71" s="182"/>
      <c r="F71" s="5"/>
      <c r="G71" s="95"/>
    </row>
    <row r="72" spans="1:17" ht="12.75">
      <c r="A72" s="59" t="s">
        <v>44</v>
      </c>
      <c r="C72" s="60">
        <v>0</v>
      </c>
      <c r="D72" s="60">
        <v>0</v>
      </c>
      <c r="E72" s="60">
        <v>0</v>
      </c>
      <c r="F72" s="60">
        <v>0</v>
      </c>
      <c r="G72" s="18"/>
      <c r="H72" s="12"/>
      <c r="I72" t="s">
        <v>51</v>
      </c>
      <c r="J72" s="62">
        <f>NPV(NPVRate,D72,E72,F72)</f>
        <v>0</v>
      </c>
      <c r="K72" s="151"/>
      <c r="L72" s="64">
        <v>0</v>
      </c>
      <c r="M72" s="63">
        <v>0</v>
      </c>
      <c r="N72" s="65">
        <f>M72*Q72</f>
        <v>0</v>
      </c>
      <c r="O72" s="66">
        <f aca="true" t="shared" si="3" ref="O72:O77">L72*N72</f>
        <v>0</v>
      </c>
      <c r="Q72" s="189">
        <v>240</v>
      </c>
    </row>
    <row r="73" spans="1:17" ht="12.75">
      <c r="A73" s="22"/>
      <c r="B73" s="19"/>
      <c r="C73" s="19"/>
      <c r="D73" s="1"/>
      <c r="E73" s="1"/>
      <c r="F73" s="1"/>
      <c r="G73" s="18"/>
      <c r="J73" s="62"/>
      <c r="K73" s="152"/>
      <c r="L73" s="68">
        <v>0</v>
      </c>
      <c r="M73" s="67">
        <v>0</v>
      </c>
      <c r="N73" s="69">
        <f>M71*Q71</f>
        <v>0</v>
      </c>
      <c r="O73" s="70">
        <f t="shared" si="3"/>
        <v>0</v>
      </c>
      <c r="Q73" s="189">
        <v>240</v>
      </c>
    </row>
    <row r="74" spans="1:17" ht="12.75">
      <c r="A74" s="59" t="s">
        <v>67</v>
      </c>
      <c r="B74" s="192" t="s">
        <v>215</v>
      </c>
      <c r="C74" s="60">
        <v>0</v>
      </c>
      <c r="D74" s="60">
        <v>0</v>
      </c>
      <c r="E74" s="60">
        <v>0</v>
      </c>
      <c r="F74" s="60">
        <v>0</v>
      </c>
      <c r="G74" s="18"/>
      <c r="I74" t="s">
        <v>51</v>
      </c>
      <c r="J74" s="62">
        <f>NPV(NPVRate,D74,E74,F74)</f>
        <v>0</v>
      </c>
      <c r="K74" s="152"/>
      <c r="L74" s="68">
        <v>0</v>
      </c>
      <c r="M74" s="67">
        <v>0</v>
      </c>
      <c r="N74" s="69">
        <f>M72*Q72</f>
        <v>0</v>
      </c>
      <c r="O74" s="70">
        <f t="shared" si="3"/>
        <v>0</v>
      </c>
      <c r="Q74" s="189">
        <v>240</v>
      </c>
    </row>
    <row r="75" spans="1:17" ht="12.75">
      <c r="A75" s="22"/>
      <c r="B75" s="192" t="s">
        <v>215</v>
      </c>
      <c r="C75" s="61">
        <v>0</v>
      </c>
      <c r="D75" s="61">
        <v>0</v>
      </c>
      <c r="E75" s="61">
        <v>0</v>
      </c>
      <c r="F75" s="61">
        <v>0</v>
      </c>
      <c r="G75" s="18"/>
      <c r="I75" t="s">
        <v>51</v>
      </c>
      <c r="J75" s="62">
        <f>NPV(NPVRate,D75,E75,F75)</f>
        <v>0</v>
      </c>
      <c r="K75" s="152"/>
      <c r="L75" s="68">
        <v>0</v>
      </c>
      <c r="M75" s="67">
        <v>0</v>
      </c>
      <c r="N75" s="69">
        <f>M74*Q74</f>
        <v>0</v>
      </c>
      <c r="O75" s="70">
        <f t="shared" si="3"/>
        <v>0</v>
      </c>
      <c r="Q75" s="189">
        <v>240</v>
      </c>
    </row>
    <row r="76" spans="1:17" ht="12.75">
      <c r="A76" s="22"/>
      <c r="B76" s="192" t="s">
        <v>215</v>
      </c>
      <c r="C76" s="61">
        <v>0</v>
      </c>
      <c r="D76" s="61">
        <v>0</v>
      </c>
      <c r="E76" s="61">
        <v>0</v>
      </c>
      <c r="F76" s="61">
        <v>0</v>
      </c>
      <c r="G76" s="18"/>
      <c r="I76" t="s">
        <v>51</v>
      </c>
      <c r="J76" s="62">
        <f>NPV(NPVRate,D76,E76,F76)</f>
        <v>0</v>
      </c>
      <c r="K76" s="152"/>
      <c r="L76" s="68">
        <v>0</v>
      </c>
      <c r="M76" s="67">
        <v>0</v>
      </c>
      <c r="N76" s="69">
        <f>M75*Q75</f>
        <v>0</v>
      </c>
      <c r="O76" s="70">
        <f t="shared" si="3"/>
        <v>0</v>
      </c>
      <c r="Q76" s="189">
        <v>240</v>
      </c>
    </row>
    <row r="77" spans="1:17" ht="12.75">
      <c r="A77" s="22"/>
      <c r="B77" s="192" t="s">
        <v>215</v>
      </c>
      <c r="C77" s="61">
        <v>0</v>
      </c>
      <c r="D77" s="61">
        <v>0</v>
      </c>
      <c r="E77" s="61">
        <v>0</v>
      </c>
      <c r="F77" s="61">
        <v>0</v>
      </c>
      <c r="G77" s="18"/>
      <c r="I77" t="s">
        <v>51</v>
      </c>
      <c r="J77" s="62">
        <f>NPV(NPVRate,D77,E77,F77)</f>
        <v>0</v>
      </c>
      <c r="K77" s="153"/>
      <c r="L77" s="72">
        <v>0</v>
      </c>
      <c r="M77" s="71">
        <v>0</v>
      </c>
      <c r="N77" s="73">
        <f>M75*Q75</f>
        <v>0</v>
      </c>
      <c r="O77" s="74">
        <f t="shared" si="3"/>
        <v>0</v>
      </c>
      <c r="P77" s="85"/>
      <c r="Q77" s="193">
        <v>240</v>
      </c>
    </row>
    <row r="78" spans="1:7" ht="6.75" customHeight="1">
      <c r="A78" s="22"/>
      <c r="B78" s="19"/>
      <c r="C78" s="97"/>
      <c r="D78" s="1"/>
      <c r="E78" s="1"/>
      <c r="F78" s="1"/>
      <c r="G78" s="18"/>
    </row>
    <row r="79" spans="1:15" ht="13.5" thickBot="1">
      <c r="A79" s="22"/>
      <c r="B79" s="19" t="s">
        <v>217</v>
      </c>
      <c r="C79" s="76">
        <f>SUM(C72:C77)+SUM(J72:J77)</f>
        <v>0</v>
      </c>
      <c r="D79" s="1"/>
      <c r="E79" s="1"/>
      <c r="F79" s="1"/>
      <c r="G79" s="18"/>
      <c r="N79" s="329" t="s">
        <v>27</v>
      </c>
      <c r="O79" s="330">
        <f>SUM(O72:O78)</f>
        <v>0</v>
      </c>
    </row>
    <row r="80" spans="1:7" ht="6.75" customHeight="1" thickTop="1">
      <c r="A80" s="98"/>
      <c r="B80" s="21"/>
      <c r="C80" s="21"/>
      <c r="D80" s="21"/>
      <c r="E80" s="21"/>
      <c r="F80" s="21"/>
      <c r="G80" s="20"/>
    </row>
    <row r="81" spans="1:15" ht="12.75">
      <c r="A81" s="3"/>
      <c r="B81" s="1"/>
      <c r="C81" s="1"/>
      <c r="D81" s="1"/>
      <c r="E81" s="1"/>
      <c r="F81" s="1"/>
      <c r="G81" s="1"/>
      <c r="K81" s="297" t="s">
        <v>59</v>
      </c>
      <c r="L81" s="298"/>
      <c r="M81" s="298"/>
      <c r="N81" s="298"/>
      <c r="O81" s="299"/>
    </row>
    <row r="82" spans="1:15" ht="24" customHeight="1">
      <c r="A82" s="82" t="s">
        <v>14</v>
      </c>
      <c r="B82" s="181" t="s">
        <v>214</v>
      </c>
      <c r="C82" s="181" t="s">
        <v>192</v>
      </c>
      <c r="D82" s="181" t="s">
        <v>77</v>
      </c>
      <c r="E82" s="181" t="s">
        <v>41</v>
      </c>
      <c r="F82" s="181" t="s">
        <v>42</v>
      </c>
      <c r="G82" s="51"/>
      <c r="K82" s="90" t="s">
        <v>60</v>
      </c>
      <c r="L82" s="270" t="s">
        <v>4</v>
      </c>
      <c r="M82" s="271"/>
      <c r="N82" s="272"/>
      <c r="O82" s="91" t="s">
        <v>61</v>
      </c>
    </row>
    <row r="83" spans="1:7" ht="6.75" customHeight="1">
      <c r="A83" s="83"/>
      <c r="B83" s="5"/>
      <c r="C83" s="5"/>
      <c r="F83" s="5"/>
      <c r="G83" s="18"/>
    </row>
    <row r="84" spans="1:15" ht="12.75">
      <c r="A84" s="53" t="s">
        <v>68</v>
      </c>
      <c r="B84" s="192" t="s">
        <v>215</v>
      </c>
      <c r="C84" s="60">
        <v>0</v>
      </c>
      <c r="D84" s="60">
        <v>0</v>
      </c>
      <c r="E84" s="60">
        <v>0</v>
      </c>
      <c r="F84" s="60">
        <v>0</v>
      </c>
      <c r="G84" s="18"/>
      <c r="I84" t="s">
        <v>51</v>
      </c>
      <c r="J84" s="62">
        <f>NPV(NPVRate,D84,E84,F84)</f>
        <v>0</v>
      </c>
      <c r="K84" s="151"/>
      <c r="L84" s="273"/>
      <c r="M84" s="274"/>
      <c r="N84" s="275"/>
      <c r="O84" s="70">
        <v>0</v>
      </c>
    </row>
    <row r="85" spans="1:15" ht="12.75">
      <c r="A85" s="83"/>
      <c r="B85" s="192" t="s">
        <v>215</v>
      </c>
      <c r="C85" s="60">
        <v>0</v>
      </c>
      <c r="D85" s="60">
        <v>0</v>
      </c>
      <c r="E85" s="60">
        <v>0</v>
      </c>
      <c r="F85" s="60">
        <v>0</v>
      </c>
      <c r="G85" s="18"/>
      <c r="I85" t="s">
        <v>51</v>
      </c>
      <c r="J85" s="62">
        <f>NPV(NPVRate,D85,E85,F85)</f>
        <v>0</v>
      </c>
      <c r="K85" s="152"/>
      <c r="L85" s="276"/>
      <c r="M85" s="277"/>
      <c r="N85" s="278"/>
      <c r="O85" s="70">
        <v>0</v>
      </c>
    </row>
    <row r="86" spans="1:15" ht="12.75">
      <c r="A86" s="59"/>
      <c r="B86" s="192" t="s">
        <v>215</v>
      </c>
      <c r="C86" s="60">
        <v>0</v>
      </c>
      <c r="D86" s="60">
        <v>0</v>
      </c>
      <c r="E86" s="60">
        <v>0</v>
      </c>
      <c r="F86" s="60">
        <v>0</v>
      </c>
      <c r="G86" s="18"/>
      <c r="I86" t="s">
        <v>51</v>
      </c>
      <c r="J86" s="62">
        <f>NPV(NPVRate,D86,E86,F86)</f>
        <v>0</v>
      </c>
      <c r="K86" s="152"/>
      <c r="L86" s="276"/>
      <c r="M86" s="277"/>
      <c r="N86" s="278"/>
      <c r="O86" s="70">
        <v>0</v>
      </c>
    </row>
    <row r="87" spans="1:15" ht="12.75">
      <c r="A87" s="53"/>
      <c r="B87" s="192" t="s">
        <v>215</v>
      </c>
      <c r="C87" s="61">
        <v>0</v>
      </c>
      <c r="D87" s="61">
        <v>0</v>
      </c>
      <c r="E87" s="61">
        <v>0</v>
      </c>
      <c r="F87" s="61">
        <v>0</v>
      </c>
      <c r="G87" s="18"/>
      <c r="I87" t="s">
        <v>51</v>
      </c>
      <c r="J87" s="62">
        <f>NPV(NPVRate,D87,E87,F87)</f>
        <v>0</v>
      </c>
      <c r="K87" s="71"/>
      <c r="L87" s="267"/>
      <c r="M87" s="268"/>
      <c r="N87" s="269"/>
      <c r="O87" s="74">
        <v>0</v>
      </c>
    </row>
    <row r="88" spans="1:10" ht="6.75" customHeight="1">
      <c r="A88" s="59"/>
      <c r="B88" s="19"/>
      <c r="C88" s="55"/>
      <c r="D88" s="55"/>
      <c r="E88" s="55"/>
      <c r="F88" s="55"/>
      <c r="G88" s="18"/>
      <c r="J88" s="62"/>
    </row>
    <row r="89" spans="1:15" ht="13.5" thickBot="1">
      <c r="A89" s="59"/>
      <c r="B89" s="19" t="s">
        <v>69</v>
      </c>
      <c r="C89" s="76">
        <f>SUM(C84:C87)+SUM(J84:J87)</f>
        <v>0</v>
      </c>
      <c r="D89" s="1"/>
      <c r="E89" s="1"/>
      <c r="F89" s="1"/>
      <c r="G89" s="18"/>
      <c r="N89" s="329" t="s">
        <v>27</v>
      </c>
      <c r="O89" s="330">
        <f>SUM(O84:O88)</f>
        <v>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0</v>
      </c>
      <c r="C93" s="5"/>
      <c r="D93" s="292" t="s">
        <v>189</v>
      </c>
      <c r="E93" s="292"/>
      <c r="F93" s="103">
        <f>ROUND(B94-B93,2-LEN(INT(B94-B93)))</f>
        <v>0</v>
      </c>
      <c r="G93" s="104"/>
    </row>
    <row r="94" spans="1:8" ht="17.25" customHeight="1" thickBot="1" thickTop="1">
      <c r="A94" s="102" t="s">
        <v>15</v>
      </c>
      <c r="B94" s="105">
        <f>ROUND(ERCOTBenefit+MarketBenefit,2-LEN(INT(ERCOTBenefit+MarketBenefit)))</f>
        <v>0</v>
      </c>
      <c r="C94" s="164"/>
      <c r="D94" s="293" t="s">
        <v>206</v>
      </c>
      <c r="E94" s="293"/>
      <c r="F94" s="154">
        <f>IF(B93=0,0,B94/B93)</f>
        <v>0</v>
      </c>
      <c r="G94" s="104"/>
      <c r="H94" s="31"/>
    </row>
    <row r="95" spans="1:7" ht="14.25" thickBot="1" thickTop="1">
      <c r="A95" s="290" t="s">
        <v>190</v>
      </c>
      <c r="B95" s="291"/>
      <c r="C95" s="291"/>
      <c r="D95" s="291"/>
      <c r="E95" s="291"/>
      <c r="F95" s="291"/>
      <c r="G95" s="106"/>
    </row>
    <row r="96" spans="1:7" ht="6" customHeight="1">
      <c r="A96" s="198"/>
      <c r="B96" s="199"/>
      <c r="C96" s="199"/>
      <c r="D96" s="199"/>
      <c r="E96" s="199"/>
      <c r="F96" s="199"/>
      <c r="G96" s="1"/>
    </row>
    <row r="97" spans="5:9" ht="13.5" thickBot="1">
      <c r="E97" s="1"/>
      <c r="F97" s="1"/>
      <c r="G97" s="10"/>
      <c r="H97" s="2"/>
      <c r="I97" s="2"/>
    </row>
    <row r="98" spans="1:15" ht="16.5" thickBot="1">
      <c r="A98" s="220" t="s">
        <v>32</v>
      </c>
      <c r="B98" s="221"/>
      <c r="C98" s="221"/>
      <c r="D98" s="221"/>
      <c r="E98" s="221"/>
      <c r="F98" s="221"/>
      <c r="G98" s="222"/>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0</v>
      </c>
      <c r="F104" s="119"/>
      <c r="G104" s="130"/>
    </row>
    <row r="105" spans="1:7" ht="12.75">
      <c r="A105" s="129"/>
      <c r="B105" s="49" t="s">
        <v>28</v>
      </c>
      <c r="C105" s="131"/>
      <c r="D105" s="132"/>
      <c r="E105" s="28">
        <v>0</v>
      </c>
      <c r="F105" s="119"/>
      <c r="G105" s="130"/>
    </row>
    <row r="106" spans="1:7" ht="12.75">
      <c r="A106" s="129"/>
      <c r="B106" s="49" t="s">
        <v>29</v>
      </c>
      <c r="C106" s="131"/>
      <c r="D106" s="132"/>
      <c r="E106" s="28">
        <v>0</v>
      </c>
      <c r="F106" s="119"/>
      <c r="G106" s="130"/>
    </row>
    <row r="107" spans="1:7" ht="13.5" thickBot="1">
      <c r="A107" s="129"/>
      <c r="B107" s="96"/>
      <c r="C107" s="123" t="s">
        <v>212</v>
      </c>
      <c r="D107" s="96"/>
      <c r="E107" s="113">
        <f>SUM(E103:E106)</f>
        <v>0</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20" t="s">
        <v>31</v>
      </c>
      <c r="B110" s="221"/>
      <c r="C110" s="221"/>
      <c r="D110" s="221"/>
      <c r="E110" s="221"/>
      <c r="F110" s="221"/>
      <c r="G110" s="222"/>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279" t="s">
        <v>90</v>
      </c>
      <c r="C115" s="279"/>
      <c r="D115" s="280"/>
      <c r="E115" s="28">
        <v>0</v>
      </c>
      <c r="F115" s="119"/>
      <c r="G115" s="130"/>
    </row>
    <row r="116" spans="1:7" ht="12.75">
      <c r="A116" s="22"/>
      <c r="B116" s="279" t="s">
        <v>79</v>
      </c>
      <c r="C116" s="279"/>
      <c r="D116" s="280"/>
      <c r="E116" s="28">
        <v>0</v>
      </c>
      <c r="F116" s="119"/>
      <c r="G116" s="130"/>
    </row>
    <row r="117" spans="1:7" ht="12.75">
      <c r="A117" s="22"/>
      <c r="B117" s="279" t="s">
        <v>93</v>
      </c>
      <c r="C117" s="279"/>
      <c r="D117" s="280"/>
      <c r="E117" s="28">
        <v>0</v>
      </c>
      <c r="F117" s="119"/>
      <c r="G117" s="130"/>
    </row>
    <row r="118" spans="1:7" ht="12.75">
      <c r="A118" s="22"/>
      <c r="B118" s="279" t="s">
        <v>91</v>
      </c>
      <c r="C118" s="279"/>
      <c r="D118" s="280"/>
      <c r="E118" s="28">
        <v>0</v>
      </c>
      <c r="F118" s="119"/>
      <c r="G118" s="130"/>
    </row>
    <row r="119" spans="1:7" ht="12.75">
      <c r="A119" s="22"/>
      <c r="B119" s="279" t="s">
        <v>80</v>
      </c>
      <c r="C119" s="279"/>
      <c r="D119" s="280"/>
      <c r="E119" s="28">
        <v>0</v>
      </c>
      <c r="F119" s="119"/>
      <c r="G119" s="130"/>
    </row>
    <row r="120" spans="1:7" ht="12.75">
      <c r="A120" s="22"/>
      <c r="B120" s="279" t="s">
        <v>92</v>
      </c>
      <c r="C120" s="279"/>
      <c r="D120" s="280"/>
      <c r="E120" s="28">
        <v>0</v>
      </c>
      <c r="F120" s="119"/>
      <c r="G120" s="130"/>
    </row>
    <row r="121" spans="1:7" ht="12.75">
      <c r="A121" s="22"/>
      <c r="B121" s="279" t="s">
        <v>81</v>
      </c>
      <c r="C121" s="279"/>
      <c r="D121" s="280"/>
      <c r="E121" s="29">
        <v>0</v>
      </c>
      <c r="F121" s="119"/>
      <c r="G121" s="130"/>
    </row>
    <row r="122" spans="1:7" ht="13.5" thickBot="1">
      <c r="A122" s="22"/>
      <c r="B122" s="10"/>
      <c r="C122" s="123" t="s">
        <v>212</v>
      </c>
      <c r="D122" s="96"/>
      <c r="E122" s="113">
        <f>SUM(E115:E121)</f>
        <v>0</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20" t="s">
        <v>224</v>
      </c>
      <c r="B125" s="221"/>
      <c r="C125" s="221"/>
      <c r="D125" s="221"/>
      <c r="E125" s="221"/>
      <c r="F125" s="221"/>
      <c r="G125" s="222"/>
    </row>
    <row r="126" spans="1:7" ht="12.75" customHeight="1">
      <c r="A126" s="260" t="s">
        <v>225</v>
      </c>
      <c r="B126" s="261"/>
      <c r="C126" s="261"/>
      <c r="D126" s="261"/>
      <c r="E126" s="261"/>
      <c r="F126" s="261"/>
      <c r="G126" s="262"/>
    </row>
    <row r="127" spans="1:7" ht="49.5" customHeight="1">
      <c r="A127" s="160">
        <v>1</v>
      </c>
      <c r="B127" s="254"/>
      <c r="C127" s="255"/>
      <c r="D127" s="255"/>
      <c r="E127" s="255"/>
      <c r="F127" s="255"/>
      <c r="G127" s="256"/>
    </row>
    <row r="128" spans="1:7" ht="49.5" customHeight="1">
      <c r="A128" s="161">
        <v>2</v>
      </c>
      <c r="B128" s="257"/>
      <c r="C128" s="258"/>
      <c r="D128" s="258"/>
      <c r="E128" s="258"/>
      <c r="F128" s="258"/>
      <c r="G128" s="259"/>
    </row>
    <row r="129" spans="1:7" ht="49.5" customHeight="1">
      <c r="A129" s="112">
        <v>3</v>
      </c>
      <c r="B129" s="257"/>
      <c r="C129" s="258"/>
      <c r="D129" s="258"/>
      <c r="E129" s="258"/>
      <c r="F129" s="258"/>
      <c r="G129" s="259"/>
    </row>
    <row r="130" spans="1:7" ht="49.5" customHeight="1">
      <c r="A130" s="112">
        <v>4</v>
      </c>
      <c r="B130" s="257"/>
      <c r="C130" s="258"/>
      <c r="D130" s="258"/>
      <c r="E130" s="258"/>
      <c r="F130" s="258"/>
      <c r="G130" s="259"/>
    </row>
    <row r="131" spans="1:7" ht="12.75" customHeight="1">
      <c r="A131" s="25"/>
      <c r="B131" s="26"/>
      <c r="C131" s="26"/>
      <c r="D131" s="26"/>
      <c r="E131" s="26"/>
      <c r="F131" s="26"/>
      <c r="G131" s="108"/>
    </row>
    <row r="132" spans="1:7" ht="12.75" customHeight="1">
      <c r="A132" s="117"/>
      <c r="B132" s="96"/>
      <c r="C132" s="118"/>
      <c r="D132" s="96"/>
      <c r="E132" s="118"/>
      <c r="F132" s="119"/>
      <c r="G132" s="116"/>
    </row>
    <row r="133" spans="1:7" ht="12.75" hidden="1">
      <c r="A133" s="284" t="s">
        <v>226</v>
      </c>
      <c r="B133" s="285"/>
      <c r="C133" s="285"/>
      <c r="D133" s="285"/>
      <c r="E133" s="286"/>
      <c r="G133" s="201"/>
    </row>
    <row r="134" spans="1:11" ht="12.75" hidden="1">
      <c r="A134" s="281" t="s">
        <v>200</v>
      </c>
      <c r="B134" s="282"/>
      <c r="C134" s="282"/>
      <c r="D134" s="282"/>
      <c r="E134" s="283"/>
      <c r="G134" s="201"/>
      <c r="K134" s="174"/>
    </row>
    <row r="135" spans="1:11" ht="12.75" hidden="1">
      <c r="A135" s="263" t="s">
        <v>243</v>
      </c>
      <c r="B135" s="264"/>
      <c r="C135" s="264"/>
      <c r="D135" s="264"/>
      <c r="E135" s="265"/>
      <c r="G135" s="201"/>
      <c r="K135" s="174"/>
    </row>
    <row r="136" spans="1:11" ht="12.75" hidden="1">
      <c r="A136" s="294" t="s">
        <v>244</v>
      </c>
      <c r="B136" s="295"/>
      <c r="C136" s="295"/>
      <c r="D136" s="295"/>
      <c r="E136" s="296"/>
      <c r="G136" s="201"/>
      <c r="K136" s="175"/>
    </row>
    <row r="137" spans="1:7" ht="12.75" hidden="1">
      <c r="A137" s="263" t="s">
        <v>245</v>
      </c>
      <c r="B137" s="264"/>
      <c r="C137" s="264"/>
      <c r="D137" s="264"/>
      <c r="E137" s="265"/>
      <c r="G137" s="201"/>
    </row>
    <row r="138" spans="1:11" ht="12.75" hidden="1">
      <c r="A138" s="263" t="s">
        <v>246</v>
      </c>
      <c r="B138" s="264"/>
      <c r="C138" s="264"/>
      <c r="D138" s="264"/>
      <c r="E138" s="265"/>
      <c r="G138" s="201"/>
      <c r="K138" s="174"/>
    </row>
    <row r="139" spans="1:11" ht="12.75" hidden="1">
      <c r="A139" s="263" t="s">
        <v>199</v>
      </c>
      <c r="B139" s="264"/>
      <c r="C139" s="264"/>
      <c r="D139" s="264"/>
      <c r="E139" s="265"/>
      <c r="G139" s="201"/>
      <c r="K139" s="175"/>
    </row>
    <row r="140" spans="1:11" ht="12.75" hidden="1">
      <c r="A140" s="263" t="s">
        <v>255</v>
      </c>
      <c r="B140" s="264"/>
      <c r="C140" s="264"/>
      <c r="D140" s="264"/>
      <c r="E140" s="265"/>
      <c r="G140" s="201"/>
      <c r="K140" s="175"/>
    </row>
    <row r="141" spans="1:11" ht="12.75" hidden="1">
      <c r="A141" s="263" t="s">
        <v>260</v>
      </c>
      <c r="B141" s="264"/>
      <c r="C141" s="264"/>
      <c r="D141" s="264"/>
      <c r="E141" s="265"/>
      <c r="G141" s="201"/>
      <c r="K141" s="175"/>
    </row>
    <row r="142" spans="1:7" ht="12.75" hidden="1">
      <c r="A142" s="263" t="s">
        <v>256</v>
      </c>
      <c r="B142" s="264"/>
      <c r="C142" s="264"/>
      <c r="D142" s="264"/>
      <c r="E142" s="265"/>
      <c r="G142" s="201"/>
    </row>
    <row r="143" spans="1:7" ht="12.75" hidden="1">
      <c r="A143" s="263" t="s">
        <v>257</v>
      </c>
      <c r="B143" s="264"/>
      <c r="C143" s="264"/>
      <c r="D143" s="264"/>
      <c r="E143" s="265"/>
      <c r="G143" s="201"/>
    </row>
    <row r="144" spans="1:7" ht="12.75" customHeight="1" hidden="1">
      <c r="A144" s="263" t="s">
        <v>195</v>
      </c>
      <c r="B144" s="264"/>
      <c r="C144" s="264"/>
      <c r="D144" s="264"/>
      <c r="E144" s="265"/>
      <c r="G144" s="201"/>
    </row>
    <row r="145" spans="1:7" ht="12.75" hidden="1">
      <c r="A145" s="263" t="s">
        <v>249</v>
      </c>
      <c r="B145" s="264"/>
      <c r="C145" s="264"/>
      <c r="D145" s="264"/>
      <c r="E145" s="265"/>
      <c r="G145" s="201"/>
    </row>
    <row r="146" spans="1:7" ht="12.75" hidden="1">
      <c r="A146" s="263" t="s">
        <v>254</v>
      </c>
      <c r="B146" s="264"/>
      <c r="C146" s="264"/>
      <c r="D146" s="264"/>
      <c r="E146" s="265"/>
      <c r="G146" s="201"/>
    </row>
    <row r="147" spans="1:11" ht="12.75" hidden="1">
      <c r="A147" s="263" t="s">
        <v>227</v>
      </c>
      <c r="B147" s="264"/>
      <c r="C147" s="264"/>
      <c r="D147" s="264"/>
      <c r="E147" s="265"/>
      <c r="G147" s="201"/>
      <c r="K147" s="175"/>
    </row>
    <row r="148" spans="1:7" ht="12.75" hidden="1">
      <c r="A148" s="263" t="s">
        <v>248</v>
      </c>
      <c r="B148" s="264"/>
      <c r="C148" s="264"/>
      <c r="D148" s="264"/>
      <c r="E148" s="265"/>
      <c r="G148" s="201"/>
    </row>
    <row r="149" spans="1:7" ht="12.75" hidden="1">
      <c r="A149" s="263" t="s">
        <v>247</v>
      </c>
      <c r="B149" s="264"/>
      <c r="C149" s="264"/>
      <c r="D149" s="264"/>
      <c r="E149" s="265"/>
      <c r="G149" s="201"/>
    </row>
    <row r="150" spans="1:7" ht="12.75" hidden="1">
      <c r="A150" s="263" t="s">
        <v>228</v>
      </c>
      <c r="B150" s="264"/>
      <c r="C150" s="264"/>
      <c r="D150" s="264"/>
      <c r="E150" s="265"/>
      <c r="G150" s="201"/>
    </row>
    <row r="151" spans="1:7" ht="12.75" hidden="1">
      <c r="A151" s="263" t="s">
        <v>201</v>
      </c>
      <c r="B151" s="264"/>
      <c r="C151" s="264"/>
      <c r="D151" s="264"/>
      <c r="E151" s="265"/>
      <c r="G151" s="201"/>
    </row>
    <row r="152" spans="1:7" ht="12.75" hidden="1">
      <c r="A152" s="263" t="s">
        <v>229</v>
      </c>
      <c r="B152" s="264"/>
      <c r="C152" s="264"/>
      <c r="D152" s="264"/>
      <c r="E152" s="265"/>
      <c r="G152" s="201"/>
    </row>
    <row r="153" spans="1:7" ht="12.75" hidden="1">
      <c r="A153" s="287" t="s">
        <v>259</v>
      </c>
      <c r="B153" s="288"/>
      <c r="C153" s="288"/>
      <c r="D153" s="288"/>
      <c r="E153" s="289"/>
      <c r="G153" s="201"/>
    </row>
    <row r="154" ht="12.75" hidden="1">
      <c r="G154" s="201"/>
    </row>
    <row r="155" spans="1:5" ht="12.75" hidden="1">
      <c r="A155" s="284" t="s">
        <v>198</v>
      </c>
      <c r="B155" s="285"/>
      <c r="C155" s="285"/>
      <c r="D155" s="285"/>
      <c r="E155" s="286"/>
    </row>
    <row r="156" spans="1:5" ht="12.75" customHeight="1" hidden="1">
      <c r="A156" s="281" t="s">
        <v>231</v>
      </c>
      <c r="B156" s="282"/>
      <c r="C156" s="282"/>
      <c r="D156" s="282"/>
      <c r="E156" s="283"/>
    </row>
    <row r="157" spans="1:5" ht="12.75" customHeight="1" hidden="1">
      <c r="A157" s="263" t="s">
        <v>232</v>
      </c>
      <c r="B157" s="264"/>
      <c r="C157" s="264"/>
      <c r="D157" s="264"/>
      <c r="E157" s="265"/>
    </row>
    <row r="158" spans="1:5" ht="12.75" customHeight="1" hidden="1">
      <c r="A158" s="263" t="s">
        <v>239</v>
      </c>
      <c r="B158" s="264"/>
      <c r="C158" s="264"/>
      <c r="D158" s="264"/>
      <c r="E158" s="265"/>
    </row>
    <row r="159" spans="1:5" ht="12.75" hidden="1">
      <c r="A159" s="263" t="s">
        <v>233</v>
      </c>
      <c r="B159" s="264"/>
      <c r="C159" s="264"/>
      <c r="D159" s="264"/>
      <c r="E159" s="265"/>
    </row>
    <row r="160" spans="1:5" ht="12.75" hidden="1">
      <c r="A160" s="263" t="s">
        <v>253</v>
      </c>
      <c r="B160" s="264"/>
      <c r="C160" s="264"/>
      <c r="D160" s="264"/>
      <c r="E160" s="265"/>
    </row>
    <row r="161" spans="1:5" ht="12.75" hidden="1">
      <c r="A161" s="287" t="s">
        <v>250</v>
      </c>
      <c r="B161" s="288"/>
      <c r="C161" s="288"/>
      <c r="D161" s="288"/>
      <c r="E161" s="289"/>
    </row>
    <row r="162" ht="12.75" hidden="1">
      <c r="K162" s="174"/>
    </row>
    <row r="163" spans="1:11" ht="12.75" hidden="1">
      <c r="A163" s="284" t="s">
        <v>204</v>
      </c>
      <c r="B163" s="285"/>
      <c r="C163" s="285"/>
      <c r="D163" s="285"/>
      <c r="E163" s="286"/>
      <c r="K163" s="175"/>
    </row>
    <row r="164" spans="1:11" ht="12.75" hidden="1">
      <c r="A164" s="281" t="s">
        <v>240</v>
      </c>
      <c r="B164" s="282"/>
      <c r="C164" s="282"/>
      <c r="D164" s="282"/>
      <c r="E164" s="283"/>
      <c r="K164" s="175"/>
    </row>
    <row r="165" spans="1:11" ht="12.75" hidden="1">
      <c r="A165" s="263" t="s">
        <v>241</v>
      </c>
      <c r="B165" s="264"/>
      <c r="C165" s="264"/>
      <c r="D165" s="264"/>
      <c r="E165" s="265"/>
      <c r="K165" s="175"/>
    </row>
    <row r="166" spans="1:11" ht="12.75" customHeight="1" hidden="1">
      <c r="A166" s="263" t="s">
        <v>242</v>
      </c>
      <c r="B166" s="264"/>
      <c r="C166" s="264"/>
      <c r="D166" s="264"/>
      <c r="E166" s="265"/>
      <c r="K166" s="175"/>
    </row>
    <row r="167" spans="1:5" ht="12.75" hidden="1">
      <c r="A167" s="287" t="s">
        <v>258</v>
      </c>
      <c r="B167" s="288"/>
      <c r="C167" s="288"/>
      <c r="D167" s="288"/>
      <c r="E167" s="289"/>
    </row>
    <row r="168" ht="12.75" hidden="1"/>
    <row r="169" spans="1:5" ht="12.75" hidden="1">
      <c r="A169" s="284" t="s">
        <v>203</v>
      </c>
      <c r="B169" s="285"/>
      <c r="C169" s="285"/>
      <c r="D169" s="285"/>
      <c r="E169" s="286"/>
    </row>
    <row r="170" spans="1:5" ht="12.75" hidden="1">
      <c r="A170" s="281" t="s">
        <v>234</v>
      </c>
      <c r="B170" s="282"/>
      <c r="C170" s="282"/>
      <c r="D170" s="282"/>
      <c r="E170" s="283"/>
    </row>
    <row r="171" spans="1:5" ht="12.75" hidden="1">
      <c r="A171" s="263" t="s">
        <v>235</v>
      </c>
      <c r="B171" s="264"/>
      <c r="C171" s="264"/>
      <c r="D171" s="264"/>
      <c r="E171" s="265"/>
    </row>
    <row r="172" spans="1:5" ht="12.75" hidden="1">
      <c r="A172" s="263" t="s">
        <v>251</v>
      </c>
      <c r="B172" s="264"/>
      <c r="C172" s="264"/>
      <c r="D172" s="264"/>
      <c r="E172" s="265"/>
    </row>
    <row r="173" spans="1:5" ht="12.75" customHeight="1" hidden="1">
      <c r="A173" s="263" t="s">
        <v>236</v>
      </c>
      <c r="B173" s="264"/>
      <c r="C173" s="264"/>
      <c r="D173" s="264"/>
      <c r="E173" s="265"/>
    </row>
    <row r="174" spans="1:5" ht="12.75" customHeight="1" hidden="1">
      <c r="A174" s="263" t="s">
        <v>237</v>
      </c>
      <c r="B174" s="264"/>
      <c r="C174" s="264"/>
      <c r="D174" s="264"/>
      <c r="E174" s="265"/>
    </row>
    <row r="175" spans="1:5" ht="12.75" customHeight="1" hidden="1">
      <c r="A175" s="263" t="s">
        <v>252</v>
      </c>
      <c r="B175" s="264"/>
      <c r="C175" s="264"/>
      <c r="D175" s="264"/>
      <c r="E175" s="265"/>
    </row>
    <row r="176" spans="1:5" ht="12.75" customHeight="1" hidden="1">
      <c r="A176" s="287" t="s">
        <v>238</v>
      </c>
      <c r="B176" s="303"/>
      <c r="C176" s="303"/>
      <c r="D176" s="303"/>
      <c r="E176" s="304"/>
    </row>
  </sheetData>
  <mergeCells count="102">
    <mergeCell ref="F4:G4"/>
    <mergeCell ref="A166:E166"/>
    <mergeCell ref="A144:E144"/>
    <mergeCell ref="A156:E156"/>
    <mergeCell ref="A152:E152"/>
    <mergeCell ref="A153:E153"/>
    <mergeCell ref="A157:E157"/>
    <mergeCell ref="A151:E151"/>
    <mergeCell ref="A165:E165"/>
    <mergeCell ref="A176:E176"/>
    <mergeCell ref="A173:E173"/>
    <mergeCell ref="A174:E174"/>
    <mergeCell ref="A158:E158"/>
    <mergeCell ref="A172:E172"/>
    <mergeCell ref="A175:E175"/>
    <mergeCell ref="A160:E160"/>
    <mergeCell ref="A159:E159"/>
    <mergeCell ref="A163:E163"/>
    <mergeCell ref="A161:E161"/>
    <mergeCell ref="B129:G129"/>
    <mergeCell ref="B130:G130"/>
    <mergeCell ref="K61:O61"/>
    <mergeCell ref="K81:O81"/>
    <mergeCell ref="A125:G125"/>
    <mergeCell ref="A126:G126"/>
    <mergeCell ref="L86:N86"/>
    <mergeCell ref="L63:N63"/>
    <mergeCell ref="B127:G127"/>
    <mergeCell ref="B128:G128"/>
    <mergeCell ref="A34:G34"/>
    <mergeCell ref="B12:G12"/>
    <mergeCell ref="B13:G13"/>
    <mergeCell ref="B14:G14"/>
    <mergeCell ref="B15:G15"/>
    <mergeCell ref="B16:G16"/>
    <mergeCell ref="B24:G24"/>
    <mergeCell ref="B21:G21"/>
    <mergeCell ref="B22:G22"/>
    <mergeCell ref="B23:G23"/>
    <mergeCell ref="A155:E155"/>
    <mergeCell ref="A141:E141"/>
    <mergeCell ref="A136:E136"/>
    <mergeCell ref="A148:E148"/>
    <mergeCell ref="A149:E149"/>
    <mergeCell ref="A138:E138"/>
    <mergeCell ref="A145:E145"/>
    <mergeCell ref="A140:E140"/>
    <mergeCell ref="A143:E143"/>
    <mergeCell ref="B115:D115"/>
    <mergeCell ref="B120:D120"/>
    <mergeCell ref="D94:E94"/>
    <mergeCell ref="A147:E147"/>
    <mergeCell ref="A134:E134"/>
    <mergeCell ref="A137:E137"/>
    <mergeCell ref="A110:G110"/>
    <mergeCell ref="B118:D118"/>
    <mergeCell ref="B116:D116"/>
    <mergeCell ref="B117:D117"/>
    <mergeCell ref="A95:F95"/>
    <mergeCell ref="D93:E93"/>
    <mergeCell ref="A68:G68"/>
    <mergeCell ref="A98:G98"/>
    <mergeCell ref="A164:E164"/>
    <mergeCell ref="A169:E169"/>
    <mergeCell ref="A170:E170"/>
    <mergeCell ref="B119:D119"/>
    <mergeCell ref="A133:E133"/>
    <mergeCell ref="A167:E167"/>
    <mergeCell ref="A150:E150"/>
    <mergeCell ref="A135:E135"/>
    <mergeCell ref="A139:E139"/>
    <mergeCell ref="A142:E142"/>
    <mergeCell ref="A171:E171"/>
    <mergeCell ref="A146:E146"/>
    <mergeCell ref="K41:O41"/>
    <mergeCell ref="K54:O54"/>
    <mergeCell ref="L87:N87"/>
    <mergeCell ref="K68:O68"/>
    <mergeCell ref="L82:N82"/>
    <mergeCell ref="L84:N84"/>
    <mergeCell ref="L85:N85"/>
    <mergeCell ref="B121:D121"/>
    <mergeCell ref="A19:G19"/>
    <mergeCell ref="A27:G27"/>
    <mergeCell ref="B37:G37"/>
    <mergeCell ref="B38:G38"/>
    <mergeCell ref="A33:G33"/>
    <mergeCell ref="B35:G35"/>
    <mergeCell ref="B36:G36"/>
    <mergeCell ref="A20:G20"/>
    <mergeCell ref="B29:G29"/>
    <mergeCell ref="B30:G30"/>
    <mergeCell ref="A1:G1"/>
    <mergeCell ref="C3:G3"/>
    <mergeCell ref="A41:G41"/>
    <mergeCell ref="B5:G5"/>
    <mergeCell ref="A7:G7"/>
    <mergeCell ref="B9:G9"/>
    <mergeCell ref="B10:G10"/>
    <mergeCell ref="B11:G11"/>
    <mergeCell ref="A8:G8"/>
    <mergeCell ref="A28:G28"/>
  </mergeCells>
  <dataValidations count="12">
    <dataValidation type="list" allowBlank="1" showInputMessage="1" sqref="A28:G28">
      <formula1>A164:A167</formula1>
    </dataValidation>
    <dataValidation type="list" allowBlank="1" showInputMessage="1" sqref="A34:G34">
      <formula1>A170:A176</formula1>
    </dataValidation>
    <dataValidation type="list" allowBlank="1" showInputMessage="1" sqref="A8:F8">
      <formula1>A134:A153</formula1>
    </dataValidation>
    <dataValidation type="list" allowBlank="1" showInputMessage="1" sqref="A20:F20">
      <formula1>A156:A161</formula1>
    </dataValidation>
    <dataValidation type="list" allowBlank="1" showInputMessage="1" sqref="G20">
      <formula1>G158:G161</formula1>
    </dataValidation>
    <dataValidation type="list" allowBlank="1" showInputMessage="1" sqref="G8">
      <formula1>#REF!</formula1>
    </dataValidation>
    <dataValidation type="list" allowBlank="1" showInputMessage="1" sqref="B74:B77">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B47:B50 B57:B60">
      <formula1>"Select type…, Staffing, Hardware, Software, Infrastructure"</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workbookViewId="0" topLeftCell="A1">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14" t="s">
        <v>97</v>
      </c>
      <c r="B1" s="315"/>
      <c r="C1" s="315"/>
      <c r="D1" s="315"/>
      <c r="E1" s="315"/>
      <c r="F1" s="315"/>
      <c r="G1" s="316"/>
      <c r="H1" s="149"/>
    </row>
    <row r="2" spans="1:8" ht="12" customHeight="1" thickTop="1">
      <c r="A2" s="200"/>
      <c r="B2" s="200"/>
      <c r="C2" s="200"/>
      <c r="D2" s="200"/>
      <c r="E2" s="200"/>
      <c r="F2" s="200"/>
      <c r="G2" s="200"/>
      <c r="H2" s="200"/>
    </row>
    <row r="3" spans="1:8" ht="40.5" customHeight="1">
      <c r="A3" s="317" t="s">
        <v>230</v>
      </c>
      <c r="B3" s="317"/>
      <c r="C3" s="317"/>
      <c r="D3" s="317"/>
      <c r="E3" s="317"/>
      <c r="F3" s="317"/>
      <c r="G3" s="317"/>
      <c r="H3" s="200"/>
    </row>
    <row r="5" spans="1:7" ht="12.75">
      <c r="A5" s="311" t="s">
        <v>115</v>
      </c>
      <c r="B5" s="312"/>
      <c r="C5" s="312"/>
      <c r="D5" s="312"/>
      <c r="E5" s="312"/>
      <c r="F5" s="312"/>
      <c r="G5" s="313"/>
    </row>
    <row r="6" spans="2:7" ht="12.75">
      <c r="B6" s="305" t="s">
        <v>114</v>
      </c>
      <c r="C6" s="306"/>
      <c r="D6" s="306"/>
      <c r="E6" s="306"/>
      <c r="F6" s="306"/>
      <c r="G6" s="307"/>
    </row>
    <row r="7" spans="2:7" ht="12.75">
      <c r="B7" s="308" t="s">
        <v>83</v>
      </c>
      <c r="C7" s="309"/>
      <c r="D7" s="309"/>
      <c r="E7" s="309"/>
      <c r="F7" s="309"/>
      <c r="G7" s="310"/>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11" t="s">
        <v>86</v>
      </c>
      <c r="B15" s="312"/>
      <c r="C15" s="312"/>
      <c r="D15" s="312"/>
      <c r="E15" s="312"/>
      <c r="F15" s="312"/>
      <c r="G15" s="313"/>
    </row>
    <row r="16" spans="1:7" ht="12.75">
      <c r="A16" s="146"/>
      <c r="C16" s="145"/>
      <c r="D16" s="139"/>
      <c r="E16" s="140"/>
      <c r="F16" s="140"/>
      <c r="G16" s="140"/>
    </row>
    <row r="17" spans="1:7" ht="12.75">
      <c r="A17" s="146"/>
      <c r="B17" s="319" t="s">
        <v>85</v>
      </c>
      <c r="C17" s="319"/>
      <c r="D17" s="319"/>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18" t="s">
        <v>32</v>
      </c>
      <c r="C25" s="318"/>
      <c r="D25" s="318"/>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18" t="s">
        <v>31</v>
      </c>
      <c r="C28" s="318"/>
      <c r="D28" s="318"/>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18" t="s">
        <v>19</v>
      </c>
      <c r="C31" s="318"/>
      <c r="D31" s="318"/>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18" t="s">
        <v>40</v>
      </c>
      <c r="C34" s="318"/>
      <c r="D34" s="318"/>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18" t="s">
        <v>54</v>
      </c>
      <c r="C47" s="318"/>
      <c r="D47" s="318"/>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18" t="s">
        <v>17</v>
      </c>
      <c r="C65" s="318"/>
      <c r="D65" s="318"/>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18" t="s">
        <v>14</v>
      </c>
      <c r="C75" s="318"/>
      <c r="D75" s="318"/>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18" t="s">
        <v>87</v>
      </c>
      <c r="C88" s="318"/>
      <c r="D88" s="318"/>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18" t="s">
        <v>74</v>
      </c>
      <c r="C98" s="318"/>
      <c r="D98" s="318"/>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18" t="s">
        <v>75</v>
      </c>
      <c r="C101" s="318"/>
      <c r="D101" s="318"/>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18" t="s">
        <v>76</v>
      </c>
      <c r="C108" s="318"/>
      <c r="D108" s="318"/>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11" t="s">
        <v>84</v>
      </c>
      <c r="B112" s="312"/>
      <c r="C112" s="312"/>
      <c r="D112" s="312"/>
      <c r="E112" s="312"/>
      <c r="F112" s="312"/>
      <c r="G112" s="313"/>
    </row>
    <row r="113" spans="6:7" ht="12.75">
      <c r="F113" s="141"/>
      <c r="G113" s="141"/>
    </row>
    <row r="114" spans="2:7" ht="12.75">
      <c r="B114" s="318" t="s">
        <v>33</v>
      </c>
      <c r="C114" s="318"/>
      <c r="D114" s="318"/>
      <c r="E114" s="107" t="s">
        <v>163</v>
      </c>
      <c r="F114" s="141"/>
      <c r="G114" s="141"/>
    </row>
    <row r="115" spans="2:7" ht="12.75">
      <c r="B115" s="93"/>
      <c r="C115" s="93"/>
      <c r="D115" s="143"/>
      <c r="F115" s="141"/>
      <c r="G115" s="141"/>
    </row>
    <row r="116" spans="2:7" ht="12.75">
      <c r="B116" s="93"/>
      <c r="C116" s="93"/>
      <c r="D116" s="143"/>
      <c r="F116" s="141"/>
      <c r="G116" s="141"/>
    </row>
    <row r="117" spans="2:7" ht="12.75">
      <c r="B117" s="318" t="s">
        <v>34</v>
      </c>
      <c r="C117" s="318"/>
      <c r="D117" s="318"/>
      <c r="E117" s="107" t="s">
        <v>163</v>
      </c>
      <c r="F117" s="141"/>
      <c r="G117" s="141"/>
    </row>
    <row r="118" spans="2:7" ht="12.75">
      <c r="B118" s="93"/>
      <c r="C118" s="93"/>
      <c r="D118" s="143"/>
      <c r="F118" s="141"/>
      <c r="G118" s="141"/>
    </row>
    <row r="119" spans="2:7" ht="12.75">
      <c r="B119" s="93"/>
      <c r="C119" s="93"/>
      <c r="D119" s="143"/>
      <c r="F119" s="141"/>
      <c r="G119" s="141"/>
    </row>
    <row r="120" spans="2:7" ht="12.75">
      <c r="B120" s="318" t="s">
        <v>35</v>
      </c>
      <c r="C120" s="318"/>
      <c r="D120" s="318"/>
      <c r="E120" s="107" t="s">
        <v>163</v>
      </c>
      <c r="F120" s="141"/>
      <c r="G120" s="141"/>
    </row>
    <row r="121" spans="2:7" ht="12.75">
      <c r="B121" s="93"/>
      <c r="C121" s="93"/>
      <c r="D121" s="143"/>
      <c r="F121" s="141"/>
      <c r="G121" s="141"/>
    </row>
    <row r="122" spans="2:7" ht="12.75">
      <c r="B122" s="93"/>
      <c r="C122" s="93"/>
      <c r="D122" s="143"/>
      <c r="F122" s="141"/>
      <c r="G122" s="141"/>
    </row>
    <row r="123" spans="2:7" ht="12.75">
      <c r="B123" s="318" t="s">
        <v>36</v>
      </c>
      <c r="C123" s="318"/>
      <c r="D123" s="318"/>
      <c r="E123" s="107" t="s">
        <v>163</v>
      </c>
      <c r="F123" s="141"/>
      <c r="G123" s="141"/>
    </row>
    <row r="124" spans="2:7" ht="12.75">
      <c r="B124" s="93"/>
      <c r="C124" s="93"/>
      <c r="D124" s="143"/>
      <c r="F124" s="141"/>
      <c r="G124" s="141"/>
    </row>
    <row r="125" spans="2:7" ht="12.75">
      <c r="B125" s="93"/>
      <c r="C125" s="93"/>
      <c r="D125" s="143"/>
      <c r="F125" s="141"/>
      <c r="G125" s="141"/>
    </row>
    <row r="126" spans="2:7" ht="12.75">
      <c r="B126" s="318" t="s">
        <v>37</v>
      </c>
      <c r="C126" s="318"/>
      <c r="D126" s="318"/>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mergeCells count="24">
    <mergeCell ref="B31:D31"/>
    <mergeCell ref="B117:D117"/>
    <mergeCell ref="B120:D120"/>
    <mergeCell ref="B123:D123"/>
    <mergeCell ref="A112:G112"/>
    <mergeCell ref="B98:D98"/>
    <mergeCell ref="B34:D34"/>
    <mergeCell ref="B47:D47"/>
    <mergeCell ref="B65:D65"/>
    <mergeCell ref="A15:G15"/>
    <mergeCell ref="B126:D126"/>
    <mergeCell ref="B17:D17"/>
    <mergeCell ref="B28:D28"/>
    <mergeCell ref="B25:D25"/>
    <mergeCell ref="B114:D114"/>
    <mergeCell ref="B75:D75"/>
    <mergeCell ref="B88:D88"/>
    <mergeCell ref="B108:D108"/>
    <mergeCell ref="B101:D101"/>
    <mergeCell ref="B6:G6"/>
    <mergeCell ref="B7:G7"/>
    <mergeCell ref="A5:G5"/>
    <mergeCell ref="A1:G1"/>
    <mergeCell ref="A3:G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Troy Anderson</cp:lastModifiedBy>
  <cp:lastPrinted>2007-04-13T20:56:07Z</cp:lastPrinted>
  <dcterms:created xsi:type="dcterms:W3CDTF">2003-07-08T12:18:02Z</dcterms:created>
  <dcterms:modified xsi:type="dcterms:W3CDTF">2007-04-13T20:56:12Z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