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6.xml" ContentType="application/vnd.openxmlformats-officedocument.drawing+xml"/>
  <Override PartName="/xl/worksheets/sheet26.xml" ContentType="application/vnd.openxmlformats-officedocument.spreadsheetml.worksheet+xml"/>
  <Override PartName="/xl/drawings/drawing28.xml" ContentType="application/vnd.openxmlformats-officedocument.drawing+xml"/>
  <Override PartName="/xl/worksheets/sheet27.xml" ContentType="application/vnd.openxmlformats-officedocument.spreadsheetml.worksheet+xml"/>
  <Override PartName="/xl/drawings/drawing30.xml" ContentType="application/vnd.openxmlformats-officedocument.drawing+xml"/>
  <Override PartName="/xl/worksheets/sheet28.xml" ContentType="application/vnd.openxmlformats-officedocument.spreadsheetml.worksheet+xml"/>
  <Override PartName="/xl/drawings/drawing32.xml" ContentType="application/vnd.openxmlformats-officedocument.drawing+xml"/>
  <Override PartName="/xl/worksheets/sheet29.xml" ContentType="application/vnd.openxmlformats-officedocument.spreadsheetml.worksheet+xml"/>
  <Override PartName="/xl/drawings/drawing34.xml" ContentType="application/vnd.openxmlformats-officedocument.drawing+xml"/>
  <Override PartName="/xl/worksheets/sheet30.xml" ContentType="application/vnd.openxmlformats-officedocument.spreadsheetml.worksheet+xml"/>
  <Override PartName="/xl/drawings/drawing3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5" windowWidth="9735" windowHeight="7260" tabRatio="949" firstSheet="22" activeTab="28"/>
  </bookViews>
  <sheets>
    <sheet name="Jan '06 Details" sheetId="1" r:id="rId1"/>
    <sheet name="Jan '06 Summary" sheetId="2" r:id="rId2"/>
    <sheet name="Feb '06 Details" sheetId="3" r:id="rId3"/>
    <sheet name="Feb '06 Summary" sheetId="4" r:id="rId4"/>
    <sheet name="March '06 Details" sheetId="5" r:id="rId5"/>
    <sheet name="March '06 Summary" sheetId="6" r:id="rId6"/>
    <sheet name="April '06 Details" sheetId="7" r:id="rId7"/>
    <sheet name="April '06 Summary" sheetId="8" r:id="rId8"/>
    <sheet name="May '06 Details" sheetId="9" r:id="rId9"/>
    <sheet name="May '06  Summary" sheetId="10" r:id="rId10"/>
    <sheet name="June '06 Details" sheetId="11" r:id="rId11"/>
    <sheet name="June '06  Summary" sheetId="12" r:id="rId12"/>
    <sheet name="July '06 Details" sheetId="13" r:id="rId13"/>
    <sheet name="July '06 Summary" sheetId="14" r:id="rId14"/>
    <sheet name="Aug '06 Details" sheetId="15" r:id="rId15"/>
    <sheet name="Aug '06 Summary" sheetId="16" r:id="rId16"/>
    <sheet name="Sept '06 Details" sheetId="17" r:id="rId17"/>
    <sheet name="Sept '06  Summary" sheetId="18" r:id="rId18"/>
    <sheet name="Oct '06 Details" sheetId="19" r:id="rId19"/>
    <sheet name="Oct '06 Summary" sheetId="20" r:id="rId20"/>
    <sheet name="Nov '06 Details" sheetId="21" r:id="rId21"/>
    <sheet name="Nov '06  Summary" sheetId="22" r:id="rId22"/>
    <sheet name="Dec '06 Details" sheetId="23" r:id="rId23"/>
    <sheet name="Dec '06 Summary" sheetId="24" r:id="rId24"/>
    <sheet name="1st Qtr '06 Summary" sheetId="25" r:id="rId25"/>
    <sheet name="2nd Qtr '06 Summary" sheetId="26" r:id="rId26"/>
    <sheet name="3rd Qtr '06 Summary" sheetId="27" r:id="rId27"/>
    <sheet name="4th Qtr '06 Summary" sheetId="28" r:id="rId28"/>
    <sheet name="Year to Date '06 Summary" sheetId="29" r:id="rId29"/>
    <sheet name="Phone Support" sheetId="30" r:id="rId30"/>
  </sheets>
  <definedNames>
    <definedName name="_xlnm.Print_Titles" localSheetId="24">'1st Qtr ''06 Summary'!$1:$1</definedName>
    <definedName name="_xlnm.Print_Titles" localSheetId="25">'2nd Qtr ''06 Summary'!$1:$1</definedName>
    <definedName name="_xlnm.Print_Titles" localSheetId="26">'3rd Qtr ''06 Summary'!$1:$1</definedName>
    <definedName name="_xlnm.Print_Titles" localSheetId="27">'4th Qtr ''06 Summary'!$1:$1</definedName>
    <definedName name="_xlnm.Print_Titles" localSheetId="7">'April ''06 Summary'!$1:$1</definedName>
    <definedName name="_xlnm.Print_Titles" localSheetId="15">'Aug ''06 Summary'!$1:$1</definedName>
    <definedName name="_xlnm.Print_Titles" localSheetId="23">'Dec ''06 Summary'!$1:$1</definedName>
    <definedName name="_xlnm.Print_Titles" localSheetId="3">'Feb ''06 Summary'!$1:$1</definedName>
    <definedName name="_xlnm.Print_Titles" localSheetId="1">'Jan ''06 Summary'!$1:$1</definedName>
    <definedName name="_xlnm.Print_Titles" localSheetId="13">'July ''06 Summary'!$1:$1</definedName>
    <definedName name="_xlnm.Print_Titles" localSheetId="11">'June ''06  Summary'!$1:$1</definedName>
    <definedName name="_xlnm.Print_Titles" localSheetId="5">'March ''06 Summary'!$1:$1</definedName>
    <definedName name="_xlnm.Print_Titles" localSheetId="9">'May ''06  Summary'!$1:$1</definedName>
    <definedName name="_xlnm.Print_Titles" localSheetId="21">'Nov ''06  Summary'!$1:$1</definedName>
    <definedName name="_xlnm.Print_Titles" localSheetId="19">'Oct ''06 Summary'!$1:$1</definedName>
    <definedName name="_xlnm.Print_Titles" localSheetId="17">'Sept ''06  Summary'!$1:$1</definedName>
    <definedName name="_xlnm.Print_Titles" localSheetId="28">'Year to Date ''06 Summary'!$1:$1</definedName>
  </definedNames>
  <calcPr fullCalcOnLoad="1"/>
</workbook>
</file>

<file path=xl/sharedStrings.xml><?xml version="1.0" encoding="utf-8"?>
<sst xmlns="http://schemas.openxmlformats.org/spreadsheetml/2006/main" count="616" uniqueCount="62">
  <si>
    <t>Services</t>
  </si>
  <si>
    <t>Retail</t>
  </si>
  <si>
    <t>Wholesale</t>
  </si>
  <si>
    <t>Web Services</t>
  </si>
  <si>
    <t>Settlements</t>
  </si>
  <si>
    <t>Invoices</t>
  </si>
  <si>
    <t>Report Postings</t>
  </si>
  <si>
    <t>Services interrupted</t>
  </si>
  <si>
    <t>Description of Outage</t>
  </si>
  <si>
    <t>Incident or Problem Ticket #</t>
  </si>
  <si>
    <t>Transaction Processing</t>
  </si>
  <si>
    <t>Unplanned Outage Duration in Minutes</t>
  </si>
  <si>
    <t>Planned Outage Duration in Minutes</t>
  </si>
  <si>
    <t>Net Availability</t>
  </si>
  <si>
    <t xml:space="preserve">Unplanned Outage Minutes </t>
  </si>
  <si>
    <t>Wholesale Total</t>
  </si>
  <si>
    <t>Retail Total</t>
  </si>
  <si>
    <t>Retail &amp; Wholesale, All Report Postings</t>
  </si>
  <si>
    <t xml:space="preserve"> </t>
  </si>
  <si>
    <t xml:space="preserve">   </t>
  </si>
  <si>
    <t>EMMS</t>
  </si>
  <si>
    <t>Frequency Control</t>
  </si>
  <si>
    <t>Realtime Balancing Market</t>
  </si>
  <si>
    <t>Planned Outages</t>
  </si>
  <si>
    <t>Unplanned Outage</t>
  </si>
  <si>
    <t>Gross Availability</t>
  </si>
  <si>
    <t>Percentage Availability</t>
  </si>
  <si>
    <t>WEB Outage ID</t>
  </si>
  <si>
    <t>Retail Transaction Processing</t>
  </si>
  <si>
    <t xml:space="preserve">TML Authentication/LDAP </t>
  </si>
  <si>
    <t>no outages (all degradation)</t>
  </si>
  <si>
    <t>Web Services, Retail, Wholesale, EMMS</t>
  </si>
  <si>
    <t>Wholesale Processing</t>
  </si>
  <si>
    <t>Wholesale (Batch) Processing</t>
  </si>
  <si>
    <t>Helpdesk Monthly CDN</t>
  </si>
  <si>
    <t>Percent</t>
  </si>
  <si>
    <t>Offered</t>
  </si>
  <si>
    <t>Answered</t>
  </si>
  <si>
    <t>Terminated</t>
  </si>
  <si>
    <t>Abandoned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</si>
  <si>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</si>
  <si>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</si>
  <si>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</si>
  <si>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</si>
  <si>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</si>
  <si>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</si>
  <si>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</si>
  <si>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</si>
  <si>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</si>
  <si>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</si>
  <si>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</si>
  <si>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</si>
  <si>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Jan '06</t>
  </si>
  <si>
    <t>Feb '06</t>
  </si>
  <si>
    <t>March '06</t>
  </si>
  <si>
    <t>April '06</t>
  </si>
  <si>
    <t>May '06</t>
  </si>
  <si>
    <t>June '06</t>
  </si>
  <si>
    <t>YTD</t>
  </si>
  <si>
    <t>Naesb issue on 2/5</t>
  </si>
  <si>
    <t>Naesb issue on 2/11</t>
  </si>
  <si>
    <t>Naesb issue on 2/13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</si>
</sst>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000000000%"/>
    <numFmt numFmtId="170" formatCode="[$-409]dddd\,\ mmmm\ dd\,\ yyyy"/>
    <numFmt numFmtId="171" formatCode="0.00%_);\-0.00%"/>
    <numFmt numFmtId="172" formatCode="0.0000%"/>
  </numFmts>
  <fonts count="2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.25"/>
      <name val="Arial"/>
      <family val="0"/>
    </font>
    <font>
      <sz val="10.5"/>
      <name val="Arial"/>
      <family val="0"/>
    </font>
    <font>
      <b/>
      <sz val="10.25"/>
      <name val="Arial"/>
      <family val="2"/>
    </font>
    <font>
      <sz val="10.75"/>
      <name val="Arial"/>
      <family val="0"/>
    </font>
    <font>
      <b/>
      <sz val="10.75"/>
      <name val="Arial"/>
      <family val="2"/>
    </font>
    <font>
      <sz val="11.75"/>
      <name val="Arial"/>
      <family val="0"/>
    </font>
    <font>
      <b/>
      <sz val="11.75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0.5"/>
      <name val="Arial"/>
      <family val="2"/>
    </font>
    <font>
      <b/>
      <sz val="15"/>
      <color indexed="8"/>
      <name val="Arial"/>
      <family val="0"/>
    </font>
    <font>
      <sz val="7.5"/>
      <color indexed="8"/>
      <name val="Arial"/>
      <family val="0"/>
    </font>
    <font>
      <u val="single"/>
      <sz val="7.5"/>
      <color indexed="8"/>
      <name val="Arial"/>
      <family val="0"/>
    </font>
    <font>
      <b/>
      <sz val="8.25"/>
      <color indexed="8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2"/>
    </font>
    <font>
      <b/>
      <sz val="8.5"/>
      <name val="Arial"/>
      <family val="0"/>
    </font>
    <font>
      <sz val="8.25"/>
      <name val="Arial"/>
      <family val="0"/>
    </font>
    <font>
      <b/>
      <sz val="8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49" fontId="0" fillId="0" borderId="0" xfId="0" applyNumberFormat="1" applyAlignment="1">
      <alignment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4" fillId="0" borderId="0" xfId="0" applyFont="1" applyAlignment="1" applyProtection="1">
      <alignment wrapText="1"/>
      <protection/>
    </xf>
    <xf numFmtId="14" fontId="0" fillId="0" borderId="0" xfId="0" applyNumberFormat="1" applyAlignment="1">
      <alignment wrapText="1"/>
    </xf>
    <xf numFmtId="14" fontId="0" fillId="0" borderId="0" xfId="0" applyNumberFormat="1" applyAlignment="1">
      <alignment/>
    </xf>
    <xf numFmtId="169" fontId="4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0" fillId="2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18" fillId="0" borderId="0" xfId="0" applyAlignment="1">
      <alignment horizontal="right" vertical="center"/>
    </xf>
    <xf numFmtId="0" fontId="19" fillId="0" borderId="0" xfId="0" applyAlignment="1">
      <alignment horizontal="right" vertical="center"/>
    </xf>
    <xf numFmtId="0" fontId="20" fillId="0" borderId="0" xfId="0" applyFont="1" applyAlignment="1">
      <alignment horizontal="center" vertical="center"/>
    </xf>
    <xf numFmtId="1" fontId="21" fillId="0" borderId="0" xfId="0" applyAlignment="1">
      <alignment horizontal="right" vertical="center"/>
    </xf>
    <xf numFmtId="171" fontId="21" fillId="0" borderId="0" xfId="0" applyAlignment="1">
      <alignment horizontal="right" vertical="center"/>
    </xf>
    <xf numFmtId="10" fontId="0" fillId="0" borderId="0" xfId="0" applyNumberFormat="1" applyFill="1" applyBorder="1" applyAlignment="1" applyProtection="1">
      <alignment/>
      <protection/>
    </xf>
    <xf numFmtId="0" fontId="2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10" fontId="22" fillId="0" borderId="0" xfId="0" applyNumberFormat="1" applyFont="1" applyAlignment="1">
      <alignment/>
    </xf>
    <xf numFmtId="0" fontId="17" fillId="0" borderId="0" xfId="0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January '06
Net Service Availability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875"/>
          <c:w val="0.968"/>
          <c:h val="0.77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FFCC99"/>
                  </a:gs>
                </a:gsLst>
                <a:lin ang="0" scaled="1"/>
              </a:gradFill>
              <a:ln w="38100">
                <a:solidFill>
                  <a:srgbClr val="00FF00"/>
                </a:solidFill>
              </a:ln>
            </c:spPr>
          </c:dPt>
          <c:dPt>
            <c:idx val="2"/>
            <c:invertIfNegative val="0"/>
            <c:spPr>
              <a:solidFill>
                <a:srgbClr val="FFCC99"/>
              </a:solidFill>
            </c:spPr>
          </c:dPt>
          <c:dPt>
            <c:idx val="3"/>
            <c:invertIfNegative val="0"/>
            <c:spPr>
              <a:solidFill>
                <a:srgbClr val="00FF00"/>
              </a:solidFill>
            </c:spPr>
          </c:dPt>
          <c:dPt>
            <c:idx val="4"/>
            <c:invertIfNegative val="0"/>
            <c:spPr>
              <a:solidFill>
                <a:srgbClr val="00FF00"/>
              </a:solidFill>
            </c:spPr>
          </c:dPt>
          <c:dPt>
            <c:idx val="5"/>
            <c:invertIfNegative val="0"/>
            <c:spPr>
              <a:solidFill>
                <a:srgbClr val="00FF00"/>
              </a:solidFill>
            </c:spPr>
          </c:dPt>
          <c:dPt>
            <c:idx val="6"/>
            <c:invertIfNegative val="0"/>
            <c:spPr>
              <a:solidFill>
                <a:srgbClr val="FFCC99"/>
              </a:solidFill>
            </c:spPr>
          </c:dPt>
          <c:dPt>
            <c:idx val="7"/>
            <c:invertIfNegative val="0"/>
            <c:spPr>
              <a:solidFill>
                <a:srgbClr val="00FF00"/>
              </a:solidFill>
            </c:spPr>
          </c:dPt>
          <c:dPt>
            <c:idx val="8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('Jan ''06 Summary'!$B$3:$B$4,'Jan ''06 Summary'!$B$6,'Jan ''06 Summary'!$B$9:$B$10)</c:f>
              <c:strCache/>
            </c:strRef>
          </c:cat>
          <c:val>
            <c:numRef>
              <c:f>('Jan ''06 Summary'!$G$3:$G$4,'Jan ''06 Summary'!$G$6,'Jan ''06 Summary'!$G$9:$G$10)</c:f>
              <c:numCache/>
            </c:numRef>
          </c:val>
        </c:ser>
        <c:axId val="44827085"/>
        <c:axId val="790582"/>
      </c:barChart>
      <c:catAx>
        <c:axId val="44827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90582"/>
        <c:crosses val="autoZero"/>
        <c:auto val="1"/>
        <c:lblOffset val="100"/>
        <c:noMultiLvlLbl val="0"/>
      </c:catAx>
      <c:valAx>
        <c:axId val="790582"/>
        <c:scaling>
          <c:orientation val="minMax"/>
          <c:max val="1"/>
          <c:min val="0.9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8270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May '05
Net Service Availability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205"/>
          <c:w val="0.969"/>
          <c:h val="0.78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wdDnDiag">
                <a:fgClr>
                  <a:srgbClr val="9999FF"/>
                </a:fgClr>
                <a:bgClr>
                  <a:srgbClr val="9999FF"/>
                </a:bgClr>
              </a:pattFill>
            </c:spPr>
          </c:dPt>
          <c:dPt>
            <c:idx val="3"/>
            <c:invertIfNegative val="0"/>
            <c:spPr>
              <a:pattFill prst="dkVert">
                <a:fgClr>
                  <a:srgbClr val="9999FF"/>
                </a:fgClr>
                <a:bgClr>
                  <a:srgbClr val="FFCC99"/>
                </a:bgClr>
              </a:pattFill>
              <a:ln w="12700">
                <a:solidFill/>
              </a:ln>
            </c:spPr>
          </c:dPt>
          <c:dPt>
            <c:idx val="4"/>
            <c:invertIfNegative val="0"/>
            <c:spPr>
              <a:solidFill>
                <a:srgbClr val="FFCC99"/>
              </a:solidFill>
            </c:spPr>
          </c:dPt>
          <c:dPt>
            <c:idx val="5"/>
            <c:invertIfNegative val="0"/>
            <c:spPr>
              <a:solidFill>
                <a:srgbClr val="FFCC99"/>
              </a:solidFill>
            </c:spPr>
          </c:dPt>
          <c:dPt>
            <c:idx val="6"/>
            <c:invertIfNegative val="0"/>
            <c:spPr>
              <a:solidFill>
                <a:srgbClr val="FFCC99"/>
              </a:solidFill>
            </c:spPr>
          </c:dPt>
          <c:dPt>
            <c:idx val="7"/>
            <c:invertIfNegative val="0"/>
            <c:spPr>
              <a:solidFill>
                <a:srgbClr val="FFCC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latin typeface="Arial"/>
                        <a:ea typeface="Arial"/>
                        <a:cs typeface="Arial"/>
                      </a:rPr>
                      <a:t>100.00%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latin typeface="Arial"/>
                        <a:ea typeface="Arial"/>
                        <a:cs typeface="Arial"/>
                      </a:rPr>
                      <a:t>100.00%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100.00</a:t>
                    </a:r>
                    <a:r>
                      <a:rPr lang="en-US" cap="none" sz="1050" b="1" i="0" u="none" baseline="0">
                        <a:latin typeface="Arial"/>
                        <a:ea typeface="Arial"/>
                        <a:cs typeface="Arial"/>
                      </a:rPr>
                      <a:t>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'May ''06  Summary'!$B$2:$B$4</c:f>
              <c:strCache/>
            </c:strRef>
          </c:cat>
          <c:val>
            <c:numRef>
              <c:f>'May ''06  Summary'!$G$2:$G$4</c:f>
              <c:numCache/>
            </c:numRef>
          </c:val>
        </c:ser>
        <c:axId val="23150391"/>
        <c:axId val="7026928"/>
      </c:barChart>
      <c:catAx>
        <c:axId val="23150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026928"/>
        <c:crosses val="autoZero"/>
        <c:auto val="1"/>
        <c:lblOffset val="100"/>
        <c:noMultiLvlLbl val="0"/>
      </c:catAx>
      <c:valAx>
        <c:axId val="7026928"/>
        <c:scaling>
          <c:orientation val="minMax"/>
          <c:max val="1"/>
          <c:min val="0.9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503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June '06
Net Service Availability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67"/>
          <c:w val="0.97025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wdDnDiag">
                <a:fgClr>
                  <a:srgbClr val="9999FF"/>
                </a:fgClr>
                <a:bgClr>
                  <a:srgbClr val="9999FF"/>
                </a:bgClr>
              </a:patt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FFCC99"/>
                  </a:gs>
                </a:gsLst>
                <a:lin ang="0" scaled="1"/>
              </a:gradFill>
              <a:ln w="38100">
                <a:solidFill>
                  <a:srgbClr val="00FF00"/>
                </a:solidFill>
              </a:ln>
            </c:spPr>
          </c:dPt>
          <c:dPt>
            <c:idx val="2"/>
            <c:invertIfNegative val="0"/>
            <c:spPr>
              <a:solidFill>
                <a:srgbClr val="FFCC99"/>
              </a:solidFill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/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</c:spPr>
          </c:dPt>
          <c:dPt>
            <c:idx val="5"/>
            <c:invertIfNegative val="0"/>
            <c:spPr>
              <a:solidFill>
                <a:srgbClr val="FFCC99"/>
              </a:solidFill>
            </c:spPr>
          </c:dPt>
          <c:dPt>
            <c:idx val="6"/>
            <c:invertIfNegative val="0"/>
            <c:spPr>
              <a:solidFill>
                <a:srgbClr val="FFCC99"/>
              </a:solidFill>
            </c:spPr>
          </c:dPt>
          <c:dPt>
            <c:idx val="7"/>
            <c:invertIfNegative val="0"/>
            <c:spPr>
              <a:solidFill>
                <a:srgbClr val="00FF00"/>
              </a:solidFill>
            </c:spPr>
          </c:dPt>
          <c:dPt>
            <c:idx val="8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Arial"/>
                        <a:ea typeface="Arial"/>
                        <a:cs typeface="Arial"/>
                      </a:rPr>
                      <a:t>100.00%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100.00</a:t>
                    </a:r>
                    <a:r>
                      <a:rPr lang="en-US" cap="none" sz="1100" b="1" i="0" u="none" baseline="0">
                        <a:latin typeface="Arial"/>
                        <a:ea typeface="Arial"/>
                        <a:cs typeface="Arial"/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('June ''06  Summary'!$B$3:$B$4,'June ''06  Summary'!$B$8,'June ''06  Summary'!$B$13:$B$14)</c:f>
              <c:strCache/>
            </c:strRef>
          </c:cat>
          <c:val>
            <c:numRef>
              <c:f>('June ''06  Summary'!$G$3:$G$4,'June ''06  Summary'!$G$8,'June ''06  Summary'!$G$13:$G$14)</c:f>
              <c:numCache/>
            </c:numRef>
          </c:val>
        </c:ser>
        <c:axId val="63242353"/>
        <c:axId val="32310266"/>
      </c:barChart>
      <c:catAx>
        <c:axId val="63242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310266"/>
        <c:crosses val="autoZero"/>
        <c:auto val="1"/>
        <c:lblOffset val="100"/>
        <c:noMultiLvlLbl val="0"/>
      </c:catAx>
      <c:valAx>
        <c:axId val="32310266"/>
        <c:scaling>
          <c:orientation val="minMax"/>
          <c:max val="1"/>
          <c:min val="0.9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42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July '05
Net Service Availability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2875"/>
          <c:w val="0.96925"/>
          <c:h val="0.77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3"/>
            <c:invertIfNegative val="0"/>
            <c:spPr>
              <a:pattFill prst="dkVert">
                <a:fgClr>
                  <a:srgbClr val="9999FF"/>
                </a:fgClr>
                <a:bgClr>
                  <a:srgbClr val="FFCC99"/>
                </a:bgClr>
              </a:pattFill>
            </c:spPr>
          </c:dPt>
          <c:dPt>
            <c:idx val="4"/>
            <c:invertIfNegative val="0"/>
            <c:spPr>
              <a:solidFill>
                <a:srgbClr val="FFCC99"/>
              </a:solidFill>
            </c:spPr>
          </c:dPt>
          <c:dPt>
            <c:idx val="5"/>
            <c:invertIfNegative val="0"/>
            <c:spPr>
              <a:solidFill>
                <a:srgbClr val="FFCC99"/>
              </a:solidFill>
            </c:spPr>
          </c:dPt>
          <c:dPt>
            <c:idx val="6"/>
            <c:invertIfNegative val="0"/>
            <c:spPr>
              <a:solidFill>
                <a:srgbClr val="FFCC99"/>
              </a:solidFill>
            </c:spPr>
          </c:dPt>
          <c:dPt>
            <c:idx val="7"/>
            <c:invertIfNegative val="0"/>
            <c:spPr>
              <a:solidFill>
                <a:srgbClr val="00FF00"/>
              </a:solidFill>
            </c:spPr>
          </c:dPt>
          <c:dPt>
            <c:idx val="8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('July ''06 Summary'!$B$2:$B$5,'July ''06 Summary'!$B$7:$B$9,'July ''06 Summary'!$B$13:$B$14)</c:f>
              <c:strCache/>
            </c:strRef>
          </c:cat>
          <c:val>
            <c:numRef>
              <c:f>('July ''06 Summary'!$G$2:$G$5,'July ''06 Summary'!$G$7:$G$9,'July ''06 Summary'!$G$13:$G$14)</c:f>
              <c:numCache/>
            </c:numRef>
          </c:val>
        </c:ser>
        <c:axId val="22356939"/>
        <c:axId val="66994724"/>
      </c:barChart>
      <c:catAx>
        <c:axId val="22356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994724"/>
        <c:crosses val="autoZero"/>
        <c:auto val="1"/>
        <c:lblOffset val="100"/>
        <c:noMultiLvlLbl val="0"/>
      </c:catAx>
      <c:valAx>
        <c:axId val="66994724"/>
        <c:scaling>
          <c:orientation val="minMax"/>
          <c:max val="1"/>
          <c:min val="0.9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569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August '05
Net Service Availability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7675"/>
          <c:w val="0.97075"/>
          <c:h val="0.72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3"/>
            <c:invertIfNegative val="0"/>
            <c:spPr>
              <a:pattFill prst="dkVert">
                <a:fgClr>
                  <a:srgbClr val="9999FF"/>
                </a:fgClr>
                <a:bgClr>
                  <a:srgbClr val="FFCC99"/>
                </a:bgClr>
              </a:pattFill>
            </c:spPr>
          </c:dPt>
          <c:dPt>
            <c:idx val="4"/>
            <c:invertIfNegative val="0"/>
            <c:spPr>
              <a:solidFill>
                <a:srgbClr val="FFCC99"/>
              </a:solidFill>
            </c:spPr>
          </c:dPt>
          <c:dPt>
            <c:idx val="5"/>
            <c:invertIfNegative val="0"/>
            <c:spPr>
              <a:solidFill>
                <a:srgbClr val="FFCC99"/>
              </a:solidFill>
            </c:spPr>
          </c:dPt>
          <c:dPt>
            <c:idx val="6"/>
            <c:invertIfNegative val="0"/>
            <c:spPr>
              <a:solidFill>
                <a:srgbClr val="FFCC99"/>
              </a:solidFill>
            </c:spPr>
          </c:dPt>
          <c:dPt>
            <c:idx val="7"/>
            <c:invertIfNegative val="0"/>
            <c:spPr>
              <a:solidFill>
                <a:srgbClr val="00FF00"/>
              </a:solidFill>
            </c:spPr>
          </c:dPt>
          <c:dPt>
            <c:idx val="8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('Aug ''06 Summary'!$B$2:$B$5,'Aug ''06 Summary'!$B$7:$B$9,'Aug ''06 Summary'!$B$13:$B$14)</c:f>
              <c:strCache/>
            </c:strRef>
          </c:cat>
          <c:val>
            <c:numRef>
              <c:f>('Aug ''06 Summary'!$G$2:$G$5,'Aug ''06 Summary'!$G$7:$G$9,'Aug ''06 Summary'!$G$13:$G$14)</c:f>
              <c:numCache/>
            </c:numRef>
          </c:val>
        </c:ser>
        <c:axId val="66081605"/>
        <c:axId val="57863534"/>
      </c:barChart>
      <c:catAx>
        <c:axId val="66081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863534"/>
        <c:crosses val="autoZero"/>
        <c:auto val="1"/>
        <c:lblOffset val="100"/>
        <c:noMultiLvlLbl val="0"/>
      </c:catAx>
      <c:valAx>
        <c:axId val="57863534"/>
        <c:scaling>
          <c:orientation val="minMax"/>
          <c:max val="1"/>
          <c:min val="0.9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81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September '05
Net Service Availability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67"/>
          <c:w val="0.97275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wdDnDiag">
                <a:fgClr>
                  <a:srgbClr val="9999FF"/>
                </a:fgClr>
                <a:bgClr>
                  <a:srgbClr val="9999FF"/>
                </a:bgClr>
              </a:pattFill>
            </c:spPr>
          </c:dPt>
          <c:dPt>
            <c:idx val="3"/>
            <c:invertIfNegative val="0"/>
            <c:spPr>
              <a:pattFill prst="dkVert">
                <a:fgClr>
                  <a:srgbClr val="9999FF"/>
                </a:fgClr>
                <a:bgClr>
                  <a:srgbClr val="FFCC99"/>
                </a:bgClr>
              </a:pattFill>
              <a:ln w="12700">
                <a:solidFill/>
              </a:ln>
            </c:spPr>
          </c:dPt>
          <c:dPt>
            <c:idx val="4"/>
            <c:invertIfNegative val="0"/>
            <c:spPr>
              <a:solidFill>
                <a:srgbClr val="FFCC99"/>
              </a:solidFill>
            </c:spPr>
          </c:dPt>
          <c:dPt>
            <c:idx val="5"/>
            <c:invertIfNegative val="0"/>
            <c:spPr>
              <a:solidFill>
                <a:srgbClr val="FFCC99"/>
              </a:solidFill>
            </c:spPr>
          </c:dPt>
          <c:dPt>
            <c:idx val="6"/>
            <c:invertIfNegative val="0"/>
            <c:spPr>
              <a:solidFill>
                <a:srgbClr val="FFCC99"/>
              </a:solidFill>
            </c:spPr>
          </c:dPt>
          <c:dPt>
            <c:idx val="7"/>
            <c:invertIfNegative val="0"/>
            <c:spPr>
              <a:solidFill>
                <a:srgbClr val="00FF00"/>
              </a:solidFill>
            </c:spPr>
          </c:dPt>
          <c:dPt>
            <c:idx val="8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latin typeface="Arial"/>
                        <a:ea typeface="Arial"/>
                        <a:cs typeface="Arial"/>
                      </a:rPr>
                      <a:t>100.00%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latin typeface="Arial"/>
                        <a:ea typeface="Arial"/>
                        <a:cs typeface="Arial"/>
                      </a:rPr>
                      <a:t>100.00%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latin typeface="Arial"/>
                        <a:ea typeface="Arial"/>
                        <a:cs typeface="Arial"/>
                      </a:rPr>
                      <a:t>100.00%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('Sept ''06  Summary'!$B$2:$B$4,'Sept ''06  Summary'!$B$5,'Sept ''06  Summary'!$B$7:$B$9,'Sept ''06  Summary'!$B$13:$B$14)</c:f>
              <c:strCache/>
            </c:strRef>
          </c:cat>
          <c:val>
            <c:numRef>
              <c:f>('Sept ''06  Summary'!$G$2:$G$4,'Sept ''06  Summary'!$G$5,'Sept ''06  Summary'!$G$7:$G$9,'Sept ''06  Summary'!$G$13:$G$14)</c:f>
              <c:numCache/>
            </c:numRef>
          </c:val>
        </c:ser>
        <c:axId val="51009759"/>
        <c:axId val="56434648"/>
      </c:barChart>
      <c:catAx>
        <c:axId val="51009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434648"/>
        <c:crosses val="autoZero"/>
        <c:auto val="1"/>
        <c:lblOffset val="100"/>
        <c:noMultiLvlLbl val="0"/>
      </c:catAx>
      <c:valAx>
        <c:axId val="56434648"/>
        <c:scaling>
          <c:orientation val="minMax"/>
          <c:max val="1"/>
          <c:min val="0.9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097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October '05
Net Service Availability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7675"/>
          <c:w val="0.97075"/>
          <c:h val="0.72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3"/>
            <c:invertIfNegative val="0"/>
            <c:spPr>
              <a:pattFill prst="dkVert">
                <a:fgClr>
                  <a:srgbClr val="9999FF"/>
                </a:fgClr>
                <a:bgClr>
                  <a:srgbClr val="FFCC99"/>
                </a:bgClr>
              </a:pattFill>
            </c:spPr>
          </c:dPt>
          <c:dPt>
            <c:idx val="4"/>
            <c:invertIfNegative val="0"/>
            <c:spPr>
              <a:solidFill>
                <a:srgbClr val="FFCC99"/>
              </a:solidFill>
            </c:spPr>
          </c:dPt>
          <c:dPt>
            <c:idx val="5"/>
            <c:invertIfNegative val="0"/>
            <c:spPr>
              <a:solidFill>
                <a:srgbClr val="FFCC99"/>
              </a:solidFill>
            </c:spPr>
          </c:dPt>
          <c:dPt>
            <c:idx val="6"/>
            <c:invertIfNegative val="0"/>
            <c:spPr>
              <a:solidFill>
                <a:srgbClr val="FFCC99"/>
              </a:solidFill>
            </c:spPr>
          </c:dPt>
          <c:dPt>
            <c:idx val="7"/>
            <c:invertIfNegative val="0"/>
            <c:spPr>
              <a:solidFill>
                <a:srgbClr val="00FF00"/>
              </a:solidFill>
            </c:spPr>
          </c:dPt>
          <c:dPt>
            <c:idx val="8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('Oct ''06 Summary'!$B$2:$B$5,'Oct ''06 Summary'!$B$7:$B$9,'Oct ''06 Summary'!$B$12:$B$13)</c:f>
              <c:strCache/>
            </c:strRef>
          </c:cat>
          <c:val>
            <c:numRef>
              <c:f>('Oct ''06 Summary'!$G$2:$G$5,'Oct ''06 Summary'!$G$7:$G$9,'Oct ''06 Summary'!$G$12:$G$13)</c:f>
              <c:numCache/>
            </c:numRef>
          </c:val>
        </c:ser>
        <c:axId val="38149785"/>
        <c:axId val="7803746"/>
      </c:barChart>
      <c:catAx>
        <c:axId val="38149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03746"/>
        <c:crosses val="autoZero"/>
        <c:auto val="1"/>
        <c:lblOffset val="100"/>
        <c:noMultiLvlLbl val="0"/>
      </c:catAx>
      <c:valAx>
        <c:axId val="7803746"/>
        <c:scaling>
          <c:orientation val="minMax"/>
          <c:max val="1"/>
          <c:min val="0.9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497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November '05
Net Service Availability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67"/>
          <c:w val="0.97025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wdDnDiag">
                <a:fgClr>
                  <a:srgbClr val="9999FF"/>
                </a:fgClr>
                <a:bgClr>
                  <a:srgbClr val="9999FF"/>
                </a:bgClr>
              </a:pattFill>
            </c:spPr>
          </c:dPt>
          <c:dPt>
            <c:idx val="3"/>
            <c:invertIfNegative val="0"/>
            <c:spPr>
              <a:pattFill prst="dkVert">
                <a:fgClr>
                  <a:srgbClr val="9999FF"/>
                </a:fgClr>
                <a:bgClr>
                  <a:srgbClr val="FFCC99"/>
                </a:bgClr>
              </a:pattFill>
              <a:ln w="12700">
                <a:solidFill/>
              </a:ln>
            </c:spPr>
          </c:dPt>
          <c:dPt>
            <c:idx val="4"/>
            <c:invertIfNegative val="0"/>
            <c:spPr>
              <a:solidFill>
                <a:srgbClr val="FFCC99"/>
              </a:solidFill>
            </c:spPr>
          </c:dPt>
          <c:dPt>
            <c:idx val="5"/>
            <c:invertIfNegative val="0"/>
            <c:spPr>
              <a:solidFill>
                <a:srgbClr val="FFCC99"/>
              </a:solidFill>
            </c:spPr>
          </c:dPt>
          <c:dPt>
            <c:idx val="6"/>
            <c:invertIfNegative val="0"/>
            <c:spPr>
              <a:solidFill>
                <a:srgbClr val="FFCC99"/>
              </a:solidFill>
            </c:spPr>
          </c:dPt>
          <c:dPt>
            <c:idx val="7"/>
            <c:invertIfNegative val="0"/>
            <c:spPr>
              <a:solidFill>
                <a:srgbClr val="00FF00"/>
              </a:solidFill>
            </c:spPr>
          </c:dPt>
          <c:dPt>
            <c:idx val="8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Arial"/>
                        <a:ea typeface="Arial"/>
                        <a:cs typeface="Arial"/>
                      </a:rPr>
                      <a:t>100.00%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Arial"/>
                        <a:ea typeface="Arial"/>
                        <a:cs typeface="Arial"/>
                      </a:rPr>
                      <a:t>100.00%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100.00</a:t>
                    </a:r>
                    <a:r>
                      <a:rPr lang="en-US" cap="none" sz="1100" b="1" i="0" u="none" baseline="0">
                        <a:latin typeface="Arial"/>
                        <a:ea typeface="Arial"/>
                        <a:cs typeface="Arial"/>
                      </a:rPr>
                      <a:t>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('Nov ''06  Summary'!$B$2:$B$4,'Nov ''06  Summary'!$B$5,'Nov ''06  Summary'!$B$7:$B$9,'Nov ''06  Summary'!$B$12:$B$13)</c:f>
              <c:strCache/>
            </c:strRef>
          </c:cat>
          <c:val>
            <c:numRef>
              <c:f>('Nov ''06  Summary'!$G$2:$G$4,'Nov ''06  Summary'!$G$5,'Nov ''06  Summary'!$G$7:$G$9,'Nov ''06  Summary'!$G$12:$G$13)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124851"/>
        <c:axId val="28123660"/>
      </c:barChart>
      <c:catAx>
        <c:axId val="3124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23660"/>
        <c:crosses val="autoZero"/>
        <c:auto val="1"/>
        <c:lblOffset val="100"/>
        <c:noMultiLvlLbl val="0"/>
      </c:catAx>
      <c:valAx>
        <c:axId val="28123660"/>
        <c:scaling>
          <c:orientation val="minMax"/>
          <c:max val="1"/>
          <c:min val="0.9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48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December '05
Net Service Availability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7675"/>
          <c:w val="0.97075"/>
          <c:h val="0.72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3"/>
            <c:invertIfNegative val="0"/>
            <c:spPr>
              <a:pattFill prst="dkVert">
                <a:fgClr>
                  <a:srgbClr val="9999FF"/>
                </a:fgClr>
                <a:bgClr>
                  <a:srgbClr val="FFCC99"/>
                </a:bgClr>
              </a:pattFill>
            </c:spPr>
          </c:dPt>
          <c:dPt>
            <c:idx val="4"/>
            <c:invertIfNegative val="0"/>
            <c:spPr>
              <a:solidFill>
                <a:srgbClr val="FFCC99"/>
              </a:solidFill>
            </c:spPr>
          </c:dPt>
          <c:dPt>
            <c:idx val="5"/>
            <c:invertIfNegative val="0"/>
            <c:spPr>
              <a:solidFill>
                <a:srgbClr val="FFCC99"/>
              </a:solidFill>
            </c:spPr>
          </c:dPt>
          <c:dPt>
            <c:idx val="6"/>
            <c:invertIfNegative val="0"/>
            <c:spPr>
              <a:solidFill>
                <a:srgbClr val="FFCC99"/>
              </a:solidFill>
            </c:spPr>
          </c:dPt>
          <c:dPt>
            <c:idx val="7"/>
            <c:invertIfNegative val="0"/>
            <c:spPr>
              <a:solidFill>
                <a:srgbClr val="00FF00"/>
              </a:solidFill>
            </c:spPr>
          </c:dPt>
          <c:dPt>
            <c:idx val="8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('Dec ''06 Summary'!$B$2:$B$5,'Dec ''06 Summary'!$B$7:$B$9,'Dec ''06 Summary'!$B$12:$B$13)</c:f>
              <c:strCache/>
            </c:strRef>
          </c:cat>
          <c:val>
            <c:numRef>
              <c:f>('Dec ''06 Summary'!$G$2:$G$5,'Dec ''06 Summary'!$G$7:$G$9,'Dec ''06 Summary'!$G$12:$G$13)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1786349"/>
        <c:axId val="63423958"/>
      </c:barChart>
      <c:catAx>
        <c:axId val="51786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23958"/>
        <c:crosses val="autoZero"/>
        <c:auto val="1"/>
        <c:lblOffset val="100"/>
        <c:noMultiLvlLbl val="0"/>
      </c:catAx>
      <c:valAx>
        <c:axId val="63423958"/>
        <c:scaling>
          <c:orientation val="minMax"/>
          <c:max val="1"/>
          <c:min val="0.8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786349"/>
        <c:crossesAt val="1"/>
        <c:crossBetween val="between"/>
        <c:dispUnits/>
        <c:majorUnit val="0.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1st Qtr '06
Net Service Availability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875"/>
          <c:w val="0.968"/>
          <c:h val="0.77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FFCC99"/>
                  </a:gs>
                </a:gsLst>
                <a:lin ang="0" scaled="1"/>
              </a:gradFill>
              <a:ln w="38100">
                <a:solidFill>
                  <a:srgbClr val="00FF00"/>
                </a:solidFill>
              </a:ln>
            </c:spPr>
          </c:dPt>
          <c:dPt>
            <c:idx val="2"/>
            <c:invertIfNegative val="0"/>
            <c:spPr>
              <a:solidFill>
                <a:srgbClr val="FFCC99"/>
              </a:solidFill>
            </c:spPr>
          </c:dPt>
          <c:dPt>
            <c:idx val="3"/>
            <c:invertIfNegative val="0"/>
            <c:spPr>
              <a:solidFill>
                <a:srgbClr val="00FF00"/>
              </a:solidFill>
            </c:spPr>
          </c:dPt>
          <c:dPt>
            <c:idx val="4"/>
            <c:invertIfNegative val="0"/>
            <c:spPr>
              <a:solidFill>
                <a:srgbClr val="00FF00"/>
              </a:solidFill>
            </c:spPr>
          </c:dPt>
          <c:dPt>
            <c:idx val="5"/>
            <c:invertIfNegative val="0"/>
            <c:spPr>
              <a:solidFill>
                <a:srgbClr val="00FF00"/>
              </a:solidFill>
            </c:spPr>
          </c:dPt>
          <c:dPt>
            <c:idx val="6"/>
            <c:invertIfNegative val="0"/>
            <c:spPr>
              <a:solidFill>
                <a:srgbClr val="FFCC99"/>
              </a:solidFill>
            </c:spPr>
          </c:dPt>
          <c:dPt>
            <c:idx val="7"/>
            <c:invertIfNegative val="0"/>
            <c:spPr>
              <a:solidFill>
                <a:srgbClr val="00FF00"/>
              </a:solidFill>
            </c:spPr>
          </c:dPt>
          <c:dPt>
            <c:idx val="8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('1st Qtr ''06 Summary'!$B$3:$B$4,'1st Qtr ''06 Summary'!$B$6,'1st Qtr ''06 Summary'!$B$9:$B$10)</c:f>
              <c:strCache/>
            </c:strRef>
          </c:cat>
          <c:val>
            <c:numRef>
              <c:f>('1st Qtr ''06 Summary'!$G$3:$G$4,'1st Qtr ''06 Summary'!$G$6,'1st Qtr ''06 Summary'!$G$9:$G$10)</c:f>
              <c:numCache/>
            </c:numRef>
          </c:val>
        </c:ser>
        <c:gapWidth val="100"/>
        <c:axId val="33944711"/>
        <c:axId val="37066944"/>
      </c:barChart>
      <c:catAx>
        <c:axId val="33944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066944"/>
        <c:crosses val="autoZero"/>
        <c:auto val="1"/>
        <c:lblOffset val="100"/>
        <c:noMultiLvlLbl val="0"/>
      </c:catAx>
      <c:valAx>
        <c:axId val="37066944"/>
        <c:scaling>
          <c:orientation val="minMax"/>
          <c:max val="1"/>
          <c:min val="0.9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944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2nd Quarter '06
Net Service Availability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875"/>
          <c:w val="0.968"/>
          <c:h val="0.77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FFCC99"/>
                  </a:gs>
                </a:gsLst>
                <a:lin ang="0" scaled="1"/>
              </a:gradFill>
              <a:ln w="38100">
                <a:solidFill>
                  <a:srgbClr val="00FF00"/>
                </a:solidFill>
              </a:ln>
            </c:spPr>
          </c:dPt>
          <c:dPt>
            <c:idx val="2"/>
            <c:invertIfNegative val="0"/>
            <c:spPr>
              <a:solidFill>
                <a:srgbClr val="FFCC99"/>
              </a:solidFill>
            </c:spPr>
          </c:dPt>
          <c:dPt>
            <c:idx val="3"/>
            <c:invertIfNegative val="0"/>
            <c:spPr>
              <a:solidFill>
                <a:srgbClr val="00FF00"/>
              </a:solidFill>
            </c:spPr>
          </c:dPt>
          <c:dPt>
            <c:idx val="4"/>
            <c:invertIfNegative val="0"/>
            <c:spPr>
              <a:solidFill>
                <a:srgbClr val="00FF00"/>
              </a:solidFill>
            </c:spPr>
          </c:dPt>
          <c:dPt>
            <c:idx val="5"/>
            <c:invertIfNegative val="0"/>
            <c:spPr>
              <a:solidFill>
                <a:srgbClr val="FFCC99"/>
              </a:solidFill>
            </c:spPr>
          </c:dPt>
          <c:dPt>
            <c:idx val="6"/>
            <c:invertIfNegative val="0"/>
            <c:spPr>
              <a:solidFill>
                <a:srgbClr val="FFCC99"/>
              </a:solidFill>
            </c:spPr>
          </c:dPt>
          <c:dPt>
            <c:idx val="7"/>
            <c:invertIfNegative val="0"/>
            <c:spPr>
              <a:solidFill>
                <a:srgbClr val="00FF00"/>
              </a:solidFill>
            </c:spPr>
          </c:dPt>
          <c:dPt>
            <c:idx val="8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('2nd Qtr ''06 Summary'!$B$3:$B$4,'2nd Qtr ''06 Summary'!$B$6,'2nd Qtr ''06 Summary'!$B$9:$B$10)</c:f>
              <c:strCache/>
            </c:strRef>
          </c:cat>
          <c:val>
            <c:numRef>
              <c:f>('2nd Qtr ''06 Summary'!$G$3:$G$4,'2nd Qtr ''06 Summary'!$G$6,'2nd Qtr ''06 Summary'!$G$9:$G$10)</c:f>
              <c:numCache/>
            </c:numRef>
          </c:val>
        </c:ser>
        <c:axId val="65167041"/>
        <c:axId val="49632458"/>
      </c:barChart>
      <c:catAx>
        <c:axId val="65167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632458"/>
        <c:crosses val="autoZero"/>
        <c:auto val="1"/>
        <c:lblOffset val="100"/>
        <c:noMultiLvlLbl val="0"/>
      </c:catAx>
      <c:valAx>
        <c:axId val="49632458"/>
        <c:scaling>
          <c:orientation val="minMax"/>
          <c:max val="1"/>
          <c:min val="0.9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167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January '05 Net Service Avalibility</a:t>
            </a:r>
          </a:p>
        </c:rich>
      </c:tx>
      <c:layout>
        <c:manualLayout>
          <c:xMode val="factor"/>
          <c:yMode val="factor"/>
          <c:x val="0.002"/>
          <c:y val="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435"/>
          <c:w val="0.95975"/>
          <c:h val="0.8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'Jan ''06 Summary'!$B$2:$B$4</c:f>
              <c:strCache/>
            </c:strRef>
          </c:cat>
          <c:val>
            <c:numRef>
              <c:f>'Jan ''06 Summary'!$G$2:$G$4</c:f>
              <c:numCache/>
            </c:numRef>
          </c:val>
        </c:ser>
        <c:axId val="7115239"/>
        <c:axId val="64037152"/>
      </c:barChart>
      <c:catAx>
        <c:axId val="7115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37152"/>
        <c:crosses val="autoZero"/>
        <c:auto val="1"/>
        <c:lblOffset val="100"/>
        <c:noMultiLvlLbl val="0"/>
      </c:catAx>
      <c:valAx>
        <c:axId val="64037152"/>
        <c:scaling>
          <c:orientation val="minMax"/>
          <c:max val="1"/>
          <c:min val="0.9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1152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3rd Quarter '05
Net Service Availability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875"/>
          <c:w val="0.968"/>
          <c:h val="0.77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3"/>
            <c:invertIfNegative val="0"/>
            <c:spPr>
              <a:pattFill prst="dkVert">
                <a:fgClr>
                  <a:srgbClr val="9999FF"/>
                </a:fgClr>
                <a:bgClr>
                  <a:srgbClr val="FFCC99"/>
                </a:bgClr>
              </a:pattFill>
            </c:spPr>
          </c:dPt>
          <c:dPt>
            <c:idx val="4"/>
            <c:invertIfNegative val="0"/>
            <c:spPr>
              <a:solidFill>
                <a:srgbClr val="FFCC99"/>
              </a:solidFill>
            </c:spPr>
          </c:dPt>
          <c:dPt>
            <c:idx val="5"/>
            <c:invertIfNegative val="0"/>
            <c:spPr>
              <a:solidFill>
                <a:srgbClr val="FFCC99"/>
              </a:solidFill>
            </c:spPr>
          </c:dPt>
          <c:dPt>
            <c:idx val="6"/>
            <c:invertIfNegative val="0"/>
            <c:spPr>
              <a:solidFill>
                <a:srgbClr val="FFCC99"/>
              </a:solidFill>
            </c:spPr>
          </c:dPt>
          <c:dPt>
            <c:idx val="7"/>
            <c:invertIfNegative val="0"/>
            <c:spPr>
              <a:solidFill>
                <a:srgbClr val="00FF00"/>
              </a:solidFill>
            </c:spPr>
          </c:dPt>
          <c:dPt>
            <c:idx val="8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('3rd Qtr ''06 Summary'!$B$2:$B$5,'3rd Qtr ''06 Summary'!$B$7:$B$9,'3rd Qtr ''06 Summary'!$B$12:$B$13)</c:f>
              <c:strCache/>
            </c:strRef>
          </c:cat>
          <c:val>
            <c:numRef>
              <c:f>('3rd Qtr ''06 Summary'!$G$2:$G$5,'3rd Qtr ''06 Summary'!$G$7:$G$9,'3rd Qtr ''06 Summary'!$G$12:$G$13)</c:f>
              <c:numCache/>
            </c:numRef>
          </c:val>
        </c:ser>
        <c:axId val="44038939"/>
        <c:axId val="60806132"/>
      </c:barChart>
      <c:catAx>
        <c:axId val="44038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06132"/>
        <c:crosses val="autoZero"/>
        <c:auto val="1"/>
        <c:lblOffset val="100"/>
        <c:noMultiLvlLbl val="0"/>
      </c:catAx>
      <c:valAx>
        <c:axId val="60806132"/>
        <c:scaling>
          <c:orientation val="minMax"/>
          <c:max val="1"/>
          <c:min val="0.9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0389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4th Quarter '05
Net Service Availability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875"/>
          <c:w val="0.968"/>
          <c:h val="0.77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3"/>
            <c:invertIfNegative val="0"/>
            <c:spPr>
              <a:pattFill prst="dkVert">
                <a:fgClr>
                  <a:srgbClr val="9999FF"/>
                </a:fgClr>
                <a:bgClr>
                  <a:srgbClr val="FFCC99"/>
                </a:bgClr>
              </a:pattFill>
            </c:spPr>
          </c:dPt>
          <c:dPt>
            <c:idx val="4"/>
            <c:invertIfNegative val="0"/>
            <c:spPr>
              <a:solidFill>
                <a:srgbClr val="FFCC99"/>
              </a:solidFill>
            </c:spPr>
          </c:dPt>
          <c:dPt>
            <c:idx val="5"/>
            <c:invertIfNegative val="0"/>
            <c:spPr>
              <a:solidFill>
                <a:srgbClr val="FFCC99"/>
              </a:solidFill>
            </c:spPr>
          </c:dPt>
          <c:dPt>
            <c:idx val="6"/>
            <c:invertIfNegative val="0"/>
            <c:spPr>
              <a:solidFill>
                <a:srgbClr val="FFCC99"/>
              </a:solidFill>
            </c:spPr>
          </c:dPt>
          <c:dPt>
            <c:idx val="7"/>
            <c:invertIfNegative val="0"/>
            <c:spPr>
              <a:solidFill>
                <a:srgbClr val="00FF00"/>
              </a:solidFill>
            </c:spPr>
          </c:dPt>
          <c:dPt>
            <c:idx val="8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('4th Qtr ''06 Summary'!$B$2:$B$5,'4th Qtr ''06 Summary'!$B$7:$B$9,'4th Qtr ''06 Summary'!$B$12:$B$13)</c:f>
              <c:strCache/>
            </c:strRef>
          </c:cat>
          <c:val>
            <c:numRef>
              <c:f>('4th Qtr ''06 Summary'!$G$2:$G$5,'4th Qtr ''06 Summary'!$G$7:$G$9,'4th Qtr ''06 Summary'!$G$12:$G$13)</c:f>
              <c:numCache/>
            </c:numRef>
          </c:val>
        </c:ser>
        <c:axId val="10384277"/>
        <c:axId val="26349630"/>
      </c:barChart>
      <c:catAx>
        <c:axId val="10384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349630"/>
        <c:crosses val="autoZero"/>
        <c:auto val="1"/>
        <c:lblOffset val="100"/>
        <c:noMultiLvlLbl val="0"/>
      </c:catAx>
      <c:valAx>
        <c:axId val="26349630"/>
        <c:scaling>
          <c:orientation val="minMax"/>
          <c:max val="1"/>
          <c:min val="0.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84277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Year to Date '06
Net Service Availability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875"/>
          <c:w val="0.96825"/>
          <c:h val="0.77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FFCC99"/>
                  </a:gs>
                </a:gsLst>
                <a:lin ang="0" scaled="1"/>
              </a:gradFill>
              <a:ln w="38100">
                <a:solidFill>
                  <a:srgbClr val="00FF00"/>
                </a:solidFill>
              </a:ln>
            </c:spPr>
          </c:dPt>
          <c:dPt>
            <c:idx val="2"/>
            <c:invertIfNegative val="0"/>
            <c:spPr>
              <a:solidFill>
                <a:srgbClr val="FFCC99"/>
              </a:solidFill>
            </c:spPr>
          </c:dPt>
          <c:dPt>
            <c:idx val="3"/>
            <c:invertIfNegative val="0"/>
            <c:spPr>
              <a:solidFill>
                <a:srgbClr val="00FF00"/>
              </a:solidFill>
            </c:spPr>
          </c:dPt>
          <c:dPt>
            <c:idx val="4"/>
            <c:invertIfNegative val="0"/>
            <c:spPr>
              <a:solidFill>
                <a:srgbClr val="00FF00"/>
              </a:solidFill>
            </c:spPr>
          </c:dPt>
          <c:dPt>
            <c:idx val="5"/>
            <c:invertIfNegative val="0"/>
            <c:spPr>
              <a:solidFill>
                <a:srgbClr val="FFCC99"/>
              </a:solidFill>
            </c:spPr>
          </c:dPt>
          <c:dPt>
            <c:idx val="6"/>
            <c:invertIfNegative val="0"/>
            <c:spPr>
              <a:solidFill>
                <a:srgbClr val="FFCC99"/>
              </a:solidFill>
            </c:spPr>
          </c:dPt>
          <c:dPt>
            <c:idx val="7"/>
            <c:invertIfNegative val="0"/>
            <c:spPr>
              <a:solidFill>
                <a:srgbClr val="00FF00"/>
              </a:solidFill>
            </c:spPr>
          </c:dPt>
          <c:dPt>
            <c:idx val="8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('Year to Date ''06 Summary'!$B$3:$B$4,'Year to Date ''06 Summary'!$B$6:$B$6,'Year to Date ''06 Summary'!$B$9:$B$10)</c:f>
              <c:strCache/>
            </c:strRef>
          </c:cat>
          <c:val>
            <c:numRef>
              <c:f>('Year to Date ''06 Summary'!$G$3:$G$4,'Year to Date ''06 Summary'!$G$6:$G$6,'Year to Date ''06 Summary'!$G$9:$G$10)</c:f>
              <c:numCache/>
            </c:numRef>
          </c:val>
        </c:ser>
        <c:axId val="35820079"/>
        <c:axId val="53945256"/>
      </c:barChart>
      <c:catAx>
        <c:axId val="35820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45256"/>
        <c:crosses val="autoZero"/>
        <c:auto val="1"/>
        <c:lblOffset val="100"/>
        <c:noMultiLvlLbl val="0"/>
      </c:catAx>
      <c:valAx>
        <c:axId val="53945256"/>
        <c:scaling>
          <c:orientation val="minMax"/>
          <c:max val="1"/>
          <c:min val="0.9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820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Console Operations Answered Call Percentage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'Phone Support'!$A$11:$A$23</c:f>
              <c:strCache/>
            </c:strRef>
          </c:cat>
          <c:val>
            <c:numRef>
              <c:f>'Phone Support'!$H$11:$H$23</c:f>
              <c:numCache/>
            </c:numRef>
          </c:val>
          <c:smooth val="0"/>
        </c:ser>
        <c:marker val="1"/>
        <c:axId val="15745257"/>
        <c:axId val="7489586"/>
      </c:lineChart>
      <c:catAx>
        <c:axId val="15745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489586"/>
        <c:crosses val="autoZero"/>
        <c:auto val="1"/>
        <c:lblOffset val="100"/>
        <c:tickLblSkip val="1"/>
        <c:noMultiLvlLbl val="0"/>
      </c:catAx>
      <c:valAx>
        <c:axId val="7489586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45257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Console Operations Call Volume Report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'Phone Support'!$C$5</c:f>
              <c:strCache>
                <c:ptCount val="1"/>
                <c:pt idx="0">
                  <c:v>Answered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'Phone Support'!$A$6:$A$23</c:f>
              <c:strCache/>
            </c:strRef>
          </c:cat>
          <c:val>
            <c:numRef>
              <c:f>'Phone Support'!$C$6:$C$23</c:f>
              <c:numCache/>
            </c:numRef>
          </c:val>
        </c:ser>
        <c:ser>
          <c:idx val="1"/>
          <c:order val="1"/>
          <c:tx>
            <c:strRef>
              <c:f>'Phone Support'!$D$5</c:f>
              <c:strCache>
                <c:ptCount val="1"/>
                <c:pt idx="0">
                  <c:v>Terminated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'Phone Support'!$A$6:$A$23</c:f>
              <c:strCache/>
            </c:strRef>
          </c:cat>
          <c:val>
            <c:numRef>
              <c:f>'Phone Support'!$D$6:$D$23</c:f>
              <c:numCache/>
            </c:numRef>
          </c:val>
        </c:ser>
        <c:ser>
          <c:idx val="2"/>
          <c:order val="2"/>
          <c:tx>
            <c:strRef>
              <c:f>'Phone Support'!$F$5</c:f>
              <c:strCache>
                <c:ptCount val="1"/>
                <c:pt idx="0">
                  <c:v>Abandoned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'Phone Support'!$A$6:$A$23</c:f>
              <c:strCache/>
            </c:strRef>
          </c:cat>
          <c:val>
            <c:numRef>
              <c:f>'Phone Support'!$F$6:$F$23</c:f>
              <c:numCache/>
            </c:numRef>
          </c:val>
        </c:ser>
        <c:overlap val="100"/>
        <c:axId val="297411"/>
        <c:axId val="2676700"/>
      </c:barChart>
      <c:catAx>
        <c:axId val="297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76700"/>
        <c:crosses val="autoZero"/>
        <c:auto val="1"/>
        <c:lblOffset val="100"/>
        <c:noMultiLvlLbl val="0"/>
      </c:catAx>
      <c:valAx>
        <c:axId val="2676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Calls per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7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February '06
Net Service Availability</a:t>
            </a:r>
          </a:p>
        </c:rich>
      </c:tx>
      <c:layout>
        <c:manualLayout>
          <c:xMode val="factor"/>
          <c:yMode val="factor"/>
          <c:x val="0.001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875"/>
          <c:w val="0.96825"/>
          <c:h val="0.77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FFCC99"/>
                  </a:gs>
                </a:gsLst>
                <a:lin ang="0" scaled="1"/>
              </a:gradFill>
              <a:ln w="38100">
                <a:solidFill>
                  <a:srgbClr val="00FF00"/>
                </a:solidFill>
              </a:ln>
            </c:spPr>
          </c:dPt>
          <c:dPt>
            <c:idx val="2"/>
            <c:invertIfNegative val="0"/>
            <c:spPr>
              <a:solidFill>
                <a:srgbClr val="FFCC99"/>
              </a:solidFill>
            </c:spPr>
          </c:dPt>
          <c:dPt>
            <c:idx val="3"/>
            <c:invertIfNegative val="0"/>
            <c:spPr>
              <a:solidFill>
                <a:srgbClr val="00FF00"/>
              </a:solidFill>
            </c:spPr>
          </c:dPt>
          <c:dPt>
            <c:idx val="4"/>
            <c:invertIfNegative val="0"/>
            <c:spPr>
              <a:solidFill>
                <a:srgbClr val="00FF00"/>
              </a:solidFill>
            </c:spPr>
          </c:dPt>
          <c:dPt>
            <c:idx val="5"/>
            <c:invertIfNegative val="0"/>
            <c:spPr>
              <a:solidFill>
                <a:srgbClr val="00FF00"/>
              </a:solidFill>
            </c:spPr>
          </c:dPt>
          <c:dPt>
            <c:idx val="6"/>
            <c:invertIfNegative val="0"/>
            <c:spPr>
              <a:solidFill>
                <a:srgbClr val="FFCC99"/>
              </a:solidFill>
            </c:spPr>
          </c:dPt>
          <c:dPt>
            <c:idx val="7"/>
            <c:invertIfNegative val="0"/>
            <c:spPr>
              <a:solidFill>
                <a:srgbClr val="00FF00"/>
              </a:solidFill>
            </c:spPr>
          </c:dPt>
          <c:dPt>
            <c:idx val="8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('Feb ''06 Summary'!$B$3:$B$4,'Feb ''06 Summary'!$B$6,'Feb ''06 Summary'!$B$9:$B$10)</c:f>
              <c:strCache/>
            </c:strRef>
          </c:cat>
          <c:val>
            <c:numRef>
              <c:f>('Feb ''06 Summary'!$G$3:$G$4,'Feb ''06 Summary'!$G$6,'Feb ''06 Summary'!$G$9:$G$10)</c:f>
              <c:numCache/>
            </c:numRef>
          </c:val>
        </c:ser>
        <c:axId val="39463457"/>
        <c:axId val="19626794"/>
      </c:barChart>
      <c:catAx>
        <c:axId val="39463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26794"/>
        <c:crosses val="autoZero"/>
        <c:auto val="1"/>
        <c:lblOffset val="100"/>
        <c:noMultiLvlLbl val="0"/>
      </c:catAx>
      <c:valAx>
        <c:axId val="19626794"/>
        <c:scaling>
          <c:orientation val="minMax"/>
          <c:max val="1"/>
          <c:min val="0.9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634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February '05 Net Service Avalibility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'Feb ''06 Summary'!$B$2:$B$4</c:f>
              <c:strCache/>
            </c:strRef>
          </c:cat>
          <c:val>
            <c:numRef>
              <c:f>'Feb ''06 Summary'!$G$2:$G$4</c:f>
              <c:numCache/>
            </c:numRef>
          </c:val>
        </c:ser>
        <c:axId val="42423419"/>
        <c:axId val="46266452"/>
      </c:barChart>
      <c:catAx>
        <c:axId val="42423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266452"/>
        <c:crosses val="autoZero"/>
        <c:auto val="1"/>
        <c:lblOffset val="100"/>
        <c:noMultiLvlLbl val="0"/>
      </c:catAx>
      <c:valAx>
        <c:axId val="46266452"/>
        <c:scaling>
          <c:orientation val="minMax"/>
          <c:max val="1"/>
          <c:min val="0.9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4234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March '06
Net Service Availability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275"/>
          <c:w val="0.9685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FFCC99"/>
                  </a:gs>
                </a:gsLst>
                <a:lin ang="0" scaled="1"/>
              </a:gradFill>
              <a:ln w="38100">
                <a:solidFill>
                  <a:srgbClr val="00FF00"/>
                </a:solidFill>
              </a:ln>
            </c:spPr>
          </c:dPt>
          <c:dPt>
            <c:idx val="2"/>
            <c:invertIfNegative val="0"/>
            <c:spPr>
              <a:solidFill>
                <a:srgbClr val="FFCC99"/>
              </a:solidFill>
            </c:spPr>
          </c:dPt>
          <c:dPt>
            <c:idx val="3"/>
            <c:invertIfNegative val="0"/>
            <c:spPr>
              <a:solidFill>
                <a:srgbClr val="00FF00"/>
              </a:solidFill>
            </c:spPr>
          </c:dPt>
          <c:dPt>
            <c:idx val="4"/>
            <c:invertIfNegative val="0"/>
            <c:spPr>
              <a:solidFill>
                <a:srgbClr val="00FF00"/>
              </a:solidFill>
            </c:spPr>
          </c:dPt>
          <c:dPt>
            <c:idx val="5"/>
            <c:invertIfNegative val="0"/>
            <c:spPr>
              <a:solidFill>
                <a:srgbClr val="00FF00"/>
              </a:solidFill>
            </c:spPr>
          </c:dPt>
          <c:dPt>
            <c:idx val="6"/>
            <c:invertIfNegative val="0"/>
            <c:spPr>
              <a:solidFill>
                <a:srgbClr val="FFCC99"/>
              </a:solidFill>
            </c:spPr>
          </c:dPt>
          <c:dPt>
            <c:idx val="7"/>
            <c:invertIfNegative val="0"/>
            <c:spPr>
              <a:solidFill>
                <a:srgbClr val="00FF00"/>
              </a:solidFill>
            </c:spPr>
          </c:dPt>
          <c:dPt>
            <c:idx val="8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('March ''06 Summary'!$B$3:$B$4,'March ''06 Summary'!$B$6,'March ''06 Summary'!$B$9:$B$10)</c:f>
              <c:strCache/>
            </c:strRef>
          </c:cat>
          <c:val>
            <c:numRef>
              <c:f>('March ''06 Summary'!$G$3:$G$4,'March ''06 Summary'!$G$6,'March ''06 Summary'!$G$9:$G$10)</c:f>
              <c:numCache/>
            </c:numRef>
          </c:val>
        </c:ser>
        <c:gapWidth val="100"/>
        <c:axId val="13744885"/>
        <c:axId val="56595102"/>
      </c:barChart>
      <c:catAx>
        <c:axId val="13744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95102"/>
        <c:crosses val="autoZero"/>
        <c:auto val="1"/>
        <c:lblOffset val="100"/>
        <c:noMultiLvlLbl val="0"/>
      </c:catAx>
      <c:valAx>
        <c:axId val="56595102"/>
        <c:scaling>
          <c:orientation val="minMax"/>
          <c:max val="1"/>
          <c:min val="0.9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7448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March '05 Net Service Avalibility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7275"/>
          <c:w val="0.96075"/>
          <c:h val="0.793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'March ''06 Summary'!$B$2:$B$4</c:f>
              <c:strCache/>
            </c:strRef>
          </c:cat>
          <c:val>
            <c:numRef>
              <c:f>'March ''06 Summary'!$G$2:$G$4</c:f>
              <c:numCache/>
            </c:numRef>
          </c:val>
        </c:ser>
        <c:axId val="39593871"/>
        <c:axId val="20800520"/>
      </c:barChart>
      <c:catAx>
        <c:axId val="39593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00520"/>
        <c:crosses val="autoZero"/>
        <c:auto val="1"/>
        <c:lblOffset val="100"/>
        <c:noMultiLvlLbl val="0"/>
      </c:catAx>
      <c:valAx>
        <c:axId val="20800520"/>
        <c:scaling>
          <c:orientation val="minMax"/>
          <c:max val="1"/>
          <c:min val="0.9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938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April '06
Net Service Availability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2875"/>
          <c:w val="0.96825"/>
          <c:h val="0.77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FFCC99"/>
                  </a:gs>
                </a:gsLst>
                <a:lin ang="0" scaled="1"/>
              </a:gradFill>
              <a:ln w="38100">
                <a:solidFill>
                  <a:srgbClr val="00FF00"/>
                </a:solidFill>
              </a:ln>
            </c:spPr>
          </c:dPt>
          <c:dPt>
            <c:idx val="2"/>
            <c:invertIfNegative val="0"/>
            <c:spPr>
              <a:solidFill>
                <a:srgbClr val="FFCC99"/>
              </a:solidFill>
            </c:spPr>
          </c:dPt>
          <c:dPt>
            <c:idx val="3"/>
            <c:invertIfNegative val="0"/>
            <c:spPr>
              <a:solidFill>
                <a:srgbClr val="00FF00"/>
              </a:solidFill>
            </c:spPr>
          </c:dPt>
          <c:dPt>
            <c:idx val="4"/>
            <c:invertIfNegative val="0"/>
            <c:spPr>
              <a:solidFill>
                <a:srgbClr val="00FF00"/>
              </a:solidFill>
            </c:spPr>
          </c:dPt>
          <c:dPt>
            <c:idx val="5"/>
            <c:invertIfNegative val="0"/>
            <c:spPr>
              <a:solidFill>
                <a:srgbClr val="FFCC99"/>
              </a:solidFill>
            </c:spPr>
          </c:dPt>
          <c:dPt>
            <c:idx val="6"/>
            <c:invertIfNegative val="0"/>
            <c:spPr>
              <a:solidFill>
                <a:srgbClr val="FFCC99"/>
              </a:solidFill>
            </c:spPr>
          </c:dPt>
          <c:dPt>
            <c:idx val="7"/>
            <c:invertIfNegative val="0"/>
            <c:spPr>
              <a:solidFill>
                <a:srgbClr val="00FF00"/>
              </a:solidFill>
            </c:spPr>
          </c:dPt>
          <c:dPt>
            <c:idx val="8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('April ''06 Summary'!$B$3:$B$4,'April ''06 Summary'!$B$6,'April ''06 Summary'!$B$9:$B$10)</c:f>
              <c:strCache/>
            </c:strRef>
          </c:cat>
          <c:val>
            <c:numRef>
              <c:f>('April ''06 Summary'!$G$3:$G$4,'April ''06 Summary'!$G$6,'April ''06 Summary'!$G$9:$G$10)</c:f>
              <c:numCache/>
            </c:numRef>
          </c:val>
        </c:ser>
        <c:gapWidth val="100"/>
        <c:axId val="52986953"/>
        <c:axId val="7120530"/>
      </c:barChart>
      <c:catAx>
        <c:axId val="52986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120530"/>
        <c:crosses val="autoZero"/>
        <c:auto val="1"/>
        <c:lblOffset val="100"/>
        <c:noMultiLvlLbl val="0"/>
      </c:catAx>
      <c:valAx>
        <c:axId val="7120530"/>
        <c:scaling>
          <c:orientation val="minMax"/>
          <c:max val="1"/>
          <c:min val="0.9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86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April '05
Net Service Availability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05"/>
          <c:w val="0.97125"/>
          <c:h val="0.77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Pt>
            <c:idx val="3"/>
            <c:invertIfNegative val="0"/>
            <c:spPr>
              <a:pattFill prst="dkVert">
                <a:fgClr>
                  <a:srgbClr val="9999FF"/>
                </a:fgClr>
                <a:bgClr>
                  <a:srgbClr val="FFCC99"/>
                </a:bgClr>
              </a:pattFill>
            </c:spPr>
          </c:dPt>
          <c:dPt>
            <c:idx val="4"/>
            <c:invertIfNegative val="0"/>
            <c:spPr>
              <a:solidFill>
                <a:srgbClr val="FFCC99"/>
              </a:solidFill>
            </c:spPr>
          </c:dPt>
          <c:dPt>
            <c:idx val="5"/>
            <c:invertIfNegative val="0"/>
            <c:spPr>
              <a:solidFill>
                <a:srgbClr val="FFCC99"/>
              </a:solidFill>
            </c:spPr>
          </c:dPt>
          <c:dPt>
            <c:idx val="6"/>
            <c:invertIfNegative val="0"/>
            <c:spPr>
              <a:solidFill>
                <a:srgbClr val="FFCC99"/>
              </a:solidFill>
            </c:spPr>
          </c:dPt>
          <c:dPt>
            <c:idx val="7"/>
            <c:invertIfNegative val="0"/>
            <c:spPr>
              <a:solidFill>
                <a:srgbClr val="FFCC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'April ''06 Summary'!$B$2:$B$4</c:f>
              <c:strCache/>
            </c:strRef>
          </c:cat>
          <c:val>
            <c:numRef>
              <c:f>'April ''06 Summary'!$H$2:$H$4</c:f>
              <c:numCache/>
            </c:numRef>
          </c:val>
        </c:ser>
        <c:axId val="64084771"/>
        <c:axId val="39892028"/>
      </c:barChart>
      <c:catAx>
        <c:axId val="64084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892028"/>
        <c:crosses val="autoZero"/>
        <c:auto val="1"/>
        <c:lblOffset val="100"/>
        <c:noMultiLvlLbl val="0"/>
      </c:catAx>
      <c:valAx>
        <c:axId val="39892028"/>
        <c:scaling>
          <c:orientation val="minMax"/>
          <c:max val="1"/>
          <c:min val="0.9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847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May '06
Net Service Availability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2075"/>
          <c:w val="0.96975"/>
          <c:h val="0.78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wdDnDiag">
                <a:fgClr>
                  <a:srgbClr val="9999FF"/>
                </a:fgClr>
                <a:bgClr>
                  <a:srgbClr val="9999FF"/>
                </a:bgClr>
              </a:patt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FFCC99"/>
                  </a:gs>
                </a:gsLst>
                <a:lin ang="0" scaled="1"/>
              </a:gradFill>
              <a:ln w="38100">
                <a:solidFill>
                  <a:srgbClr val="00FF00"/>
                </a:solidFill>
              </a:ln>
            </c:spPr>
          </c:dPt>
          <c:dPt>
            <c:idx val="2"/>
            <c:invertIfNegative val="0"/>
            <c:spPr>
              <a:solidFill>
                <a:srgbClr val="FFCC99"/>
              </a:solidFill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/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</c:spPr>
          </c:dPt>
          <c:dPt>
            <c:idx val="5"/>
            <c:invertIfNegative val="0"/>
            <c:spPr>
              <a:solidFill>
                <a:srgbClr val="FFCC99"/>
              </a:solidFill>
            </c:spPr>
          </c:dPt>
          <c:dPt>
            <c:idx val="6"/>
            <c:invertIfNegative val="0"/>
            <c:spPr>
              <a:solidFill>
                <a:srgbClr val="FFCC99"/>
              </a:solidFill>
            </c:spPr>
          </c:dPt>
          <c:dPt>
            <c:idx val="7"/>
            <c:invertIfNegative val="0"/>
            <c:spPr>
              <a:solidFill>
                <a:srgbClr val="00FF00"/>
              </a:solidFill>
            </c:spPr>
          </c:dPt>
          <c:dPt>
            <c:idx val="8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Arial"/>
                        <a:ea typeface="Arial"/>
                        <a:cs typeface="Arial"/>
                      </a:rPr>
                      <a:t>99.83%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latin typeface="Arial"/>
                        <a:ea typeface="Arial"/>
                        <a:cs typeface="Arial"/>
                      </a:rPr>
                      <a:t>99.76%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100.00</a:t>
                    </a:r>
                    <a:r>
                      <a:rPr lang="en-US" cap="none" sz="1100" b="1" i="0" u="none" baseline="0">
                        <a:latin typeface="Arial"/>
                        <a:ea typeface="Arial"/>
                        <a:cs typeface="Arial"/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('May ''06  Summary'!$B$3:$B$4,'May ''06  Summary'!$B$6,'May ''06  Summary'!$B$9:$B$10)</c:f>
              <c:strCache/>
            </c:strRef>
          </c:cat>
          <c:val>
            <c:numRef>
              <c:f>('May ''06  Summary'!$G$3:$G$4,'May ''06  Summary'!$G$6,'May ''06  Summary'!$G$9:$G$10)</c:f>
              <c:numCache/>
            </c:numRef>
          </c:val>
        </c:ser>
        <c:axId val="23483933"/>
        <c:axId val="10028806"/>
      </c:barChart>
      <c:catAx>
        <c:axId val="23483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028806"/>
        <c:crosses val="autoZero"/>
        <c:auto val="1"/>
        <c:lblOffset val="100"/>
        <c:noMultiLvlLbl val="0"/>
      </c:catAx>
      <c:valAx>
        <c:axId val="10028806"/>
        <c:scaling>
          <c:orientation val="minMax"/>
          <c:max val="1"/>
          <c:min val="0.9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839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0.13575</cdr:x>
      <cdr:y>0.94725</cdr:y>
    </cdr:from>
    <cdr:to>
      <cdr:x>0.335</cdr:x>
      <cdr:y>0.9955</cdr:y>
    </cdr:to>
    <cdr:sp>
      <cdr:nvSpPr>
        <cdr:cNvPr id="1" name="TextBox 2"/>
        <cdr:cNvSpPr txBox="1">
          <a:spLocks noChangeArrowheads="1"/>
        </cdr:cNvSpPr>
      </cdr:nvSpPr>
      <cdr:spPr>
        <a:xfrm>
          <a:off x="819150" y="4019550"/>
          <a:ext cx="1209675" cy="209550"/>
        </a:xfrm>
        <a:prstGeom prst="rect">
          <a:avLst/>
        </a:prstGeom>
        <a:solidFill>
          <a:srgbClr val="9999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1" i="0" u="none" baseline="0">
              <a:latin typeface="Arial"/>
              <a:ea typeface="Arial"/>
              <a:cs typeface="Arial"/>
            </a:rPr>
            <a:t>Retail</a:t>
          </a:r>
        </a:p>
      </cdr:txBody>
    </cdr:sp>
  </cdr:relSizeAnchor>
  <cdr:relSizeAnchor xmlns:cdr="http://schemas.openxmlformats.org/drawingml/2006/chartDrawing">
    <cdr:from>
      <cdr:x>0.335</cdr:x>
      <cdr:y>0.94775</cdr:y>
    </cdr:from>
    <cdr:to>
      <cdr:x>0.70125</cdr:x>
      <cdr:y>0.9975</cdr:y>
    </cdr:to>
    <cdr:sp>
      <cdr:nvSpPr>
        <cdr:cNvPr id="2" name="TextBox 4"/>
        <cdr:cNvSpPr txBox="1">
          <a:spLocks noChangeArrowheads="1"/>
        </cdr:cNvSpPr>
      </cdr:nvSpPr>
      <cdr:spPr>
        <a:xfrm>
          <a:off x="2019300" y="4019550"/>
          <a:ext cx="2219325" cy="209550"/>
        </a:xfrm>
        <a:prstGeom prst="rect">
          <a:avLst/>
        </a:prstGeom>
        <a:solidFill>
          <a:srgbClr val="FFCC99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1" i="0" u="none" baseline="0">
              <a:latin typeface="Arial"/>
              <a:ea typeface="Arial"/>
              <a:cs typeface="Arial"/>
            </a:rPr>
            <a:t>WholeSale</a:t>
          </a:r>
        </a:p>
      </cdr:txBody>
    </cdr:sp>
  </cdr:relSizeAnchor>
  <cdr:relSizeAnchor xmlns:cdr="http://schemas.openxmlformats.org/drawingml/2006/chartDrawing">
    <cdr:from>
      <cdr:x>0.70125</cdr:x>
      <cdr:y>0.94775</cdr:y>
    </cdr:from>
    <cdr:to>
      <cdr:x>1</cdr:x>
      <cdr:y>0.997</cdr:y>
    </cdr:to>
    <cdr:sp>
      <cdr:nvSpPr>
        <cdr:cNvPr id="3" name="TextBox 5"/>
        <cdr:cNvSpPr txBox="1">
          <a:spLocks noChangeArrowheads="1"/>
        </cdr:cNvSpPr>
      </cdr:nvSpPr>
      <cdr:spPr>
        <a:xfrm>
          <a:off x="4238625" y="4019550"/>
          <a:ext cx="1809750" cy="209550"/>
        </a:xfrm>
        <a:prstGeom prst="rect">
          <a:avLst/>
        </a:prstGeom>
        <a:solidFill>
          <a:srgbClr val="00FF00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1" i="0" u="none" baseline="0">
              <a:latin typeface="Arial"/>
              <a:ea typeface="Arial"/>
              <a:cs typeface="Arial"/>
            </a:rPr>
            <a:t>EMMS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990600</xdr:colOff>
      <xdr:row>11</xdr:row>
      <xdr:rowOff>104775</xdr:rowOff>
    </xdr:from>
    <xdr:to>
      <xdr:col>8</xdr:col>
      <xdr:colOff>28575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990600" y="2047875"/>
        <a:ext cx="64008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600075</xdr:colOff>
      <xdr:row>11</xdr:row>
      <xdr:rowOff>123825</xdr:rowOff>
    </xdr:from>
    <xdr:to>
      <xdr:col>20</xdr:col>
      <xdr:colOff>133350</xdr:colOff>
      <xdr:row>40</xdr:row>
      <xdr:rowOff>28575</xdr:rowOff>
    </xdr:to>
    <xdr:graphicFrame>
      <xdr:nvGraphicFramePr>
        <xdr:cNvPr id="2" name="Chart 2"/>
        <xdr:cNvGraphicFramePr/>
      </xdr:nvGraphicFramePr>
      <xdr:xfrm>
        <a:off x="8572500" y="2066925"/>
        <a:ext cx="6238875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0.15375</cdr:x>
      <cdr:y>0.95175</cdr:y>
    </cdr:from>
    <cdr:to>
      <cdr:x>0.4485</cdr:x>
      <cdr:y>1</cdr:y>
    </cdr:to>
    <cdr:sp>
      <cdr:nvSpPr>
        <cdr:cNvPr id="1" name="TextBox 6"/>
        <cdr:cNvSpPr txBox="1">
          <a:spLocks noChangeArrowheads="1"/>
        </cdr:cNvSpPr>
      </cdr:nvSpPr>
      <cdr:spPr>
        <a:xfrm>
          <a:off x="990600" y="4362450"/>
          <a:ext cx="1905000" cy="219075"/>
        </a:xfrm>
        <a:prstGeom prst="rect">
          <a:avLst/>
        </a:prstGeom>
        <a:solidFill>
          <a:srgbClr val="9999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Retail</a:t>
          </a:r>
        </a:p>
      </cdr:txBody>
    </cdr:sp>
  </cdr:relSizeAnchor>
  <cdr:relSizeAnchor xmlns:cdr="http://schemas.openxmlformats.org/drawingml/2006/chartDrawing">
    <cdr:from>
      <cdr:x>0.4485</cdr:x>
      <cdr:y>0.95175</cdr:y>
    </cdr:from>
    <cdr:to>
      <cdr:x>0.745</cdr:x>
      <cdr:y>1</cdr:y>
    </cdr:to>
    <cdr:sp>
      <cdr:nvSpPr>
        <cdr:cNvPr id="2" name="TextBox 7"/>
        <cdr:cNvSpPr txBox="1">
          <a:spLocks noChangeArrowheads="1"/>
        </cdr:cNvSpPr>
      </cdr:nvSpPr>
      <cdr:spPr>
        <a:xfrm>
          <a:off x="2895600" y="4362450"/>
          <a:ext cx="1914525" cy="219075"/>
        </a:xfrm>
        <a:prstGeom prst="rect">
          <a:avLst/>
        </a:prstGeom>
        <a:solidFill>
          <a:srgbClr val="FFCC99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WholeSale</a:t>
          </a:r>
        </a:p>
      </cdr:txBody>
    </cdr:sp>
  </cdr:relSizeAnchor>
  <cdr:relSizeAnchor xmlns:cdr="http://schemas.openxmlformats.org/drawingml/2006/chartDrawing">
    <cdr:from>
      <cdr:x>0.745</cdr:x>
      <cdr:y>0.95175</cdr:y>
    </cdr:from>
    <cdr:to>
      <cdr:x>0.975</cdr:x>
      <cdr:y>1</cdr:y>
    </cdr:to>
    <cdr:sp>
      <cdr:nvSpPr>
        <cdr:cNvPr id="3" name="TextBox 8"/>
        <cdr:cNvSpPr txBox="1">
          <a:spLocks noChangeArrowheads="1"/>
        </cdr:cNvSpPr>
      </cdr:nvSpPr>
      <cdr:spPr>
        <a:xfrm>
          <a:off x="4810125" y="4362450"/>
          <a:ext cx="1485900" cy="219075"/>
        </a:xfrm>
        <a:prstGeom prst="rect">
          <a:avLst/>
        </a:prstGeom>
        <a:solidFill>
          <a:srgbClr val="00FF00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EMMS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990600</xdr:colOff>
      <xdr:row>15</xdr:row>
      <xdr:rowOff>104775</xdr:rowOff>
    </xdr:from>
    <xdr:to>
      <xdr:col>8</xdr:col>
      <xdr:colOff>28575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990600" y="2695575"/>
        <a:ext cx="646747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0.14175</cdr:x>
      <cdr:y>0.89675</cdr:y>
    </cdr:from>
    <cdr:to>
      <cdr:x>0.44525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885825" y="3800475"/>
          <a:ext cx="1905000" cy="438150"/>
        </a:xfrm>
        <a:prstGeom prst="rect">
          <a:avLst/>
        </a:prstGeom>
        <a:solidFill>
          <a:srgbClr val="9999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Retail</a:t>
          </a:r>
        </a:p>
      </cdr:txBody>
    </cdr:sp>
  </cdr:relSizeAnchor>
  <cdr:relSizeAnchor xmlns:cdr="http://schemas.openxmlformats.org/drawingml/2006/chartDrawing">
    <cdr:from>
      <cdr:x>0.44525</cdr:x>
      <cdr:y>0.89675</cdr:y>
    </cdr:from>
    <cdr:to>
      <cdr:x>0.75225</cdr:x>
      <cdr:y>1</cdr:y>
    </cdr:to>
    <cdr:sp>
      <cdr:nvSpPr>
        <cdr:cNvPr id="2" name="TextBox 4"/>
        <cdr:cNvSpPr txBox="1">
          <a:spLocks noChangeArrowheads="1"/>
        </cdr:cNvSpPr>
      </cdr:nvSpPr>
      <cdr:spPr>
        <a:xfrm>
          <a:off x="2781300" y="3800475"/>
          <a:ext cx="1924050" cy="438150"/>
        </a:xfrm>
        <a:prstGeom prst="rect">
          <a:avLst/>
        </a:prstGeom>
        <a:solidFill>
          <a:srgbClr val="FFCC99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WholeSale</a:t>
          </a:r>
        </a:p>
      </cdr:txBody>
    </cdr:sp>
  </cdr:relSizeAnchor>
  <cdr:relSizeAnchor xmlns:cdr="http://schemas.openxmlformats.org/drawingml/2006/chartDrawing">
    <cdr:from>
      <cdr:x>0.75225</cdr:x>
      <cdr:y>0.89675</cdr:y>
    </cdr:from>
    <cdr:to>
      <cdr:x>0.98875</cdr:x>
      <cdr:y>1</cdr:y>
    </cdr:to>
    <cdr:sp>
      <cdr:nvSpPr>
        <cdr:cNvPr id="3" name="TextBox 5"/>
        <cdr:cNvSpPr txBox="1">
          <a:spLocks noChangeArrowheads="1"/>
        </cdr:cNvSpPr>
      </cdr:nvSpPr>
      <cdr:spPr>
        <a:xfrm>
          <a:off x="4705350" y="3800475"/>
          <a:ext cx="1485900" cy="438150"/>
        </a:xfrm>
        <a:prstGeom prst="rect">
          <a:avLst/>
        </a:prstGeom>
        <a:solidFill>
          <a:srgbClr val="00FF00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EMMS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17</xdr:row>
      <xdr:rowOff>19050</xdr:rowOff>
    </xdr:from>
    <xdr:to>
      <xdr:col>7</xdr:col>
      <xdr:colOff>66675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628650" y="2933700"/>
        <a:ext cx="62674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0.1845</cdr:x>
      <cdr:y>0.896</cdr:y>
    </cdr:from>
    <cdr:to>
      <cdr:x>0.472</cdr:x>
      <cdr:y>1</cdr:y>
    </cdr:to>
    <cdr:sp>
      <cdr:nvSpPr>
        <cdr:cNvPr id="1" name="TextBox 5"/>
        <cdr:cNvSpPr txBox="1">
          <a:spLocks noChangeArrowheads="1"/>
        </cdr:cNvSpPr>
      </cdr:nvSpPr>
      <cdr:spPr>
        <a:xfrm>
          <a:off x="1209675" y="3800475"/>
          <a:ext cx="1895475" cy="438150"/>
        </a:xfrm>
        <a:prstGeom prst="rect">
          <a:avLst/>
        </a:prstGeom>
        <a:solidFill>
          <a:srgbClr val="9999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Retail</a:t>
          </a:r>
        </a:p>
      </cdr:txBody>
    </cdr:sp>
  </cdr:relSizeAnchor>
  <cdr:relSizeAnchor xmlns:cdr="http://schemas.openxmlformats.org/drawingml/2006/chartDrawing">
    <cdr:from>
      <cdr:x>0.472</cdr:x>
      <cdr:y>0.896</cdr:y>
    </cdr:from>
    <cdr:to>
      <cdr:x>0.763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14675" y="3800475"/>
          <a:ext cx="1924050" cy="438150"/>
        </a:xfrm>
        <a:prstGeom prst="rect">
          <a:avLst/>
        </a:prstGeom>
        <a:solidFill>
          <a:srgbClr val="FFCC99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WholeSale</a:t>
          </a:r>
        </a:p>
      </cdr:txBody>
    </cdr:sp>
  </cdr:relSizeAnchor>
  <cdr:relSizeAnchor xmlns:cdr="http://schemas.openxmlformats.org/drawingml/2006/chartDrawing">
    <cdr:from>
      <cdr:x>0.763</cdr:x>
      <cdr:y>0.896</cdr:y>
    </cdr:from>
    <cdr:to>
      <cdr:x>0.988</cdr:x>
      <cdr:y>1</cdr:y>
    </cdr:to>
    <cdr:sp>
      <cdr:nvSpPr>
        <cdr:cNvPr id="3" name="TextBox 7"/>
        <cdr:cNvSpPr txBox="1">
          <a:spLocks noChangeArrowheads="1"/>
        </cdr:cNvSpPr>
      </cdr:nvSpPr>
      <cdr:spPr>
        <a:xfrm>
          <a:off x="5029200" y="3800475"/>
          <a:ext cx="1485900" cy="438150"/>
        </a:xfrm>
        <a:prstGeom prst="rect">
          <a:avLst/>
        </a:prstGeom>
        <a:solidFill>
          <a:srgbClr val="00FF00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EMMS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990600</xdr:colOff>
      <xdr:row>14</xdr:row>
      <xdr:rowOff>104775</xdr:rowOff>
    </xdr:from>
    <xdr:to>
      <xdr:col>7</xdr:col>
      <xdr:colOff>428625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990600" y="2695575"/>
        <a:ext cx="66008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0.1545</cdr:x>
      <cdr:y>0.90725</cdr:y>
    </cdr:from>
    <cdr:to>
      <cdr:x>0.4495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085850" y="4162425"/>
          <a:ext cx="2076450" cy="428625"/>
        </a:xfrm>
        <a:prstGeom prst="rect">
          <a:avLst/>
        </a:prstGeom>
        <a:solidFill>
          <a:srgbClr val="9999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Retail</a:t>
          </a:r>
        </a:p>
      </cdr:txBody>
    </cdr:sp>
  </cdr:relSizeAnchor>
  <cdr:relSizeAnchor xmlns:cdr="http://schemas.openxmlformats.org/drawingml/2006/chartDrawing">
    <cdr:from>
      <cdr:x>0.4495</cdr:x>
      <cdr:y>0.90725</cdr:y>
    </cdr:from>
    <cdr:to>
      <cdr:x>0.746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62300" y="4162425"/>
          <a:ext cx="2085975" cy="428625"/>
        </a:xfrm>
        <a:prstGeom prst="rect">
          <a:avLst/>
        </a:prstGeom>
        <a:solidFill>
          <a:srgbClr val="FFCC99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WholeSale</a:t>
          </a:r>
        </a:p>
      </cdr:txBody>
    </cdr:sp>
  </cdr:relSizeAnchor>
  <cdr:relSizeAnchor xmlns:cdr="http://schemas.openxmlformats.org/drawingml/2006/chartDrawing">
    <cdr:from>
      <cdr:x>0.746</cdr:x>
      <cdr:y>0.90725</cdr:y>
    </cdr:from>
    <cdr:to>
      <cdr:x>0.976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5257800" y="4162425"/>
          <a:ext cx="1619250" cy="428625"/>
        </a:xfrm>
        <a:prstGeom prst="rect">
          <a:avLst/>
        </a:prstGeom>
        <a:solidFill>
          <a:srgbClr val="00FF00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EMMS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990600</xdr:colOff>
      <xdr:row>15</xdr:row>
      <xdr:rowOff>104775</xdr:rowOff>
    </xdr:from>
    <xdr:to>
      <xdr:col>8</xdr:col>
      <xdr:colOff>28575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990600" y="2857500"/>
        <a:ext cx="70485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0.1845</cdr:x>
      <cdr:y>0.896</cdr:y>
    </cdr:from>
    <cdr:to>
      <cdr:x>0.472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209675" y="3800475"/>
          <a:ext cx="1895475" cy="438150"/>
        </a:xfrm>
        <a:prstGeom prst="rect">
          <a:avLst/>
        </a:prstGeom>
        <a:solidFill>
          <a:srgbClr val="9999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Retail</a:t>
          </a:r>
        </a:p>
      </cdr:txBody>
    </cdr:sp>
  </cdr:relSizeAnchor>
  <cdr:relSizeAnchor xmlns:cdr="http://schemas.openxmlformats.org/drawingml/2006/chartDrawing">
    <cdr:from>
      <cdr:x>0.472</cdr:x>
      <cdr:y>0.896</cdr:y>
    </cdr:from>
    <cdr:to>
      <cdr:x>0.763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14675" y="3800475"/>
          <a:ext cx="1924050" cy="438150"/>
        </a:xfrm>
        <a:prstGeom prst="rect">
          <a:avLst/>
        </a:prstGeom>
        <a:solidFill>
          <a:srgbClr val="FFCC99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WholeSale</a:t>
          </a:r>
        </a:p>
      </cdr:txBody>
    </cdr:sp>
  </cdr:relSizeAnchor>
  <cdr:relSizeAnchor xmlns:cdr="http://schemas.openxmlformats.org/drawingml/2006/chartDrawing">
    <cdr:from>
      <cdr:x>0.763</cdr:x>
      <cdr:y>0.896</cdr:y>
    </cdr:from>
    <cdr:to>
      <cdr:x>0.988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5029200" y="3800475"/>
          <a:ext cx="1485900" cy="438150"/>
        </a:xfrm>
        <a:prstGeom prst="rect">
          <a:avLst/>
        </a:prstGeom>
        <a:solidFill>
          <a:srgbClr val="00FF00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EMMS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990600</xdr:colOff>
      <xdr:row>11</xdr:row>
      <xdr:rowOff>104775</xdr:rowOff>
    </xdr:from>
    <xdr:to>
      <xdr:col>7</xdr:col>
      <xdr:colOff>428625</xdr:colOff>
      <xdr:row>37</xdr:row>
      <xdr:rowOff>142875</xdr:rowOff>
    </xdr:to>
    <xdr:graphicFrame>
      <xdr:nvGraphicFramePr>
        <xdr:cNvPr id="1" name="Chart 4"/>
        <xdr:cNvGraphicFramePr/>
      </xdr:nvGraphicFramePr>
      <xdr:xfrm>
        <a:off x="990600" y="2209800"/>
        <a:ext cx="60483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11</xdr:row>
      <xdr:rowOff>95250</xdr:rowOff>
    </xdr:from>
    <xdr:to>
      <xdr:col>15</xdr:col>
      <xdr:colOff>590550</xdr:colOff>
      <xdr:row>34</xdr:row>
      <xdr:rowOff>38100</xdr:rowOff>
    </xdr:to>
    <xdr:graphicFrame>
      <xdr:nvGraphicFramePr>
        <xdr:cNvPr id="2" name="Chart 5"/>
        <xdr:cNvGraphicFramePr/>
      </xdr:nvGraphicFramePr>
      <xdr:xfrm>
        <a:off x="7248525" y="2200275"/>
        <a:ext cx="48291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990600</xdr:colOff>
      <xdr:row>13</xdr:row>
      <xdr:rowOff>104775</xdr:rowOff>
    </xdr:from>
    <xdr:to>
      <xdr:col>7</xdr:col>
      <xdr:colOff>428625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990600" y="2533650"/>
        <a:ext cx="66008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0.15375</cdr:x>
      <cdr:y>0.973</cdr:y>
    </cdr:from>
    <cdr:to>
      <cdr:x>0.4485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4457700"/>
          <a:ext cx="1905000" cy="123825"/>
        </a:xfrm>
        <a:prstGeom prst="rect">
          <a:avLst/>
        </a:prstGeom>
        <a:solidFill>
          <a:srgbClr val="9999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Retail</a:t>
          </a:r>
        </a:p>
      </cdr:txBody>
    </cdr:sp>
  </cdr:relSizeAnchor>
  <cdr:relSizeAnchor xmlns:cdr="http://schemas.openxmlformats.org/drawingml/2006/chartDrawing">
    <cdr:from>
      <cdr:x>0.4485</cdr:x>
      <cdr:y>0.973</cdr:y>
    </cdr:from>
    <cdr:to>
      <cdr:x>0.745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895600" y="4457700"/>
          <a:ext cx="1914525" cy="123825"/>
        </a:xfrm>
        <a:prstGeom prst="rect">
          <a:avLst/>
        </a:prstGeom>
        <a:solidFill>
          <a:srgbClr val="FFCC99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WholeSale</a:t>
          </a:r>
        </a:p>
      </cdr:txBody>
    </cdr:sp>
  </cdr:relSizeAnchor>
  <cdr:relSizeAnchor xmlns:cdr="http://schemas.openxmlformats.org/drawingml/2006/chartDrawing">
    <cdr:from>
      <cdr:x>0.745</cdr:x>
      <cdr:y>0.973</cdr:y>
    </cdr:from>
    <cdr:to>
      <cdr:x>0.975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4810125" y="4457700"/>
          <a:ext cx="1485900" cy="123825"/>
        </a:xfrm>
        <a:prstGeom prst="rect">
          <a:avLst/>
        </a:prstGeom>
        <a:solidFill>
          <a:srgbClr val="00FF00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EMMS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990600</xdr:colOff>
      <xdr:row>14</xdr:row>
      <xdr:rowOff>104775</xdr:rowOff>
    </xdr:from>
    <xdr:to>
      <xdr:col>8</xdr:col>
      <xdr:colOff>28575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990600" y="2533650"/>
        <a:ext cx="646747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0.1845</cdr:x>
      <cdr:y>0.9695</cdr:y>
    </cdr:from>
    <cdr:to>
      <cdr:x>0.472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209675" y="4114800"/>
          <a:ext cx="1895475" cy="133350"/>
        </a:xfrm>
        <a:prstGeom prst="rect">
          <a:avLst/>
        </a:prstGeom>
        <a:solidFill>
          <a:srgbClr val="9999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Retail</a:t>
          </a:r>
        </a:p>
      </cdr:txBody>
    </cdr:sp>
  </cdr:relSizeAnchor>
  <cdr:relSizeAnchor xmlns:cdr="http://schemas.openxmlformats.org/drawingml/2006/chartDrawing">
    <cdr:from>
      <cdr:x>0.472</cdr:x>
      <cdr:y>0.9695</cdr:y>
    </cdr:from>
    <cdr:to>
      <cdr:x>0.763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14675" y="4114800"/>
          <a:ext cx="1924050" cy="133350"/>
        </a:xfrm>
        <a:prstGeom prst="rect">
          <a:avLst/>
        </a:prstGeom>
        <a:solidFill>
          <a:srgbClr val="FFCC99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WholeSale</a:t>
          </a:r>
        </a:p>
      </cdr:txBody>
    </cdr:sp>
  </cdr:relSizeAnchor>
  <cdr:relSizeAnchor xmlns:cdr="http://schemas.openxmlformats.org/drawingml/2006/chartDrawing">
    <cdr:from>
      <cdr:x>0.763</cdr:x>
      <cdr:y>0.9695</cdr:y>
    </cdr:from>
    <cdr:to>
      <cdr:x>0.988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5029200" y="4114800"/>
          <a:ext cx="1485900" cy="133350"/>
        </a:xfrm>
        <a:prstGeom prst="rect">
          <a:avLst/>
        </a:prstGeom>
        <a:solidFill>
          <a:srgbClr val="00FF00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EMMS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990600</xdr:colOff>
      <xdr:row>13</xdr:row>
      <xdr:rowOff>104775</xdr:rowOff>
    </xdr:from>
    <xdr:to>
      <xdr:col>7</xdr:col>
      <xdr:colOff>428625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990600" y="2533650"/>
        <a:ext cx="66008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</cdr:x>
      <cdr:y>0.95275</cdr:y>
    </cdr:from>
    <cdr:to>
      <cdr:x>0.33775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819150" y="4038600"/>
          <a:ext cx="1219200" cy="200025"/>
        </a:xfrm>
        <a:prstGeom prst="rect">
          <a:avLst/>
        </a:prstGeom>
        <a:solidFill>
          <a:srgbClr val="9999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Retail</a:t>
          </a:r>
        </a:p>
      </cdr:txBody>
    </cdr:sp>
  </cdr:relSizeAnchor>
  <cdr:relSizeAnchor xmlns:cdr="http://schemas.openxmlformats.org/drawingml/2006/chartDrawing">
    <cdr:from>
      <cdr:x>0.33775</cdr:x>
      <cdr:y>0.95275</cdr:y>
    </cdr:from>
    <cdr:to>
      <cdr:x>0.6995</cdr:x>
      <cdr:y>1</cdr:y>
    </cdr:to>
    <cdr:sp>
      <cdr:nvSpPr>
        <cdr:cNvPr id="2" name="TextBox 4"/>
        <cdr:cNvSpPr txBox="1">
          <a:spLocks noChangeArrowheads="1"/>
        </cdr:cNvSpPr>
      </cdr:nvSpPr>
      <cdr:spPr>
        <a:xfrm>
          <a:off x="2038350" y="4038600"/>
          <a:ext cx="2181225" cy="200025"/>
        </a:xfrm>
        <a:prstGeom prst="rect">
          <a:avLst/>
        </a:prstGeom>
        <a:solidFill>
          <a:srgbClr val="FFCC99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WholeSale</a:t>
          </a:r>
        </a:p>
      </cdr:txBody>
    </cdr:sp>
  </cdr:relSizeAnchor>
  <cdr:relSizeAnchor xmlns:cdr="http://schemas.openxmlformats.org/drawingml/2006/chartDrawing">
    <cdr:from>
      <cdr:x>0.6995</cdr:x>
      <cdr:y>0.95275</cdr:y>
    </cdr:from>
    <cdr:to>
      <cdr:x>0.9995</cdr:x>
      <cdr:y>1</cdr:y>
    </cdr:to>
    <cdr:sp>
      <cdr:nvSpPr>
        <cdr:cNvPr id="3" name="TextBox 5"/>
        <cdr:cNvSpPr txBox="1">
          <a:spLocks noChangeArrowheads="1"/>
        </cdr:cNvSpPr>
      </cdr:nvSpPr>
      <cdr:spPr>
        <a:xfrm>
          <a:off x="4219575" y="4038600"/>
          <a:ext cx="1809750" cy="200025"/>
        </a:xfrm>
        <a:prstGeom prst="rect">
          <a:avLst/>
        </a:prstGeom>
        <a:solidFill>
          <a:srgbClr val="00FF00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EMMS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990600</xdr:colOff>
      <xdr:row>11</xdr:row>
      <xdr:rowOff>104775</xdr:rowOff>
    </xdr:from>
    <xdr:to>
      <xdr:col>7</xdr:col>
      <xdr:colOff>428625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990600" y="2209800"/>
        <a:ext cx="6038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0.1365</cdr:x>
      <cdr:y>0.94975</cdr:y>
    </cdr:from>
    <cdr:to>
      <cdr:x>0.44725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819150" y="4029075"/>
          <a:ext cx="1866900" cy="209550"/>
        </a:xfrm>
        <a:prstGeom prst="rect">
          <a:avLst/>
        </a:prstGeom>
        <a:solidFill>
          <a:srgbClr val="9999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Retail</a:t>
          </a:r>
        </a:p>
      </cdr:txBody>
    </cdr:sp>
  </cdr:relSizeAnchor>
  <cdr:relSizeAnchor xmlns:cdr="http://schemas.openxmlformats.org/drawingml/2006/chartDrawing">
    <cdr:from>
      <cdr:x>0.44725</cdr:x>
      <cdr:y>0.94975</cdr:y>
    </cdr:from>
    <cdr:to>
      <cdr:x>0.759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686050" y="4029075"/>
          <a:ext cx="1876425" cy="209550"/>
        </a:xfrm>
        <a:prstGeom prst="rect">
          <a:avLst/>
        </a:prstGeom>
        <a:solidFill>
          <a:srgbClr val="FFCC99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WholeSale</a:t>
          </a:r>
        </a:p>
      </cdr:txBody>
    </cdr:sp>
  </cdr:relSizeAnchor>
  <cdr:relSizeAnchor xmlns:cdr="http://schemas.openxmlformats.org/drawingml/2006/chartDrawing">
    <cdr:from>
      <cdr:x>0.759</cdr:x>
      <cdr:y>0.94975</cdr:y>
    </cdr:from>
    <cdr:to>
      <cdr:x>0.9995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4562475" y="4029075"/>
          <a:ext cx="1447800" cy="209550"/>
        </a:xfrm>
        <a:prstGeom prst="rect">
          <a:avLst/>
        </a:prstGeom>
        <a:solidFill>
          <a:srgbClr val="00FF00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EMMS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990600</xdr:colOff>
      <xdr:row>11</xdr:row>
      <xdr:rowOff>104775</xdr:rowOff>
    </xdr:from>
    <xdr:to>
      <xdr:col>7</xdr:col>
      <xdr:colOff>428625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990600" y="2209800"/>
        <a:ext cx="60198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0.1365</cdr:x>
      <cdr:y>0.907</cdr:y>
    </cdr:from>
    <cdr:to>
      <cdr:x>0.44725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819150" y="3848100"/>
          <a:ext cx="1866900" cy="390525"/>
        </a:xfrm>
        <a:prstGeom prst="rect">
          <a:avLst/>
        </a:prstGeom>
        <a:solidFill>
          <a:srgbClr val="9999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Retail</a:t>
          </a:r>
        </a:p>
      </cdr:txBody>
    </cdr:sp>
  </cdr:relSizeAnchor>
  <cdr:relSizeAnchor xmlns:cdr="http://schemas.openxmlformats.org/drawingml/2006/chartDrawing">
    <cdr:from>
      <cdr:x>0.44725</cdr:x>
      <cdr:y>0.907</cdr:y>
    </cdr:from>
    <cdr:to>
      <cdr:x>0.759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686050" y="3848100"/>
          <a:ext cx="1876425" cy="390525"/>
        </a:xfrm>
        <a:prstGeom prst="rect">
          <a:avLst/>
        </a:prstGeom>
        <a:solidFill>
          <a:srgbClr val="FFCC99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WholeSale</a:t>
          </a:r>
        </a:p>
      </cdr:txBody>
    </cdr:sp>
  </cdr:relSizeAnchor>
  <cdr:relSizeAnchor xmlns:cdr="http://schemas.openxmlformats.org/drawingml/2006/chartDrawing">
    <cdr:from>
      <cdr:x>0.759</cdr:x>
      <cdr:y>0.907</cdr:y>
    </cdr:from>
    <cdr:to>
      <cdr:x>0.9995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4562475" y="3848100"/>
          <a:ext cx="1447800" cy="390525"/>
        </a:xfrm>
        <a:prstGeom prst="rect">
          <a:avLst/>
        </a:prstGeom>
        <a:solidFill>
          <a:srgbClr val="00FF00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EMMS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0.1355</cdr:x>
      <cdr:y>0.94675</cdr:y>
    </cdr:from>
    <cdr:to>
      <cdr:x>0.335</cdr:x>
      <cdr:y>1</cdr:y>
    </cdr:to>
    <cdr:sp>
      <cdr:nvSpPr>
        <cdr:cNvPr id="1" name="TextBox 4"/>
        <cdr:cNvSpPr txBox="1">
          <a:spLocks noChangeArrowheads="1"/>
        </cdr:cNvSpPr>
      </cdr:nvSpPr>
      <cdr:spPr>
        <a:xfrm>
          <a:off x="819150" y="4019550"/>
          <a:ext cx="1209675" cy="228600"/>
        </a:xfrm>
        <a:prstGeom prst="rect">
          <a:avLst/>
        </a:prstGeom>
        <a:solidFill>
          <a:srgbClr val="9999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Retail</a:t>
          </a:r>
        </a:p>
      </cdr:txBody>
    </cdr:sp>
  </cdr:relSizeAnchor>
  <cdr:relSizeAnchor xmlns:cdr="http://schemas.openxmlformats.org/drawingml/2006/chartDrawing">
    <cdr:from>
      <cdr:x>0.335</cdr:x>
      <cdr:y>0.94675</cdr:y>
    </cdr:from>
    <cdr:to>
      <cdr:x>0.69425</cdr:x>
      <cdr:y>1</cdr:y>
    </cdr:to>
    <cdr:sp>
      <cdr:nvSpPr>
        <cdr:cNvPr id="2" name="TextBox 5"/>
        <cdr:cNvSpPr txBox="1">
          <a:spLocks noChangeArrowheads="1"/>
        </cdr:cNvSpPr>
      </cdr:nvSpPr>
      <cdr:spPr>
        <a:xfrm>
          <a:off x="2028825" y="4019550"/>
          <a:ext cx="2181225" cy="228600"/>
        </a:xfrm>
        <a:prstGeom prst="rect">
          <a:avLst/>
        </a:prstGeom>
        <a:solidFill>
          <a:srgbClr val="FFCC99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WholeSale</a:t>
          </a:r>
        </a:p>
      </cdr:txBody>
    </cdr:sp>
  </cdr:relSizeAnchor>
  <cdr:relSizeAnchor xmlns:cdr="http://schemas.openxmlformats.org/drawingml/2006/chartDrawing">
    <cdr:from>
      <cdr:x>0.69425</cdr:x>
      <cdr:y>0.94675</cdr:y>
    </cdr:from>
    <cdr:to>
      <cdr:x>0.9995</cdr:x>
      <cdr:y>1</cdr:y>
    </cdr:to>
    <cdr:sp>
      <cdr:nvSpPr>
        <cdr:cNvPr id="3" name="TextBox 6"/>
        <cdr:cNvSpPr txBox="1">
          <a:spLocks noChangeArrowheads="1"/>
        </cdr:cNvSpPr>
      </cdr:nvSpPr>
      <cdr:spPr>
        <a:xfrm>
          <a:off x="4210050" y="4019550"/>
          <a:ext cx="1847850" cy="228600"/>
        </a:xfrm>
        <a:prstGeom prst="rect">
          <a:avLst/>
        </a:prstGeom>
        <a:solidFill>
          <a:srgbClr val="00FF00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EMMS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990600</xdr:colOff>
      <xdr:row>14</xdr:row>
      <xdr:rowOff>104775</xdr:rowOff>
    </xdr:from>
    <xdr:to>
      <xdr:col>7</xdr:col>
      <xdr:colOff>428625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990600" y="2695575"/>
        <a:ext cx="60198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0.1365</cdr:x>
      <cdr:y>0.907</cdr:y>
    </cdr:from>
    <cdr:to>
      <cdr:x>0.44725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819150" y="3848100"/>
          <a:ext cx="1866900" cy="390525"/>
        </a:xfrm>
        <a:prstGeom prst="rect">
          <a:avLst/>
        </a:prstGeom>
        <a:solidFill>
          <a:srgbClr val="9999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Retail</a:t>
          </a:r>
        </a:p>
      </cdr:txBody>
    </cdr:sp>
  </cdr:relSizeAnchor>
  <cdr:relSizeAnchor xmlns:cdr="http://schemas.openxmlformats.org/drawingml/2006/chartDrawing">
    <cdr:from>
      <cdr:x>0.44725</cdr:x>
      <cdr:y>0.907</cdr:y>
    </cdr:from>
    <cdr:to>
      <cdr:x>0.759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686050" y="3848100"/>
          <a:ext cx="1876425" cy="390525"/>
        </a:xfrm>
        <a:prstGeom prst="rect">
          <a:avLst/>
        </a:prstGeom>
        <a:solidFill>
          <a:srgbClr val="FFCC99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WholeSale</a:t>
          </a:r>
        </a:p>
      </cdr:txBody>
    </cdr:sp>
  </cdr:relSizeAnchor>
  <cdr:relSizeAnchor xmlns:cdr="http://schemas.openxmlformats.org/drawingml/2006/chartDrawing">
    <cdr:from>
      <cdr:x>0.759</cdr:x>
      <cdr:y>0.907</cdr:y>
    </cdr:from>
    <cdr:to>
      <cdr:x>0.9995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4562475" y="3848100"/>
          <a:ext cx="1447800" cy="390525"/>
        </a:xfrm>
        <a:prstGeom prst="rect">
          <a:avLst/>
        </a:prstGeom>
        <a:solidFill>
          <a:srgbClr val="00FF00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EMMS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990600</xdr:colOff>
      <xdr:row>14</xdr:row>
      <xdr:rowOff>104775</xdr:rowOff>
    </xdr:from>
    <xdr:to>
      <xdr:col>7</xdr:col>
      <xdr:colOff>428625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990600" y="2695575"/>
        <a:ext cx="60198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0.1355</cdr:x>
      <cdr:y>0.90675</cdr:y>
    </cdr:from>
    <cdr:to>
      <cdr:x>0.38225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819150" y="3848100"/>
          <a:ext cx="1495425" cy="400050"/>
        </a:xfrm>
        <a:prstGeom prst="rect">
          <a:avLst/>
        </a:prstGeom>
        <a:solidFill>
          <a:srgbClr val="9999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Retail</a:t>
          </a:r>
        </a:p>
      </cdr:txBody>
    </cdr:sp>
  </cdr:relSizeAnchor>
  <cdr:relSizeAnchor xmlns:cdr="http://schemas.openxmlformats.org/drawingml/2006/chartDrawing">
    <cdr:from>
      <cdr:x>0.38225</cdr:x>
      <cdr:y>0.90625</cdr:y>
    </cdr:from>
    <cdr:to>
      <cdr:x>0.69425</cdr:x>
      <cdr:y>0.9995</cdr:y>
    </cdr:to>
    <cdr:sp>
      <cdr:nvSpPr>
        <cdr:cNvPr id="2" name="TextBox 2"/>
        <cdr:cNvSpPr txBox="1">
          <a:spLocks noChangeArrowheads="1"/>
        </cdr:cNvSpPr>
      </cdr:nvSpPr>
      <cdr:spPr>
        <a:xfrm>
          <a:off x="2314575" y="3848100"/>
          <a:ext cx="1895475" cy="400050"/>
        </a:xfrm>
        <a:prstGeom prst="rect">
          <a:avLst/>
        </a:prstGeom>
        <a:solidFill>
          <a:srgbClr val="FFCC99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WholeSale</a:t>
          </a:r>
        </a:p>
      </cdr:txBody>
    </cdr:sp>
  </cdr:relSizeAnchor>
  <cdr:relSizeAnchor xmlns:cdr="http://schemas.openxmlformats.org/drawingml/2006/chartDrawing">
    <cdr:from>
      <cdr:x>0.69425</cdr:x>
      <cdr:y>0.90675</cdr:y>
    </cdr:from>
    <cdr:to>
      <cdr:x>0.9995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4210050" y="3848100"/>
          <a:ext cx="1847850" cy="400050"/>
        </a:xfrm>
        <a:prstGeom prst="rect">
          <a:avLst/>
        </a:prstGeom>
        <a:solidFill>
          <a:srgbClr val="00FF00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EMMS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990600</xdr:colOff>
      <xdr:row>11</xdr:row>
      <xdr:rowOff>104775</xdr:rowOff>
    </xdr:from>
    <xdr:to>
      <xdr:col>7</xdr:col>
      <xdr:colOff>428625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990600" y="2047875"/>
        <a:ext cx="60674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28</xdr:row>
      <xdr:rowOff>57150</xdr:rowOff>
    </xdr:from>
    <xdr:to>
      <xdr:col>9</xdr:col>
      <xdr:colOff>371475</xdr:colOff>
      <xdr:row>45</xdr:row>
      <xdr:rowOff>85725</xdr:rowOff>
    </xdr:to>
    <xdr:graphicFrame>
      <xdr:nvGraphicFramePr>
        <xdr:cNvPr id="1" name="Chart 1"/>
        <xdr:cNvGraphicFramePr/>
      </xdr:nvGraphicFramePr>
      <xdr:xfrm>
        <a:off x="161925" y="4029075"/>
        <a:ext cx="59912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238125</xdr:colOff>
      <xdr:row>2</xdr:row>
      <xdr:rowOff>76200</xdr:rowOff>
    </xdr:from>
    <xdr:to>
      <xdr:col>18</xdr:col>
      <xdr:colOff>28575</xdr:colOff>
      <xdr:row>26</xdr:row>
      <xdr:rowOff>104775</xdr:rowOff>
    </xdr:to>
    <xdr:graphicFrame>
      <xdr:nvGraphicFramePr>
        <xdr:cNvPr id="2" name="Chart 2"/>
        <xdr:cNvGraphicFramePr/>
      </xdr:nvGraphicFramePr>
      <xdr:xfrm>
        <a:off x="5410200" y="485775"/>
        <a:ext cx="5886450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990600</xdr:colOff>
      <xdr:row>11</xdr:row>
      <xdr:rowOff>104775</xdr:rowOff>
    </xdr:from>
    <xdr:to>
      <xdr:col>7</xdr:col>
      <xdr:colOff>428625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990600" y="2047875"/>
        <a:ext cx="60674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11</xdr:row>
      <xdr:rowOff>104775</xdr:rowOff>
    </xdr:from>
    <xdr:to>
      <xdr:col>15</xdr:col>
      <xdr:colOff>419100</xdr:colOff>
      <xdr:row>29</xdr:row>
      <xdr:rowOff>133350</xdr:rowOff>
    </xdr:to>
    <xdr:graphicFrame>
      <xdr:nvGraphicFramePr>
        <xdr:cNvPr id="2" name="Chart 2"/>
        <xdr:cNvGraphicFramePr/>
      </xdr:nvGraphicFramePr>
      <xdr:xfrm>
        <a:off x="7248525" y="2047875"/>
        <a:ext cx="467677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0.1345</cdr:x>
      <cdr:y>0.95725</cdr:y>
    </cdr:from>
    <cdr:to>
      <cdr:x>0.33675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819150" y="4162425"/>
          <a:ext cx="1238250" cy="190500"/>
        </a:xfrm>
        <a:prstGeom prst="rect">
          <a:avLst/>
        </a:prstGeom>
        <a:solidFill>
          <a:srgbClr val="9999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1" i="0" u="none" baseline="0">
              <a:latin typeface="Arial"/>
              <a:ea typeface="Arial"/>
              <a:cs typeface="Arial"/>
            </a:rPr>
            <a:t>Retail</a:t>
          </a:r>
        </a:p>
      </cdr:txBody>
    </cdr:sp>
  </cdr:relSizeAnchor>
  <cdr:relSizeAnchor xmlns:cdr="http://schemas.openxmlformats.org/drawingml/2006/chartDrawing">
    <cdr:from>
      <cdr:x>0.33675</cdr:x>
      <cdr:y>0.95725</cdr:y>
    </cdr:from>
    <cdr:to>
      <cdr:x>0.69675</cdr:x>
      <cdr:y>1</cdr:y>
    </cdr:to>
    <cdr:sp>
      <cdr:nvSpPr>
        <cdr:cNvPr id="2" name="TextBox 4"/>
        <cdr:cNvSpPr txBox="1">
          <a:spLocks noChangeArrowheads="1"/>
        </cdr:cNvSpPr>
      </cdr:nvSpPr>
      <cdr:spPr>
        <a:xfrm>
          <a:off x="2057400" y="4162425"/>
          <a:ext cx="2200275" cy="190500"/>
        </a:xfrm>
        <a:prstGeom prst="rect">
          <a:avLst/>
        </a:prstGeom>
        <a:solidFill>
          <a:srgbClr val="FFCC99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1" i="0" u="none" baseline="0">
              <a:latin typeface="Arial"/>
              <a:ea typeface="Arial"/>
              <a:cs typeface="Arial"/>
            </a:rPr>
            <a:t>WholeSale</a:t>
          </a:r>
        </a:p>
      </cdr:txBody>
    </cdr:sp>
  </cdr:relSizeAnchor>
  <cdr:relSizeAnchor xmlns:cdr="http://schemas.openxmlformats.org/drawingml/2006/chartDrawing">
    <cdr:from>
      <cdr:x>0.69675</cdr:x>
      <cdr:y>0.95725</cdr:y>
    </cdr:from>
    <cdr:to>
      <cdr:x>0.9995</cdr:x>
      <cdr:y>1</cdr:y>
    </cdr:to>
    <cdr:sp>
      <cdr:nvSpPr>
        <cdr:cNvPr id="3" name="TextBox 5"/>
        <cdr:cNvSpPr txBox="1">
          <a:spLocks noChangeArrowheads="1"/>
        </cdr:cNvSpPr>
      </cdr:nvSpPr>
      <cdr:spPr>
        <a:xfrm>
          <a:off x="4257675" y="4162425"/>
          <a:ext cx="1847850" cy="190500"/>
        </a:xfrm>
        <a:prstGeom prst="rect">
          <a:avLst/>
        </a:prstGeom>
        <a:solidFill>
          <a:srgbClr val="00FF00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1" i="0" u="none" baseline="0">
              <a:latin typeface="Arial"/>
              <a:ea typeface="Arial"/>
              <a:cs typeface="Arial"/>
            </a:rPr>
            <a:t>EMMS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990600</xdr:colOff>
      <xdr:row>11</xdr:row>
      <xdr:rowOff>104775</xdr:rowOff>
    </xdr:from>
    <xdr:to>
      <xdr:col>7</xdr:col>
      <xdr:colOff>428625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990600" y="2047875"/>
        <a:ext cx="61150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600075</xdr:colOff>
      <xdr:row>11</xdr:row>
      <xdr:rowOff>9525</xdr:rowOff>
    </xdr:from>
    <xdr:to>
      <xdr:col>17</xdr:col>
      <xdr:colOff>0</xdr:colOff>
      <xdr:row>28</xdr:row>
      <xdr:rowOff>152400</xdr:rowOff>
    </xdr:to>
    <xdr:graphicFrame>
      <xdr:nvGraphicFramePr>
        <xdr:cNvPr id="2" name="Chart 2"/>
        <xdr:cNvGraphicFramePr/>
      </xdr:nvGraphicFramePr>
      <xdr:xfrm>
        <a:off x="7886700" y="1952625"/>
        <a:ext cx="488632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0.1445</cdr:x>
      <cdr:y>0.94275</cdr:y>
    </cdr:from>
    <cdr:to>
      <cdr:x>0.38275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876300" y="4000500"/>
          <a:ext cx="1447800" cy="247650"/>
        </a:xfrm>
        <a:prstGeom prst="rect">
          <a:avLst/>
        </a:prstGeom>
        <a:solidFill>
          <a:srgbClr val="9999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Retail</a:t>
          </a:r>
        </a:p>
      </cdr:txBody>
    </cdr:sp>
  </cdr:relSizeAnchor>
  <cdr:relSizeAnchor xmlns:cdr="http://schemas.openxmlformats.org/drawingml/2006/chartDrawing">
    <cdr:from>
      <cdr:x>0.38275</cdr:x>
      <cdr:y>0.94275</cdr:y>
    </cdr:from>
    <cdr:to>
      <cdr:x>0.64425</cdr:x>
      <cdr:y>0.999</cdr:y>
    </cdr:to>
    <cdr:sp>
      <cdr:nvSpPr>
        <cdr:cNvPr id="2" name="TextBox 4"/>
        <cdr:cNvSpPr txBox="1">
          <a:spLocks noChangeArrowheads="1"/>
        </cdr:cNvSpPr>
      </cdr:nvSpPr>
      <cdr:spPr>
        <a:xfrm>
          <a:off x="2324100" y="4000500"/>
          <a:ext cx="1590675" cy="238125"/>
        </a:xfrm>
        <a:prstGeom prst="rect">
          <a:avLst/>
        </a:prstGeom>
        <a:solidFill>
          <a:srgbClr val="FFCC99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WholeSale</a:t>
          </a:r>
        </a:p>
      </cdr:txBody>
    </cdr:sp>
  </cdr:relSizeAnchor>
  <cdr:relSizeAnchor xmlns:cdr="http://schemas.openxmlformats.org/drawingml/2006/chartDrawing">
    <cdr:from>
      <cdr:x>0.64425</cdr:x>
      <cdr:y>0.94275</cdr:y>
    </cdr:from>
    <cdr:to>
      <cdr:x>0.99975</cdr:x>
      <cdr:y>1</cdr:y>
    </cdr:to>
    <cdr:sp>
      <cdr:nvSpPr>
        <cdr:cNvPr id="3" name="TextBox 5"/>
        <cdr:cNvSpPr txBox="1">
          <a:spLocks noChangeArrowheads="1"/>
        </cdr:cNvSpPr>
      </cdr:nvSpPr>
      <cdr:spPr>
        <a:xfrm>
          <a:off x="3914775" y="4000500"/>
          <a:ext cx="2162175" cy="247650"/>
        </a:xfrm>
        <a:prstGeom prst="rect">
          <a:avLst/>
        </a:prstGeom>
        <a:solidFill>
          <a:srgbClr val="00FF00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EMMS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990600</xdr:colOff>
      <xdr:row>11</xdr:row>
      <xdr:rowOff>104775</xdr:rowOff>
    </xdr:from>
    <xdr:to>
      <xdr:col>7</xdr:col>
      <xdr:colOff>428625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990600" y="2047875"/>
        <a:ext cx="60864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1095375</xdr:colOff>
      <xdr:row>11</xdr:row>
      <xdr:rowOff>85725</xdr:rowOff>
    </xdr:from>
    <xdr:to>
      <xdr:col>16</xdr:col>
      <xdr:colOff>590550</xdr:colOff>
      <xdr:row>37</xdr:row>
      <xdr:rowOff>133350</xdr:rowOff>
    </xdr:to>
    <xdr:graphicFrame>
      <xdr:nvGraphicFramePr>
        <xdr:cNvPr id="2" name="Chart 2"/>
        <xdr:cNvGraphicFramePr/>
      </xdr:nvGraphicFramePr>
      <xdr:xfrm>
        <a:off x="7743825" y="2028825"/>
        <a:ext cx="6696075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0.181</cdr:x>
      <cdr:y>0.93225</cdr:y>
    </cdr:from>
    <cdr:to>
      <cdr:x>0.37425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1152525" y="4276725"/>
          <a:ext cx="1238250" cy="314325"/>
        </a:xfrm>
        <a:prstGeom prst="rect">
          <a:avLst/>
        </a:prstGeom>
        <a:solidFill>
          <a:srgbClr val="9999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Retail</a:t>
          </a:r>
        </a:p>
      </cdr:txBody>
    </cdr:sp>
  </cdr:relSizeAnchor>
  <cdr:relSizeAnchor xmlns:cdr="http://schemas.openxmlformats.org/drawingml/2006/chartDrawing">
    <cdr:from>
      <cdr:x>0.37425</cdr:x>
      <cdr:y>0.93225</cdr:y>
    </cdr:from>
    <cdr:to>
      <cdr:x>0.65725</cdr:x>
      <cdr:y>1</cdr:y>
    </cdr:to>
    <cdr:sp>
      <cdr:nvSpPr>
        <cdr:cNvPr id="2" name="TextBox 4"/>
        <cdr:cNvSpPr txBox="1">
          <a:spLocks noChangeArrowheads="1"/>
        </cdr:cNvSpPr>
      </cdr:nvSpPr>
      <cdr:spPr>
        <a:xfrm>
          <a:off x="2390775" y="4276725"/>
          <a:ext cx="1809750" cy="314325"/>
        </a:xfrm>
        <a:prstGeom prst="rect">
          <a:avLst/>
        </a:prstGeom>
        <a:solidFill>
          <a:srgbClr val="FFCC99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WholeSale</a:t>
          </a:r>
        </a:p>
      </cdr:txBody>
    </cdr:sp>
  </cdr:relSizeAnchor>
  <cdr:relSizeAnchor xmlns:cdr="http://schemas.openxmlformats.org/drawingml/2006/chartDrawing">
    <cdr:from>
      <cdr:x>0.65025</cdr:x>
      <cdr:y>0.93225</cdr:y>
    </cdr:from>
    <cdr:to>
      <cdr:x>1</cdr:x>
      <cdr:y>1</cdr:y>
    </cdr:to>
    <cdr:sp>
      <cdr:nvSpPr>
        <cdr:cNvPr id="3" name="TextBox 5"/>
        <cdr:cNvSpPr txBox="1">
          <a:spLocks noChangeArrowheads="1"/>
        </cdr:cNvSpPr>
      </cdr:nvSpPr>
      <cdr:spPr>
        <a:xfrm>
          <a:off x="4152900" y="4276725"/>
          <a:ext cx="2238375" cy="314325"/>
        </a:xfrm>
        <a:prstGeom prst="rect">
          <a:avLst/>
        </a:prstGeom>
        <a:solidFill>
          <a:srgbClr val="00FF00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EMMS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C4" sqref="C4"/>
    </sheetView>
  </sheetViews>
  <sheetFormatPr defaultColWidth="9.140625" defaultRowHeight="12.75"/>
  <cols>
    <col min="1" max="1" width="21.00390625" style="0" customWidth="1"/>
    <col min="2" max="2" width="18.00390625" style="0" customWidth="1"/>
    <col min="3" max="3" width="12.57421875" style="0" customWidth="1"/>
    <col min="4" max="4" width="13.28125" style="0" customWidth="1"/>
    <col min="5" max="5" width="14.57421875" style="0" customWidth="1"/>
    <col min="6" max="6" width="74.00390625" style="0" customWidth="1"/>
  </cols>
  <sheetData>
    <row r="1" spans="1:7" s="6" customFormat="1" ht="79.5" customHeight="1">
      <c r="A1" s="6" t="s">
        <v>1</v>
      </c>
      <c r="B1" s="6" t="s">
        <v>7</v>
      </c>
      <c r="C1" s="6" t="s">
        <v>12</v>
      </c>
      <c r="D1" s="6" t="s">
        <v>14</v>
      </c>
      <c r="E1" s="6" t="s">
        <v>9</v>
      </c>
      <c r="F1" s="6" t="s">
        <v>8</v>
      </c>
      <c r="G1" s="6" t="s">
        <v>27</v>
      </c>
    </row>
    <row r="2" spans="1:6" s="2" customFormat="1" ht="25.5">
      <c r="A2" s="4" t="s">
        <v>10</v>
      </c>
      <c r="B2" s="4"/>
      <c r="C2" s="4">
        <f>SUM(C3:C3)</f>
        <v>840</v>
      </c>
      <c r="D2" s="4">
        <f>SUM(D3:D3)</f>
        <v>105</v>
      </c>
      <c r="E2" s="4"/>
      <c r="F2" s="4"/>
    </row>
    <row r="3" spans="1:6" ht="12.75">
      <c r="A3" s="1"/>
      <c r="B3" s="1"/>
      <c r="C3" s="1">
        <v>840</v>
      </c>
      <c r="D3" s="1">
        <v>105</v>
      </c>
      <c r="E3" s="1"/>
      <c r="F3" s="1"/>
    </row>
    <row r="4" spans="1:6" ht="12.75">
      <c r="A4" s="1"/>
      <c r="B4" s="1"/>
      <c r="C4" s="1"/>
      <c r="D4" s="1"/>
      <c r="E4" s="1"/>
      <c r="F4" s="1"/>
    </row>
    <row r="5" spans="1:6" s="2" customFormat="1" ht="12.75">
      <c r="A5" s="4" t="s">
        <v>3</v>
      </c>
      <c r="B5" s="4"/>
      <c r="C5" s="4">
        <f>SUM(C6:C7)</f>
        <v>0</v>
      </c>
      <c r="D5" s="4">
        <f>SUM(D6:D7)</f>
        <v>32</v>
      </c>
      <c r="E5" s="4"/>
      <c r="F5" s="4"/>
    </row>
    <row r="6" spans="1:6" ht="12.75">
      <c r="A6" s="1"/>
      <c r="B6" s="1"/>
      <c r="C6" s="1"/>
      <c r="D6" s="1">
        <v>32</v>
      </c>
      <c r="E6" s="5"/>
      <c r="F6" s="1"/>
    </row>
    <row r="7" spans="1:6" ht="12.75">
      <c r="A7" s="1"/>
      <c r="B7" s="1"/>
      <c r="C7" s="1"/>
      <c r="D7" s="1"/>
      <c r="E7" s="1"/>
      <c r="F7" s="1"/>
    </row>
    <row r="8" spans="1:6" s="7" customFormat="1" ht="63">
      <c r="A8" s="6" t="s">
        <v>2</v>
      </c>
      <c r="B8" s="6" t="s">
        <v>7</v>
      </c>
      <c r="C8" s="6" t="s">
        <v>12</v>
      </c>
      <c r="D8" s="6" t="s">
        <v>11</v>
      </c>
      <c r="E8" s="6" t="s">
        <v>9</v>
      </c>
      <c r="F8" s="6" t="s">
        <v>8</v>
      </c>
    </row>
    <row r="9" spans="1:6" s="2" customFormat="1" ht="12.75">
      <c r="A9" s="4" t="s">
        <v>2</v>
      </c>
      <c r="B9" s="4"/>
      <c r="C9" s="4">
        <f>SUM(C10:C11)</f>
        <v>0</v>
      </c>
      <c r="D9" s="4">
        <f>SUM(D10:D11)</f>
        <v>0</v>
      </c>
      <c r="E9" s="4"/>
      <c r="F9" s="4"/>
    </row>
    <row r="10" spans="1:6" ht="12.75">
      <c r="A10" s="1"/>
      <c r="B10" s="1"/>
      <c r="C10" s="1"/>
      <c r="D10" s="16">
        <v>0</v>
      </c>
      <c r="E10" s="1"/>
      <c r="F10" s="1"/>
    </row>
    <row r="11" spans="1:6" ht="12.75">
      <c r="A11" s="1"/>
      <c r="B11" s="1"/>
      <c r="C11" s="1"/>
      <c r="D11" s="1"/>
      <c r="E11" s="1"/>
      <c r="F11" s="1"/>
    </row>
    <row r="12" spans="1:6" ht="63">
      <c r="A12" s="6" t="s">
        <v>20</v>
      </c>
      <c r="B12" s="6" t="s">
        <v>7</v>
      </c>
      <c r="C12" s="6" t="s">
        <v>12</v>
      </c>
      <c r="D12" s="6" t="s">
        <v>11</v>
      </c>
      <c r="E12" s="6" t="s">
        <v>9</v>
      </c>
      <c r="F12" s="6" t="s">
        <v>8</v>
      </c>
    </row>
    <row r="13" spans="1:6" ht="12.75">
      <c r="A13" s="4" t="s">
        <v>21</v>
      </c>
      <c r="B13" s="4"/>
      <c r="C13" s="4">
        <f>SUM(C14:C15)</f>
        <v>0</v>
      </c>
      <c r="D13" s="4">
        <f>SUM(D14:D15)</f>
        <v>13</v>
      </c>
      <c r="E13" s="4"/>
      <c r="F13" s="4"/>
    </row>
    <row r="14" spans="1:6" ht="12.75">
      <c r="A14" s="1"/>
      <c r="B14" s="1"/>
      <c r="C14" s="1"/>
      <c r="D14" s="1">
        <v>13</v>
      </c>
      <c r="E14" s="1"/>
      <c r="F14" s="1"/>
    </row>
    <row r="15" spans="1:6" s="2" customFormat="1" ht="12.75">
      <c r="A15" s="1"/>
      <c r="B15" s="1"/>
      <c r="C15" s="1"/>
      <c r="D15" s="1"/>
      <c r="E15" s="1"/>
      <c r="F15" s="1"/>
    </row>
    <row r="16" spans="1:6" ht="25.5">
      <c r="A16" s="4" t="s">
        <v>22</v>
      </c>
      <c r="B16" s="4"/>
      <c r="C16" s="4">
        <f>SUM(C17:C19)</f>
        <v>0</v>
      </c>
      <c r="D16" s="4">
        <f>SUM(D17:D21)</f>
        <v>0</v>
      </c>
      <c r="E16" s="4"/>
      <c r="F16" s="4"/>
    </row>
    <row r="17" spans="1:6" ht="12.75">
      <c r="A17" s="1"/>
      <c r="B17" s="1"/>
      <c r="C17" s="1"/>
      <c r="D17" s="1"/>
      <c r="E17" s="1"/>
      <c r="F17" s="1"/>
    </row>
    <row r="18" spans="1:6" ht="12.75">
      <c r="A18" s="1"/>
      <c r="B18" s="1"/>
      <c r="C18" s="1"/>
      <c r="D18" s="1"/>
      <c r="E18" s="1"/>
      <c r="F18" s="1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1"/>
      <c r="B21" s="1"/>
      <c r="C21" s="1"/>
      <c r="D21" s="1"/>
      <c r="E21" s="1"/>
      <c r="F21" s="1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E3" sqref="E3"/>
    </sheetView>
  </sheetViews>
  <sheetFormatPr defaultColWidth="9.140625" defaultRowHeight="12.75"/>
  <cols>
    <col min="1" max="2" width="20.421875" style="0" customWidth="1"/>
    <col min="3" max="3" width="18.28125" style="0" customWidth="1"/>
    <col min="4" max="4" width="9.28125" style="0" bestFit="1" customWidth="1"/>
    <col min="5" max="5" width="10.57421875" style="0" customWidth="1"/>
    <col min="6" max="6" width="10.140625" style="0" customWidth="1"/>
    <col min="7" max="7" width="12.140625" style="0" customWidth="1"/>
  </cols>
  <sheetData>
    <row r="1" spans="1:7" s="1" customFormat="1" ht="25.5">
      <c r="A1" s="1" t="s">
        <v>0</v>
      </c>
      <c r="C1" s="1" t="s">
        <v>25</v>
      </c>
      <c r="D1" s="1" t="s">
        <v>23</v>
      </c>
      <c r="E1" s="1" t="s">
        <v>13</v>
      </c>
      <c r="F1" s="1" t="s">
        <v>24</v>
      </c>
      <c r="G1" s="1" t="s">
        <v>26</v>
      </c>
    </row>
    <row r="2" spans="1:7" s="2" customFormat="1" ht="12.75">
      <c r="A2" s="2" t="s">
        <v>1</v>
      </c>
      <c r="G2" s="3"/>
    </row>
    <row r="3" spans="2:7" ht="12.75">
      <c r="B3" t="s">
        <v>10</v>
      </c>
      <c r="C3" s="2">
        <v>44640</v>
      </c>
      <c r="D3">
        <f>'May ''06 Details'!C2</f>
        <v>3255</v>
      </c>
      <c r="E3" s="2">
        <f>SUM(C3-D3)</f>
        <v>41385</v>
      </c>
      <c r="F3">
        <f>'May ''06 Details'!D2</f>
        <v>402</v>
      </c>
      <c r="G3" s="3">
        <f>SUM(1-(F3/E3))</f>
        <v>0.990286335628851</v>
      </c>
    </row>
    <row r="4" spans="2:7" ht="12.75">
      <c r="B4" t="s">
        <v>3</v>
      </c>
      <c r="C4" s="2">
        <v>44640</v>
      </c>
      <c r="D4">
        <f>'May ''06 Details'!C5</f>
        <v>0</v>
      </c>
      <c r="E4" s="2">
        <f>SUM(C4-D4)</f>
        <v>44640</v>
      </c>
      <c r="F4">
        <f>'May ''06 Details'!D5</f>
        <v>10</v>
      </c>
      <c r="G4" s="3">
        <f>SUM(1-(F4/E4))</f>
        <v>0.9997759856630825</v>
      </c>
    </row>
    <row r="5" spans="3:7" ht="12.75">
      <c r="C5" s="2"/>
      <c r="E5" s="2"/>
      <c r="G5" s="3"/>
    </row>
    <row r="6" spans="1:7" s="2" customFormat="1" ht="12.75">
      <c r="A6" s="2" t="s">
        <v>2</v>
      </c>
      <c r="B6" s="2" t="s">
        <v>33</v>
      </c>
      <c r="C6" s="2">
        <v>44640</v>
      </c>
      <c r="D6">
        <f>'May ''06 Details'!C11</f>
        <v>0</v>
      </c>
      <c r="E6" s="2">
        <f>SUM(C6-D6)</f>
        <v>44640</v>
      </c>
      <c r="F6">
        <f>'May ''06 Details'!D11</f>
        <v>0</v>
      </c>
      <c r="G6" s="3">
        <f>SUM(1-(F6/E6))</f>
        <v>1</v>
      </c>
    </row>
    <row r="7" spans="3:7" ht="12.75">
      <c r="C7" s="2"/>
      <c r="E7" s="2"/>
      <c r="G7" s="3"/>
    </row>
    <row r="8" spans="1:2" ht="12.75">
      <c r="A8" t="s">
        <v>20</v>
      </c>
      <c r="B8" s="2" t="s">
        <v>20</v>
      </c>
    </row>
    <row r="9" spans="2:7" ht="12.75">
      <c r="B9" t="s">
        <v>21</v>
      </c>
      <c r="C9">
        <v>44640</v>
      </c>
      <c r="D9">
        <f>'May ''06 Details'!C17</f>
        <v>0</v>
      </c>
      <c r="E9" s="2">
        <f>SUM(C9-D9)</f>
        <v>44640</v>
      </c>
      <c r="F9">
        <f>'May ''06 Details'!D17</f>
        <v>74</v>
      </c>
      <c r="G9" s="3">
        <f>SUM(1-(F9/E9))</f>
        <v>0.9983422939068101</v>
      </c>
    </row>
    <row r="10" spans="2:7" s="2" customFormat="1" ht="12.75">
      <c r="B10" s="13" t="s">
        <v>22</v>
      </c>
      <c r="C10" s="2">
        <v>2976</v>
      </c>
      <c r="D10" s="2">
        <f>'May ''06 Details'!C21</f>
        <v>0</v>
      </c>
      <c r="E10" s="2">
        <f>SUM(C10-D10)</f>
        <v>2976</v>
      </c>
      <c r="F10" s="2">
        <f>'May ''06 Details'!D21</f>
        <v>7</v>
      </c>
      <c r="G10" s="3">
        <f>SUM(1-(F10/E10))</f>
        <v>0.9976478494623656</v>
      </c>
    </row>
  </sheetData>
  <printOptions/>
  <pageMargins left="0.75" right="0.75" top="1" bottom="1" header="0.5" footer="0.5"/>
  <pageSetup horizontalDpi="300" verticalDpi="300" orientation="portrait" scale="7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E37" sqref="E37"/>
    </sheetView>
  </sheetViews>
  <sheetFormatPr defaultColWidth="9.140625" defaultRowHeight="12.75"/>
  <cols>
    <col min="1" max="1" width="21.00390625" style="0" customWidth="1"/>
    <col min="2" max="2" width="18.00390625" style="0" customWidth="1"/>
    <col min="3" max="3" width="12.57421875" style="0" customWidth="1"/>
    <col min="4" max="4" width="13.28125" style="0" customWidth="1"/>
    <col min="5" max="5" width="14.57421875" style="0" customWidth="1"/>
    <col min="6" max="6" width="44.8515625" style="0" bestFit="1" customWidth="1"/>
    <col min="7" max="7" width="34.8515625" style="0" bestFit="1" customWidth="1"/>
  </cols>
  <sheetData>
    <row r="1" spans="1:6" s="6" customFormat="1" ht="79.5" customHeight="1">
      <c r="A1" s="6" t="s">
        <v>1</v>
      </c>
      <c r="B1" s="6" t="s">
        <v>7</v>
      </c>
      <c r="C1" s="6" t="s">
        <v>12</v>
      </c>
      <c r="D1" s="6" t="s">
        <v>14</v>
      </c>
      <c r="E1" s="6" t="s">
        <v>9</v>
      </c>
      <c r="F1" s="6" t="s">
        <v>8</v>
      </c>
    </row>
    <row r="2" spans="1:6" s="2" customFormat="1" ht="25.5">
      <c r="A2" s="4" t="s">
        <v>10</v>
      </c>
      <c r="B2" s="4"/>
      <c r="C2" s="4">
        <f>SUM(C3:C5)</f>
        <v>0</v>
      </c>
      <c r="D2" s="4">
        <f>SUM(D3:D5)</f>
        <v>0</v>
      </c>
      <c r="E2" s="4"/>
      <c r="F2" s="4"/>
    </row>
    <row r="3" spans="1:5" ht="12.75">
      <c r="A3" s="1"/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1"/>
      <c r="B5" s="1"/>
      <c r="C5" s="1"/>
      <c r="D5" s="1"/>
      <c r="E5" s="1"/>
    </row>
    <row r="6" spans="1:5" s="2" customFormat="1" ht="12.75">
      <c r="A6" s="4" t="s">
        <v>3</v>
      </c>
      <c r="B6" s="4"/>
      <c r="C6" s="4">
        <f>SUM(C7:C8)</f>
        <v>2895</v>
      </c>
      <c r="D6" s="4">
        <f>SUM(D7:D8)</f>
        <v>28</v>
      </c>
      <c r="E6" s="4"/>
    </row>
    <row r="7" spans="1:5" ht="12.75">
      <c r="A7" s="1"/>
      <c r="B7" s="1"/>
      <c r="C7" s="1">
        <v>2895</v>
      </c>
      <c r="D7" s="1">
        <v>28</v>
      </c>
      <c r="E7" s="1"/>
    </row>
    <row r="8" spans="1:5" ht="12.75">
      <c r="A8" s="1"/>
      <c r="B8" s="1"/>
      <c r="C8" s="1"/>
      <c r="D8" s="1"/>
      <c r="E8" s="1"/>
    </row>
    <row r="9" spans="1:6" s="2" customFormat="1" ht="25.5">
      <c r="A9" s="4" t="s">
        <v>17</v>
      </c>
      <c r="B9" s="4"/>
      <c r="C9" s="4">
        <f>SUM(C10:C11)</f>
        <v>0</v>
      </c>
      <c r="D9" s="4">
        <f>SUM(D10:D11)</f>
        <v>0</v>
      </c>
      <c r="E9" s="4"/>
      <c r="F9" s="4"/>
    </row>
    <row r="10" spans="1:6" ht="12.75">
      <c r="A10" s="1"/>
      <c r="B10" s="1"/>
      <c r="C10" s="1"/>
      <c r="D10" s="1"/>
      <c r="E10" s="1"/>
      <c r="F10" s="1"/>
    </row>
    <row r="11" spans="1:6" ht="12.75">
      <c r="A11" s="1"/>
      <c r="B11" s="1"/>
      <c r="C11" s="1"/>
      <c r="D11" s="1"/>
      <c r="E11" s="1"/>
      <c r="F11" s="1"/>
    </row>
    <row r="12" spans="1:6" s="7" customFormat="1" ht="63">
      <c r="A12" s="6" t="s">
        <v>2</v>
      </c>
      <c r="B12" s="6" t="s">
        <v>7</v>
      </c>
      <c r="C12" s="6" t="s">
        <v>12</v>
      </c>
      <c r="D12" s="6" t="s">
        <v>11</v>
      </c>
      <c r="E12" s="6" t="s">
        <v>9</v>
      </c>
      <c r="F12" s="6" t="s">
        <v>8</v>
      </c>
    </row>
    <row r="13" spans="1:5" s="2" customFormat="1" ht="12.75">
      <c r="A13" s="4" t="s">
        <v>4</v>
      </c>
      <c r="B13" s="4"/>
      <c r="C13" s="4">
        <f>SUM(C14:C17)</f>
        <v>0</v>
      </c>
      <c r="D13" s="4">
        <f>SUM(D14:D17)</f>
        <v>0</v>
      </c>
      <c r="E13" s="4"/>
    </row>
    <row r="14" spans="1:6" ht="12.75">
      <c r="A14" s="1"/>
      <c r="B14" s="1"/>
      <c r="C14" s="1">
        <v>0</v>
      </c>
      <c r="D14" s="1">
        <v>0</v>
      </c>
      <c r="E14" s="1"/>
      <c r="F14" s="8"/>
    </row>
    <row r="15" spans="1:6" ht="12.75">
      <c r="A15" s="1"/>
      <c r="B15" s="1"/>
      <c r="C15" s="1"/>
      <c r="D15" s="1"/>
      <c r="E15" s="1"/>
      <c r="F15" s="1"/>
    </row>
    <row r="16" spans="1:6" ht="12.75">
      <c r="A16" s="1"/>
      <c r="B16" s="1"/>
      <c r="C16" s="1"/>
      <c r="D16" s="1"/>
      <c r="E16" s="1"/>
      <c r="F16" s="1"/>
    </row>
    <row r="17" spans="1:6" ht="12.75">
      <c r="A17" s="1"/>
      <c r="B17" s="1"/>
      <c r="C17" s="1"/>
      <c r="D17" s="1"/>
      <c r="E17" s="1"/>
      <c r="F17" s="1"/>
    </row>
    <row r="18" spans="1:6" s="2" customFormat="1" ht="12.75">
      <c r="A18" s="4" t="s">
        <v>5</v>
      </c>
      <c r="B18" s="4"/>
      <c r="C18" s="4">
        <f>SUM(C19:C20)</f>
        <v>0</v>
      </c>
      <c r="D18" s="4">
        <f>SUM(D19:D20)</f>
        <v>0</v>
      </c>
      <c r="E18" s="4"/>
      <c r="F18" s="4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11" ht="12" customHeight="1">
      <c r="A21" s="1"/>
      <c r="B21" s="1"/>
      <c r="C21" s="1"/>
      <c r="D21" s="1"/>
      <c r="E21" s="1"/>
      <c r="F21" s="10"/>
      <c r="J21" s="11"/>
      <c r="K21" t="s">
        <v>18</v>
      </c>
    </row>
    <row r="22" spans="1:6" ht="12" customHeight="1">
      <c r="A22" s="6" t="s">
        <v>20</v>
      </c>
      <c r="B22" s="6" t="s">
        <v>7</v>
      </c>
      <c r="C22" s="6" t="s">
        <v>12</v>
      </c>
      <c r="D22" s="6" t="s">
        <v>11</v>
      </c>
      <c r="E22" s="6" t="s">
        <v>9</v>
      </c>
      <c r="F22" s="6" t="s">
        <v>8</v>
      </c>
    </row>
    <row r="23" spans="1:6" ht="12" customHeight="1">
      <c r="A23" s="4" t="s">
        <v>21</v>
      </c>
      <c r="B23" s="4"/>
      <c r="C23" s="4">
        <f>SUM(C24:C28)</f>
        <v>0</v>
      </c>
      <c r="D23" s="4">
        <f>SUM(D24:D28)</f>
        <v>2</v>
      </c>
      <c r="E23" s="4"/>
      <c r="F23" s="4"/>
    </row>
    <row r="24" spans="1:6" s="7" customFormat="1" ht="12" customHeight="1">
      <c r="A24" s="1"/>
      <c r="B24" s="1"/>
      <c r="C24" s="1"/>
      <c r="D24" s="1">
        <v>2</v>
      </c>
      <c r="E24" s="1"/>
      <c r="F24" s="1"/>
    </row>
    <row r="25" spans="1:6" ht="12" customHeight="1">
      <c r="A25" s="1"/>
      <c r="B25" s="1"/>
      <c r="C25" s="1"/>
      <c r="D25" s="1"/>
      <c r="E25" s="1"/>
      <c r="F25" s="1"/>
    </row>
    <row r="26" spans="1:6" ht="12" customHeight="1">
      <c r="A26" s="1"/>
      <c r="B26" s="1"/>
      <c r="C26" s="1"/>
      <c r="D26" s="1"/>
      <c r="E26" s="1"/>
      <c r="F26" s="1"/>
    </row>
    <row r="27" spans="1:6" ht="12" customHeight="1">
      <c r="A27" s="1"/>
      <c r="B27" s="1"/>
      <c r="C27" s="1"/>
      <c r="D27" s="1"/>
      <c r="E27" s="1"/>
      <c r="F27" s="1"/>
    </row>
    <row r="28" spans="1:6" ht="12" customHeight="1">
      <c r="A28" s="1"/>
      <c r="B28" s="1"/>
      <c r="C28" s="1"/>
      <c r="D28" s="1"/>
      <c r="E28" s="1"/>
      <c r="F28" s="1"/>
    </row>
    <row r="29" ht="12" customHeight="1"/>
    <row r="30" spans="1:6" ht="25.5">
      <c r="A30" s="4" t="s">
        <v>22</v>
      </c>
      <c r="B30" s="4"/>
      <c r="C30" s="4">
        <f>SUM(C31:C38)</f>
        <v>0</v>
      </c>
      <c r="D30" s="4">
        <v>1</v>
      </c>
      <c r="E30" s="4"/>
      <c r="F30" s="4"/>
    </row>
    <row r="31" spans="1:6" ht="12.75">
      <c r="A31" s="1"/>
      <c r="B31" s="1"/>
      <c r="C31" s="1"/>
      <c r="D31" s="1"/>
      <c r="E31" s="5"/>
      <c r="F31" s="1"/>
    </row>
    <row r="32" spans="1:6" ht="12.75">
      <c r="A32" s="1"/>
      <c r="B32" s="1"/>
      <c r="C32" s="1"/>
      <c r="D32" s="1"/>
      <c r="E32" s="1"/>
      <c r="F32" s="1"/>
    </row>
    <row r="33" spans="2:6" ht="12.75"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4"/>
      <c r="B35" s="4"/>
      <c r="C35" s="4"/>
      <c r="D35" s="4"/>
      <c r="E35" s="4"/>
      <c r="F35" s="4"/>
    </row>
    <row r="36" spans="1:6" ht="12.75">
      <c r="A36" s="1"/>
      <c r="B36" s="1"/>
      <c r="C36" s="1"/>
      <c r="D36" s="1"/>
      <c r="E36" s="1"/>
      <c r="F36" s="1"/>
    </row>
    <row r="37" spans="2:6" ht="12.75"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C8" sqref="C8"/>
    </sheetView>
  </sheetViews>
  <sheetFormatPr defaultColWidth="9.140625" defaultRowHeight="12.75"/>
  <cols>
    <col min="1" max="2" width="20.421875" style="0" customWidth="1"/>
    <col min="3" max="3" width="18.28125" style="0" customWidth="1"/>
    <col min="4" max="4" width="9.28125" style="0" bestFit="1" customWidth="1"/>
    <col min="5" max="5" width="11.421875" style="0" customWidth="1"/>
    <col min="6" max="6" width="10.140625" style="0" customWidth="1"/>
    <col min="7" max="7" width="12.28125" style="0" customWidth="1"/>
  </cols>
  <sheetData>
    <row r="1" spans="1:7" s="1" customFormat="1" ht="25.5">
      <c r="A1" s="1" t="s">
        <v>0</v>
      </c>
      <c r="C1" s="1" t="s">
        <v>25</v>
      </c>
      <c r="D1" s="1" t="s">
        <v>23</v>
      </c>
      <c r="E1" s="1" t="s">
        <v>13</v>
      </c>
      <c r="F1" s="1" t="s">
        <v>24</v>
      </c>
      <c r="G1" s="1" t="s">
        <v>26</v>
      </c>
    </row>
    <row r="2" spans="1:7" s="2" customFormat="1" ht="12.75">
      <c r="A2" s="2" t="s">
        <v>1</v>
      </c>
      <c r="G2" s="3"/>
    </row>
    <row r="3" spans="2:7" ht="12.75">
      <c r="B3" t="s">
        <v>10</v>
      </c>
      <c r="C3" s="2">
        <v>43200</v>
      </c>
      <c r="D3">
        <f>'June ''06 Details'!C2</f>
        <v>0</v>
      </c>
      <c r="E3" s="2">
        <f>SUM(C3-D3)</f>
        <v>43200</v>
      </c>
      <c r="F3">
        <f>'June ''06 Details'!D2</f>
        <v>0</v>
      </c>
      <c r="G3" s="3">
        <f>SUM(1-(F3/E3))</f>
        <v>1</v>
      </c>
    </row>
    <row r="4" spans="2:7" ht="12.75">
      <c r="B4" t="s">
        <v>3</v>
      </c>
      <c r="C4" s="2">
        <v>43200</v>
      </c>
      <c r="D4">
        <f>'June ''06 Details'!C6</f>
        <v>2895</v>
      </c>
      <c r="E4" s="2">
        <f>SUM(C4-D4)</f>
        <v>40305</v>
      </c>
      <c r="F4">
        <f>'June ''06 Details'!D6</f>
        <v>28</v>
      </c>
      <c r="G4" s="3">
        <f>SUM(1-(F4/E4))</f>
        <v>0.9993052971095397</v>
      </c>
    </row>
    <row r="5" spans="3:7" ht="12.75">
      <c r="C5" s="2"/>
      <c r="E5" s="2"/>
      <c r="G5" s="3"/>
    </row>
    <row r="6" spans="2:7" ht="12.75">
      <c r="B6" s="2"/>
      <c r="C6" s="2"/>
      <c r="E6" s="2"/>
      <c r="G6" s="3"/>
    </row>
    <row r="8" spans="1:7" s="2" customFormat="1" ht="12.75">
      <c r="A8" s="2" t="s">
        <v>2</v>
      </c>
      <c r="B8" s="2" t="s">
        <v>33</v>
      </c>
      <c r="C8" s="2">
        <v>43200</v>
      </c>
      <c r="D8">
        <f>'June ''06 Details'!C13</f>
        <v>0</v>
      </c>
      <c r="E8" s="2">
        <f>SUM(C8-D8)</f>
        <v>43200</v>
      </c>
      <c r="F8">
        <f>'June ''06 Details'!D13</f>
        <v>0</v>
      </c>
      <c r="G8" s="3">
        <f>SUM(1-(F8/E8))</f>
        <v>1</v>
      </c>
    </row>
    <row r="9" spans="3:7" ht="12.75">
      <c r="C9" s="2"/>
      <c r="E9" s="2"/>
      <c r="G9" s="3"/>
    </row>
    <row r="10" spans="3:7" ht="12.75">
      <c r="C10" s="2"/>
      <c r="E10" s="2"/>
      <c r="G10" s="3"/>
    </row>
    <row r="11" spans="3:7" ht="12.75">
      <c r="C11" s="2"/>
      <c r="E11" s="2"/>
      <c r="G11" s="3"/>
    </row>
    <row r="12" spans="1:2" ht="12.75">
      <c r="A12" t="s">
        <v>20</v>
      </c>
      <c r="B12" s="2"/>
    </row>
    <row r="13" spans="2:7" ht="12.75">
      <c r="B13" t="s">
        <v>21</v>
      </c>
      <c r="C13">
        <v>43200</v>
      </c>
      <c r="D13">
        <f>'June ''06 Details'!C23</f>
        <v>0</v>
      </c>
      <c r="E13" s="2">
        <f>SUM(C13-D13)</f>
        <v>43200</v>
      </c>
      <c r="F13">
        <f>'June ''06 Details'!D23</f>
        <v>2</v>
      </c>
      <c r="G13" s="3">
        <f>SUM(1-(F13/E13))</f>
        <v>0.9999537037037037</v>
      </c>
    </row>
    <row r="14" spans="2:7" s="2" customFormat="1" ht="12.75">
      <c r="B14" s="13" t="s">
        <v>22</v>
      </c>
      <c r="C14" s="2">
        <v>2880</v>
      </c>
      <c r="D14" s="2">
        <f>'June ''06 Details'!C30</f>
        <v>0</v>
      </c>
      <c r="E14" s="2">
        <f>SUM(C14-D14)</f>
        <v>2880</v>
      </c>
      <c r="F14" s="2">
        <f>'June ''06 Details'!D30</f>
        <v>1</v>
      </c>
      <c r="G14" s="3">
        <f>SUM(1-(F14/E14))</f>
        <v>0.9996527777777777</v>
      </c>
    </row>
  </sheetData>
  <printOptions/>
  <pageMargins left="0.75" right="0.75" top="1" bottom="1" header="0.5" footer="0.5"/>
  <pageSetup horizontalDpi="300" verticalDpi="300" orientation="portrait" scale="7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5"/>
  <sheetViews>
    <sheetView workbookViewId="0" topLeftCell="A1">
      <selection activeCell="D9" sqref="D9"/>
    </sheetView>
  </sheetViews>
  <sheetFormatPr defaultColWidth="9.140625" defaultRowHeight="12.75"/>
  <cols>
    <col min="1" max="1" width="21.00390625" style="0" customWidth="1"/>
    <col min="2" max="2" width="18.00390625" style="0" customWidth="1"/>
    <col min="3" max="3" width="12.57421875" style="0" customWidth="1"/>
    <col min="4" max="4" width="13.28125" style="0" customWidth="1"/>
    <col min="5" max="5" width="14.57421875" style="0" customWidth="1"/>
    <col min="6" max="6" width="74.00390625" style="0" customWidth="1"/>
  </cols>
  <sheetData>
    <row r="1" spans="1:6" s="6" customFormat="1" ht="79.5" customHeight="1">
      <c r="A1" s="6" t="s">
        <v>1</v>
      </c>
      <c r="B1" s="6" t="s">
        <v>7</v>
      </c>
      <c r="C1" s="6" t="s">
        <v>12</v>
      </c>
      <c r="D1" s="6" t="s">
        <v>14</v>
      </c>
      <c r="E1" s="6" t="s">
        <v>9</v>
      </c>
      <c r="F1" s="6" t="s">
        <v>8</v>
      </c>
    </row>
    <row r="2" spans="1:6" s="2" customFormat="1" ht="25.5">
      <c r="A2" s="4" t="s">
        <v>10</v>
      </c>
      <c r="B2" s="4"/>
      <c r="C2" s="4">
        <v>390</v>
      </c>
      <c r="D2" s="4">
        <v>312</v>
      </c>
      <c r="E2" s="4"/>
      <c r="F2" s="4"/>
    </row>
    <row r="3" spans="1:6" ht="12.75">
      <c r="A3" s="1"/>
      <c r="B3" s="1"/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spans="1:6" ht="12.75">
      <c r="A5" s="1"/>
      <c r="B5" s="1"/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"/>
    </row>
    <row r="7" spans="2:6" ht="12.75">
      <c r="B7" s="1"/>
      <c r="C7" s="1"/>
      <c r="D7" s="1"/>
      <c r="E7" s="1"/>
      <c r="F7" s="1"/>
    </row>
    <row r="8" spans="1:6" s="2" customFormat="1" ht="12.75">
      <c r="A8" s="4" t="s">
        <v>3</v>
      </c>
      <c r="B8" s="4"/>
      <c r="C8" s="4">
        <v>0</v>
      </c>
      <c r="D8" s="4">
        <v>112</v>
      </c>
      <c r="E8" s="4"/>
      <c r="F8" s="4"/>
    </row>
    <row r="9" spans="1:6" ht="12.75">
      <c r="A9" s="1"/>
      <c r="B9" s="1"/>
      <c r="C9" s="1"/>
      <c r="D9" s="1"/>
      <c r="E9" s="5"/>
      <c r="F9" s="1"/>
    </row>
    <row r="10" spans="1:6" ht="12.75">
      <c r="A10" s="1"/>
      <c r="B10" s="1"/>
      <c r="C10" s="1"/>
      <c r="D10" s="1"/>
      <c r="E10" s="1"/>
      <c r="F10" s="1"/>
    </row>
    <row r="11" spans="2:6" ht="12.75">
      <c r="B11" s="1"/>
      <c r="C11" s="1"/>
      <c r="D11" s="1"/>
      <c r="E11" s="1"/>
      <c r="F11" s="1"/>
    </row>
    <row r="12" spans="1:6" ht="12.75">
      <c r="A12" s="1"/>
      <c r="B12" s="1"/>
      <c r="C12" s="1"/>
      <c r="D12" s="1"/>
      <c r="E12" s="1"/>
      <c r="F12" s="1"/>
    </row>
    <row r="13" spans="1:6" s="2" customFormat="1" ht="12.75">
      <c r="A13" s="4"/>
      <c r="B13" s="4"/>
      <c r="C13" s="4"/>
      <c r="D13" s="4"/>
      <c r="E13" s="4"/>
      <c r="F13" s="4"/>
    </row>
    <row r="14" spans="1:6" ht="12.75">
      <c r="A14" s="1"/>
      <c r="B14" s="1"/>
      <c r="C14" s="1"/>
      <c r="D14" s="1"/>
      <c r="E14" s="1"/>
      <c r="F14" s="1"/>
    </row>
    <row r="15" spans="2:6" ht="12.75">
      <c r="B15" s="1"/>
      <c r="C15" s="1"/>
      <c r="D15" s="1"/>
      <c r="E15" s="1"/>
      <c r="F15" s="1"/>
    </row>
    <row r="16" spans="1:6" ht="12.75">
      <c r="A16" s="1"/>
      <c r="B16" s="1"/>
      <c r="C16" s="1"/>
      <c r="D16" s="1"/>
      <c r="E16" s="1"/>
      <c r="F16" s="1"/>
    </row>
    <row r="17" spans="1:6" ht="12.75">
      <c r="A17" s="1"/>
      <c r="B17" s="1"/>
      <c r="C17" s="1"/>
      <c r="D17" s="1"/>
      <c r="E17" s="1"/>
      <c r="F17" s="1"/>
    </row>
    <row r="18" spans="1:6" s="2" customFormat="1" ht="25.5">
      <c r="A18" s="4" t="s">
        <v>17</v>
      </c>
      <c r="B18" s="4"/>
      <c r="C18" s="4">
        <f>SUM(C19:C23)</f>
        <v>0</v>
      </c>
      <c r="D18" s="4">
        <f>SUM(D19:D23)</f>
        <v>0</v>
      </c>
      <c r="E18" s="4"/>
      <c r="F18" s="4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1"/>
      <c r="B21" s="1"/>
      <c r="C21" s="1"/>
      <c r="D21" s="1"/>
      <c r="E21" s="1"/>
      <c r="F21" s="1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s="7" customFormat="1" ht="63">
      <c r="A25" s="6" t="s">
        <v>2</v>
      </c>
      <c r="B25" s="6" t="s">
        <v>7</v>
      </c>
      <c r="C25" s="6" t="s">
        <v>12</v>
      </c>
      <c r="D25" s="6" t="s">
        <v>11</v>
      </c>
      <c r="E25" s="6" t="s">
        <v>9</v>
      </c>
      <c r="F25" s="6" t="s">
        <v>8</v>
      </c>
    </row>
    <row r="26" spans="1:6" s="2" customFormat="1" ht="12.75">
      <c r="A26" s="4" t="s">
        <v>4</v>
      </c>
      <c r="B26" s="4"/>
      <c r="C26" s="4">
        <f>SUM(C27:C30)</f>
        <v>0</v>
      </c>
      <c r="D26" s="4">
        <f>SUM(D27:D30)</f>
        <v>0</v>
      </c>
      <c r="E26" s="4"/>
      <c r="F26" s="4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s="2" customFormat="1" ht="12.75">
      <c r="A31" s="4" t="s">
        <v>5</v>
      </c>
      <c r="B31" s="4"/>
      <c r="C31" s="4">
        <f>SUM(C32:C41)</f>
        <v>0</v>
      </c>
      <c r="D31" s="4">
        <f>SUM(D32:D41)</f>
        <v>0</v>
      </c>
      <c r="E31" s="4"/>
      <c r="F31" s="4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s="2" customFormat="1" ht="12.75">
      <c r="A36" s="4"/>
      <c r="B36" s="4"/>
      <c r="C36" s="4"/>
      <c r="D36" s="4"/>
      <c r="E36" s="4"/>
      <c r="F36" s="4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2:6" ht="12.75">
      <c r="B41" s="1"/>
      <c r="C41" s="1"/>
      <c r="D41" s="1"/>
      <c r="E41" s="1"/>
      <c r="F41" s="1"/>
    </row>
    <row r="42" ht="12.75">
      <c r="A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4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s="7" customFormat="1" ht="15.75">
      <c r="A46" s="6"/>
      <c r="B46" s="6"/>
      <c r="C46" s="6"/>
      <c r="D46" s="6"/>
      <c r="E46" s="6"/>
      <c r="F46" s="6"/>
    </row>
    <row r="47" spans="1:6" ht="63">
      <c r="A47" s="6" t="s">
        <v>20</v>
      </c>
      <c r="B47" s="6" t="s">
        <v>7</v>
      </c>
      <c r="C47" s="6" t="s">
        <v>12</v>
      </c>
      <c r="D47" s="6" t="s">
        <v>11</v>
      </c>
      <c r="E47" s="6" t="s">
        <v>9</v>
      </c>
      <c r="F47" s="6" t="s">
        <v>8</v>
      </c>
    </row>
    <row r="48" spans="1:6" ht="12.75">
      <c r="A48" s="4" t="s">
        <v>21</v>
      </c>
      <c r="B48" s="4"/>
      <c r="C48" s="4">
        <v>0</v>
      </c>
      <c r="D48" s="4">
        <v>3</v>
      </c>
      <c r="E48" s="4"/>
      <c r="F48" s="4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5" spans="1:6" ht="25.5">
      <c r="A55" s="4" t="s">
        <v>22</v>
      </c>
      <c r="B55" s="4"/>
      <c r="C55" s="4">
        <v>1</v>
      </c>
      <c r="D55" s="4">
        <v>1</v>
      </c>
      <c r="E55" s="4"/>
      <c r="F55" s="4"/>
    </row>
    <row r="56" spans="1:6" ht="12.75">
      <c r="A56" s="1"/>
      <c r="B56" s="1"/>
      <c r="C56" s="1"/>
      <c r="D56" s="1"/>
      <c r="E56" s="5"/>
      <c r="F56" s="1"/>
    </row>
    <row r="57" spans="1:6" ht="12.75">
      <c r="A57" s="1"/>
      <c r="B57" s="1"/>
      <c r="C57" s="1"/>
      <c r="D57" s="1"/>
      <c r="E57" s="1"/>
      <c r="F57" s="1"/>
    </row>
    <row r="58" spans="2:6" ht="12.75"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4"/>
      <c r="B60" s="4"/>
      <c r="C60" s="4"/>
      <c r="D60" s="4"/>
      <c r="E60" s="4"/>
      <c r="F60" s="4"/>
    </row>
    <row r="61" spans="1:6" ht="12.75">
      <c r="A61" s="1"/>
      <c r="B61" s="1"/>
      <c r="C61" s="1"/>
      <c r="D61" s="1"/>
      <c r="E61" s="1"/>
      <c r="F61" s="1"/>
    </row>
    <row r="62" spans="2:6" ht="12.75"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B1">
      <selection activeCell="L34" sqref="L34"/>
    </sheetView>
  </sheetViews>
  <sheetFormatPr defaultColWidth="9.140625" defaultRowHeight="12.75"/>
  <cols>
    <col min="1" max="1" width="20.421875" style="0" customWidth="1"/>
    <col min="2" max="2" width="23.7109375" style="0" bestFit="1" customWidth="1"/>
    <col min="3" max="3" width="18.28125" style="0" customWidth="1"/>
    <col min="5" max="5" width="10.00390625" style="0" customWidth="1"/>
    <col min="6" max="6" width="10.140625" style="0" customWidth="1"/>
    <col min="7" max="7" width="10.7109375" style="0" customWidth="1"/>
  </cols>
  <sheetData>
    <row r="1" spans="1:7" s="1" customFormat="1" ht="25.5">
      <c r="A1" s="1" t="s">
        <v>0</v>
      </c>
      <c r="C1" s="1" t="s">
        <v>25</v>
      </c>
      <c r="D1" s="1" t="s">
        <v>23</v>
      </c>
      <c r="E1" s="1" t="s">
        <v>13</v>
      </c>
      <c r="F1" s="1" t="s">
        <v>24</v>
      </c>
      <c r="G1" s="1" t="s">
        <v>26</v>
      </c>
    </row>
    <row r="2" spans="1:7" s="2" customFormat="1" ht="12.75">
      <c r="A2" s="2" t="s">
        <v>1</v>
      </c>
      <c r="B2" s="2" t="s">
        <v>16</v>
      </c>
      <c r="C2" s="2">
        <f>SUM(C3:C4)</f>
        <v>89280</v>
      </c>
      <c r="D2" s="2">
        <f>SUM(D3:D4)</f>
        <v>390</v>
      </c>
      <c r="E2" s="2">
        <f>SUM(C2-D2)</f>
        <v>88890</v>
      </c>
      <c r="F2" s="2">
        <f>SUM(F3:F4)</f>
        <v>424</v>
      </c>
      <c r="G2" s="3">
        <f>SUM(1-(F2/E2))</f>
        <v>0.9952300596242547</v>
      </c>
    </row>
    <row r="3" spans="2:7" ht="12.75">
      <c r="B3" t="s">
        <v>10</v>
      </c>
      <c r="C3" s="2">
        <v>44640</v>
      </c>
      <c r="D3">
        <f>'July ''06 Details'!C2</f>
        <v>390</v>
      </c>
      <c r="E3" s="2">
        <f>SUM(C3-D3)</f>
        <v>44250</v>
      </c>
      <c r="F3">
        <f>'July ''06 Details'!D2</f>
        <v>312</v>
      </c>
      <c r="G3" s="3">
        <f>SUM(1-(F3/E3))</f>
        <v>0.9929491525423729</v>
      </c>
    </row>
    <row r="4" spans="2:7" ht="12.75">
      <c r="B4" t="s">
        <v>3</v>
      </c>
      <c r="C4" s="2">
        <v>44640</v>
      </c>
      <c r="D4">
        <f>'July ''06 Details'!C8</f>
        <v>0</v>
      </c>
      <c r="E4" s="2">
        <f>SUM(C4-D4)</f>
        <v>44640</v>
      </c>
      <c r="F4">
        <f>'July ''06 Details'!D8</f>
        <v>112</v>
      </c>
      <c r="G4" s="3">
        <f>SUM(1-(F4/E4))</f>
        <v>0.9974910394265233</v>
      </c>
    </row>
    <row r="5" spans="2:7" ht="12.75">
      <c r="B5" s="2" t="s">
        <v>6</v>
      </c>
      <c r="C5" s="2">
        <v>2321</v>
      </c>
      <c r="D5">
        <f>'July ''06 Details'!C18</f>
        <v>0</v>
      </c>
      <c r="E5" s="2">
        <f>SUM(C5-D5)</f>
        <v>2321</v>
      </c>
      <c r="F5">
        <f>'July ''06 Details'!D18</f>
        <v>0</v>
      </c>
      <c r="G5" s="3">
        <f>SUM(1-(F5/E5))</f>
        <v>1</v>
      </c>
    </row>
    <row r="7" spans="1:7" s="2" customFormat="1" ht="12.75">
      <c r="A7" s="2" t="s">
        <v>2</v>
      </c>
      <c r="B7" s="2" t="s">
        <v>15</v>
      </c>
      <c r="C7" s="2">
        <f>SUM(C8:C10)</f>
        <v>89280</v>
      </c>
      <c r="D7" s="2">
        <f>SUM(D8:D12)</f>
        <v>0</v>
      </c>
      <c r="E7" s="2">
        <f>SUM(C7-D7)</f>
        <v>89280</v>
      </c>
      <c r="F7" s="2">
        <f>SUM(F8:F12)</f>
        <v>0</v>
      </c>
      <c r="G7" s="3">
        <f>SUM(1-(F7/E7))</f>
        <v>1</v>
      </c>
    </row>
    <row r="8" spans="2:7" ht="12.75">
      <c r="B8" t="s">
        <v>4</v>
      </c>
      <c r="C8" s="2">
        <v>44640</v>
      </c>
      <c r="D8">
        <f>'July ''06 Details'!C26</f>
        <v>0</v>
      </c>
      <c r="E8" s="2">
        <f>SUM(C8-D8)</f>
        <v>44640</v>
      </c>
      <c r="F8">
        <f>'July ''06 Details'!D26</f>
        <v>0</v>
      </c>
      <c r="G8" s="3">
        <f>SUM(1-(F8/E8))</f>
        <v>1</v>
      </c>
    </row>
    <row r="9" spans="2:7" ht="12.75">
      <c r="B9" t="s">
        <v>5</v>
      </c>
      <c r="C9" s="2">
        <v>44640</v>
      </c>
      <c r="D9">
        <f>'July ''06 Details'!C31</f>
        <v>0</v>
      </c>
      <c r="E9" s="2">
        <f>SUM(C9-D9)</f>
        <v>44640</v>
      </c>
      <c r="F9">
        <f>'July ''06 Details'!D31</f>
        <v>0</v>
      </c>
      <c r="G9" s="3">
        <f>SUM(1-(F9/E9))</f>
        <v>1</v>
      </c>
    </row>
    <row r="10" spans="3:7" ht="12.75">
      <c r="C10" s="2"/>
      <c r="E10" s="2"/>
      <c r="G10" s="3"/>
    </row>
    <row r="12" spans="1:2" ht="12.75">
      <c r="A12" t="s">
        <v>20</v>
      </c>
      <c r="B12" s="2" t="s">
        <v>20</v>
      </c>
    </row>
    <row r="13" spans="1:7" s="2" customFormat="1" ht="12.75">
      <c r="A13"/>
      <c r="B13" t="s">
        <v>21</v>
      </c>
      <c r="C13">
        <v>44640</v>
      </c>
      <c r="D13">
        <f>'July ''06 Details'!C48</f>
        <v>0</v>
      </c>
      <c r="E13">
        <f>SUM(C13-D13)</f>
        <v>44640</v>
      </c>
      <c r="F13">
        <f>'July ''06 Details'!D48</f>
        <v>3</v>
      </c>
      <c r="G13" s="14">
        <f>SUM(1-(F13/E13))</f>
        <v>0.9999327956989247</v>
      </c>
    </row>
    <row r="14" spans="1:7" ht="12.75">
      <c r="A14" s="2"/>
      <c r="B14" s="13" t="s">
        <v>22</v>
      </c>
      <c r="C14" s="2">
        <v>2976</v>
      </c>
      <c r="D14" s="2">
        <f>'July ''06 Details'!C55</f>
        <v>1</v>
      </c>
      <c r="E14" s="2">
        <f>C14-D14</f>
        <v>2975</v>
      </c>
      <c r="F14" s="2">
        <f>'July ''06 Details'!D55</f>
        <v>1</v>
      </c>
      <c r="G14" s="3">
        <f>SUM(1-(F14/E14))</f>
        <v>0.9996638655462184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95"/>
  <sheetViews>
    <sheetView workbookViewId="0" topLeftCell="A1">
      <selection activeCell="D26" sqref="D26"/>
    </sheetView>
  </sheetViews>
  <sheetFormatPr defaultColWidth="9.140625" defaultRowHeight="12.75"/>
  <cols>
    <col min="1" max="1" width="21.00390625" style="0" customWidth="1"/>
    <col min="2" max="2" width="18.00390625" style="0" customWidth="1"/>
    <col min="3" max="3" width="12.57421875" style="0" customWidth="1"/>
    <col min="4" max="4" width="13.28125" style="0" customWidth="1"/>
    <col min="5" max="5" width="14.57421875" style="0" customWidth="1"/>
    <col min="6" max="6" width="74.00390625" style="0" customWidth="1"/>
  </cols>
  <sheetData>
    <row r="1" spans="1:6" s="6" customFormat="1" ht="79.5" customHeight="1">
      <c r="A1" s="6" t="s">
        <v>1</v>
      </c>
      <c r="B1" s="6" t="s">
        <v>7</v>
      </c>
      <c r="C1" s="6" t="s">
        <v>12</v>
      </c>
      <c r="D1" s="6" t="s">
        <v>14</v>
      </c>
      <c r="E1" s="6" t="s">
        <v>9</v>
      </c>
      <c r="F1" s="6" t="s">
        <v>8</v>
      </c>
    </row>
    <row r="2" spans="1:6" s="2" customFormat="1" ht="25.5">
      <c r="A2" s="4" t="s">
        <v>10</v>
      </c>
      <c r="B2" s="4"/>
      <c r="C2" s="4">
        <v>840</v>
      </c>
      <c r="D2" s="4">
        <v>0</v>
      </c>
      <c r="E2" s="4"/>
      <c r="F2" s="4"/>
    </row>
    <row r="3" spans="1:6" ht="12.75">
      <c r="A3" s="1"/>
      <c r="B3" s="1"/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spans="1:6" ht="12.75">
      <c r="A5" s="1"/>
      <c r="B5" s="1"/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"/>
    </row>
    <row r="7" spans="2:6" ht="12.75">
      <c r="B7" s="1"/>
      <c r="C7" s="1"/>
      <c r="D7" s="1"/>
      <c r="E7" s="1"/>
      <c r="F7" s="1"/>
    </row>
    <row r="8" spans="1:6" s="2" customFormat="1" ht="12.75">
      <c r="A8" s="4" t="s">
        <v>3</v>
      </c>
      <c r="B8" s="4"/>
      <c r="C8" s="4">
        <f>SUM(C9:C16)</f>
        <v>0</v>
      </c>
      <c r="D8" s="4">
        <f>SUM(D9:D16)</f>
        <v>0</v>
      </c>
      <c r="E8" s="4"/>
      <c r="F8" s="4"/>
    </row>
    <row r="9" spans="1:6" ht="12.75">
      <c r="A9" s="1"/>
      <c r="B9" s="1"/>
      <c r="C9" s="1"/>
      <c r="D9" s="1"/>
      <c r="E9" s="5"/>
      <c r="F9" s="1"/>
    </row>
    <row r="10" spans="1:6" ht="12.75">
      <c r="A10" s="1"/>
      <c r="B10" s="1"/>
      <c r="C10" s="1"/>
      <c r="D10" s="1"/>
      <c r="E10" s="1"/>
      <c r="F10" s="1"/>
    </row>
    <row r="11" spans="2:6" ht="12.75">
      <c r="B11" s="1"/>
      <c r="C11" s="1"/>
      <c r="D11" s="1"/>
      <c r="E11" s="1"/>
      <c r="F11" s="1"/>
    </row>
    <row r="12" spans="1:6" ht="12.75">
      <c r="A12" s="1"/>
      <c r="B12" s="1"/>
      <c r="C12" s="1"/>
      <c r="D12" s="1"/>
      <c r="E12" s="1"/>
      <c r="F12" s="1"/>
    </row>
    <row r="13" spans="1:6" s="2" customFormat="1" ht="12.75">
      <c r="A13" s="4"/>
      <c r="B13" s="4"/>
      <c r="C13" s="4"/>
      <c r="D13" s="4"/>
      <c r="E13" s="4"/>
      <c r="F13" s="4"/>
    </row>
    <row r="14" spans="1:6" ht="12.75">
      <c r="A14" s="1"/>
      <c r="B14" s="1"/>
      <c r="C14" s="1"/>
      <c r="D14" s="1"/>
      <c r="E14" s="1"/>
      <c r="F14" s="1"/>
    </row>
    <row r="15" spans="2:6" ht="12.75">
      <c r="B15" s="1"/>
      <c r="C15" s="1"/>
      <c r="D15" s="1"/>
      <c r="E15" s="1"/>
      <c r="F15" s="1"/>
    </row>
    <row r="16" spans="1:6" ht="12.75">
      <c r="A16" s="1"/>
      <c r="B16" s="1"/>
      <c r="C16" s="1"/>
      <c r="D16" s="1"/>
      <c r="E16" s="1"/>
      <c r="F16" s="1"/>
    </row>
    <row r="17" spans="1:6" ht="12.75">
      <c r="A17" s="1"/>
      <c r="B17" s="1"/>
      <c r="C17" s="1"/>
      <c r="D17" s="1"/>
      <c r="E17" s="1"/>
      <c r="F17" s="1"/>
    </row>
    <row r="18" spans="1:6" s="2" customFormat="1" ht="25.5">
      <c r="A18" s="4" t="s">
        <v>17</v>
      </c>
      <c r="B18" s="4"/>
      <c r="C18" s="4">
        <f>SUM(C19:C23)</f>
        <v>0</v>
      </c>
      <c r="D18" s="4">
        <f>SUM(D19:D23)</f>
        <v>0</v>
      </c>
      <c r="E18" s="4"/>
      <c r="F18" s="4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1"/>
      <c r="B21" s="1"/>
      <c r="C21" s="1"/>
      <c r="D21" s="1"/>
      <c r="E21" s="1"/>
      <c r="F21" s="1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s="7" customFormat="1" ht="63">
      <c r="A25" s="6" t="s">
        <v>2</v>
      </c>
      <c r="B25" s="6" t="s">
        <v>7</v>
      </c>
      <c r="C25" s="6" t="s">
        <v>12</v>
      </c>
      <c r="D25" s="6" t="s">
        <v>11</v>
      </c>
      <c r="E25" s="6" t="s">
        <v>9</v>
      </c>
      <c r="F25" s="6" t="s">
        <v>8</v>
      </c>
    </row>
    <row r="26" spans="1:6" s="2" customFormat="1" ht="12.75">
      <c r="A26" s="4" t="s">
        <v>4</v>
      </c>
      <c r="B26" s="4"/>
      <c r="C26" s="4">
        <f>SUM(C27:C30)</f>
        <v>0</v>
      </c>
      <c r="D26" s="4">
        <f>SUM(D27:D30)</f>
        <v>0</v>
      </c>
      <c r="E26" s="4"/>
      <c r="F26" s="4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s="2" customFormat="1" ht="12.75">
      <c r="A31" s="4" t="s">
        <v>5</v>
      </c>
      <c r="B31" s="4"/>
      <c r="C31" s="4">
        <f>SUM(C32:C41)</f>
        <v>0</v>
      </c>
      <c r="D31" s="4">
        <f>SUM(D32:D41)</f>
        <v>0</v>
      </c>
      <c r="E31" s="4"/>
      <c r="F31" s="4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s="2" customFormat="1" ht="12.75">
      <c r="A36" s="4"/>
      <c r="B36" s="4"/>
      <c r="C36" s="4"/>
      <c r="D36" s="4"/>
      <c r="E36" s="4"/>
      <c r="F36" s="4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2:6" ht="12.75">
      <c r="B41" s="1"/>
      <c r="C41" s="1"/>
      <c r="D41" s="1"/>
      <c r="E41" s="1"/>
      <c r="F41" s="1"/>
    </row>
    <row r="42" ht="12.75">
      <c r="A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4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s="7" customFormat="1" ht="15.75">
      <c r="A46" s="6"/>
      <c r="B46" s="6"/>
      <c r="C46" s="6"/>
      <c r="D46" s="6"/>
      <c r="E46" s="6"/>
      <c r="F46" s="6"/>
    </row>
    <row r="47" spans="1:6" ht="63">
      <c r="A47" s="6" t="s">
        <v>20</v>
      </c>
      <c r="B47" s="6" t="s">
        <v>7</v>
      </c>
      <c r="C47" s="6" t="s">
        <v>12</v>
      </c>
      <c r="D47" s="6" t="s">
        <v>11</v>
      </c>
      <c r="E47" s="6" t="s">
        <v>9</v>
      </c>
      <c r="F47" s="6" t="s">
        <v>8</v>
      </c>
    </row>
    <row r="48" spans="1:6" ht="12.75">
      <c r="A48" s="4" t="s">
        <v>21</v>
      </c>
      <c r="B48" s="4"/>
      <c r="C48" s="4">
        <f>SUM(C49:C53)</f>
        <v>0</v>
      </c>
      <c r="D48" s="4">
        <f>SUM(D49:D53)</f>
        <v>0</v>
      </c>
      <c r="E48" s="4"/>
      <c r="F48" s="4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5" spans="1:6" ht="25.5">
      <c r="A55" s="4" t="s">
        <v>22</v>
      </c>
      <c r="B55" s="4"/>
      <c r="C55" s="4">
        <f>SUM(C56:C63)</f>
        <v>0</v>
      </c>
      <c r="D55" s="4">
        <f>SUM(D56:D63)</f>
        <v>0</v>
      </c>
      <c r="E55" s="4"/>
      <c r="F55" s="4"/>
    </row>
    <row r="56" spans="1:6" ht="12.75">
      <c r="A56" s="1"/>
      <c r="B56" s="1"/>
      <c r="C56" s="1"/>
      <c r="D56" s="1"/>
      <c r="E56" s="5"/>
      <c r="F56" s="1"/>
    </row>
    <row r="57" spans="1:6" ht="12.75">
      <c r="A57" s="1"/>
      <c r="B57" s="1"/>
      <c r="C57" s="1"/>
      <c r="D57" s="1"/>
      <c r="E57" s="1"/>
      <c r="F57" s="1"/>
    </row>
    <row r="58" spans="2:6" ht="12.75"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4"/>
      <c r="B60" s="4"/>
      <c r="C60" s="4"/>
      <c r="D60" s="4"/>
      <c r="E60" s="4"/>
      <c r="F60" s="4"/>
    </row>
    <row r="61" spans="1:6" ht="12.75">
      <c r="A61" s="1"/>
      <c r="B61" s="1"/>
      <c r="C61" s="1"/>
      <c r="D61" s="1"/>
      <c r="E61" s="1"/>
      <c r="F61" s="1"/>
    </row>
    <row r="62" spans="2:6" ht="12.75"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B1">
      <selection activeCell="L40" sqref="L40"/>
    </sheetView>
  </sheetViews>
  <sheetFormatPr defaultColWidth="9.140625" defaultRowHeight="12.75"/>
  <cols>
    <col min="1" max="1" width="20.421875" style="0" customWidth="1"/>
    <col min="2" max="3" width="23.7109375" style="0" bestFit="1" customWidth="1"/>
    <col min="5" max="5" width="10.00390625" style="0" customWidth="1"/>
    <col min="6" max="6" width="10.140625" style="0" customWidth="1"/>
    <col min="7" max="7" width="10.28125" style="0" customWidth="1"/>
  </cols>
  <sheetData>
    <row r="1" spans="1:7" s="1" customFormat="1" ht="38.25">
      <c r="A1" s="1" t="s">
        <v>0</v>
      </c>
      <c r="C1" s="1" t="s">
        <v>25</v>
      </c>
      <c r="D1" s="1" t="s">
        <v>23</v>
      </c>
      <c r="E1" s="1" t="s">
        <v>13</v>
      </c>
      <c r="F1" s="1" t="s">
        <v>24</v>
      </c>
      <c r="G1" s="1" t="s">
        <v>26</v>
      </c>
    </row>
    <row r="2" spans="1:7" s="2" customFormat="1" ht="12.75">
      <c r="A2" s="2" t="s">
        <v>1</v>
      </c>
      <c r="B2" s="2" t="s">
        <v>16</v>
      </c>
      <c r="C2" s="2">
        <f>SUM(C3:C4)</f>
        <v>89280</v>
      </c>
      <c r="D2" s="2">
        <f>SUM(D3:D4)</f>
        <v>840</v>
      </c>
      <c r="E2" s="2">
        <f>SUM(C2-D2)</f>
        <v>88440</v>
      </c>
      <c r="F2" s="2">
        <f>SUM(F3:F4)</f>
        <v>0</v>
      </c>
      <c r="G2" s="3">
        <f>SUM(1-(F2/E2))</f>
        <v>1</v>
      </c>
    </row>
    <row r="3" spans="2:7" ht="12.75">
      <c r="B3" t="s">
        <v>10</v>
      </c>
      <c r="C3" s="2">
        <v>44640</v>
      </c>
      <c r="D3">
        <f>'Aug ''06 Details'!C2</f>
        <v>840</v>
      </c>
      <c r="E3" s="2">
        <f>SUM(C3-D3)</f>
        <v>43800</v>
      </c>
      <c r="F3">
        <f>'Aug ''06 Details'!D2</f>
        <v>0</v>
      </c>
      <c r="G3" s="3">
        <f>SUM(1-(F3/E3))</f>
        <v>1</v>
      </c>
    </row>
    <row r="4" spans="2:7" ht="12.75">
      <c r="B4" t="s">
        <v>3</v>
      </c>
      <c r="C4" s="2">
        <v>44640</v>
      </c>
      <c r="D4">
        <f>'Aug ''06 Details'!C8</f>
        <v>0</v>
      </c>
      <c r="E4" s="2">
        <f>SUM(C4-D4)</f>
        <v>44640</v>
      </c>
      <c r="F4">
        <f>'Aug ''06 Details'!D8</f>
        <v>0</v>
      </c>
      <c r="G4" s="3">
        <f>SUM(1-(F4/E4))</f>
        <v>1</v>
      </c>
    </row>
    <row r="5" spans="2:7" ht="12.75">
      <c r="B5" s="2" t="s">
        <v>6</v>
      </c>
      <c r="C5" s="2">
        <v>2321</v>
      </c>
      <c r="D5">
        <f>'Aug ''06 Details'!C18</f>
        <v>0</v>
      </c>
      <c r="E5" s="2">
        <f>SUM(C5-D5)</f>
        <v>2321</v>
      </c>
      <c r="F5">
        <f>'Aug ''06 Details'!D18</f>
        <v>0</v>
      </c>
      <c r="G5" s="3">
        <f>SUM(1-(F5/E5))</f>
        <v>1</v>
      </c>
    </row>
    <row r="7" spans="1:7" s="2" customFormat="1" ht="12.75">
      <c r="A7" s="2" t="s">
        <v>2</v>
      </c>
      <c r="B7" s="2" t="s">
        <v>15</v>
      </c>
      <c r="C7" s="2">
        <f>SUM(C8:C10)</f>
        <v>89280</v>
      </c>
      <c r="D7" s="2">
        <f>SUM(D8:D11)</f>
        <v>0</v>
      </c>
      <c r="E7" s="2">
        <f>SUM(C7-D7)</f>
        <v>89280</v>
      </c>
      <c r="F7" s="2">
        <f>SUM(F8:F11)</f>
        <v>0</v>
      </c>
      <c r="G7" s="3">
        <f>SUM(1-(F7/E7))</f>
        <v>1</v>
      </c>
    </row>
    <row r="8" spans="2:7" ht="12.75">
      <c r="B8" t="s">
        <v>4</v>
      </c>
      <c r="C8" s="2">
        <v>44640</v>
      </c>
      <c r="D8">
        <f>'Aug ''06 Details'!C26</f>
        <v>0</v>
      </c>
      <c r="E8" s="2">
        <f>SUM(C8-D8)</f>
        <v>44640</v>
      </c>
      <c r="F8">
        <f>'Aug ''06 Details'!D26</f>
        <v>0</v>
      </c>
      <c r="G8" s="3">
        <f>SUM(1-(F8/E8))</f>
        <v>1</v>
      </c>
    </row>
    <row r="9" spans="2:7" ht="12.75">
      <c r="B9" t="s">
        <v>5</v>
      </c>
      <c r="C9" s="2">
        <v>44640</v>
      </c>
      <c r="D9">
        <f>'Aug ''06 Details'!C31</f>
        <v>0</v>
      </c>
      <c r="E9" s="2">
        <f>SUM(C9-D9)</f>
        <v>44640</v>
      </c>
      <c r="F9">
        <f>'Aug ''06 Details'!D31</f>
        <v>0</v>
      </c>
      <c r="G9" s="3">
        <f>SUM(1-(F9/E9))</f>
        <v>1</v>
      </c>
    </row>
    <row r="10" spans="3:7" ht="12.75">
      <c r="C10" s="2"/>
      <c r="E10" s="2"/>
      <c r="G10" s="3"/>
    </row>
    <row r="12" spans="1:2" ht="12.75">
      <c r="A12" t="s">
        <v>20</v>
      </c>
      <c r="B12" s="2" t="s">
        <v>20</v>
      </c>
    </row>
    <row r="13" spans="1:7" s="2" customFormat="1" ht="12.75">
      <c r="A13"/>
      <c r="B13" t="s">
        <v>21</v>
      </c>
      <c r="C13" s="2">
        <v>44640</v>
      </c>
      <c r="D13">
        <f>'Aug ''06 Details'!C48</f>
        <v>0</v>
      </c>
      <c r="E13">
        <f>C13-D13</f>
        <v>44640</v>
      </c>
      <c r="F13">
        <f>'Aug ''06 Details'!D48</f>
        <v>0</v>
      </c>
      <c r="G13" s="14">
        <f>SUM(1-(F13/E13))</f>
        <v>1</v>
      </c>
    </row>
    <row r="14" spans="1:7" ht="12.75">
      <c r="A14" s="2"/>
      <c r="B14" s="13" t="s">
        <v>22</v>
      </c>
      <c r="C14">
        <v>2976</v>
      </c>
      <c r="D14">
        <f>'Aug ''06 Details'!C55</f>
        <v>0</v>
      </c>
      <c r="E14">
        <f>C14-D14</f>
        <v>2976</v>
      </c>
      <c r="F14">
        <f>'Aug ''06 Details'!D55</f>
        <v>0</v>
      </c>
      <c r="G14" s="14">
        <f>SUM(1-(F14/E14))</f>
        <v>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98"/>
  <sheetViews>
    <sheetView workbookViewId="0" topLeftCell="A1">
      <selection activeCell="D48" sqref="D48"/>
    </sheetView>
  </sheetViews>
  <sheetFormatPr defaultColWidth="9.140625" defaultRowHeight="12.75"/>
  <cols>
    <col min="1" max="1" width="21.00390625" style="0" customWidth="1"/>
    <col min="2" max="2" width="18.00390625" style="0" customWidth="1"/>
    <col min="3" max="3" width="12.57421875" style="0" customWidth="1"/>
    <col min="4" max="4" width="13.28125" style="0" customWidth="1"/>
    <col min="5" max="5" width="14.57421875" style="0" customWidth="1"/>
    <col min="6" max="6" width="44.8515625" style="0" bestFit="1" customWidth="1"/>
    <col min="7" max="7" width="34.8515625" style="0" bestFit="1" customWidth="1"/>
  </cols>
  <sheetData>
    <row r="1" spans="1:6" s="6" customFormat="1" ht="79.5" customHeight="1">
      <c r="A1" s="6" t="s">
        <v>1</v>
      </c>
      <c r="B1" s="6" t="s">
        <v>7</v>
      </c>
      <c r="C1" s="6" t="s">
        <v>12</v>
      </c>
      <c r="D1" s="6" t="s">
        <v>14</v>
      </c>
      <c r="E1" s="6" t="s">
        <v>9</v>
      </c>
      <c r="F1" s="6" t="s">
        <v>8</v>
      </c>
    </row>
    <row r="2" spans="1:6" s="2" customFormat="1" ht="25.5">
      <c r="A2" s="4" t="s">
        <v>10</v>
      </c>
      <c r="B2" s="4"/>
      <c r="C2" s="4">
        <f>SUM(C3:C10)</f>
        <v>0</v>
      </c>
      <c r="D2" s="4">
        <f>SUM(D3:D10)</f>
        <v>1306</v>
      </c>
      <c r="E2" s="4"/>
      <c r="F2" s="4"/>
    </row>
    <row r="3" spans="1:5" ht="12.75">
      <c r="A3" s="1"/>
      <c r="B3" s="1"/>
      <c r="C3" s="1">
        <v>0</v>
      </c>
      <c r="D3" s="1">
        <v>1306</v>
      </c>
      <c r="E3" s="1"/>
    </row>
    <row r="4" spans="1:5" ht="12.75">
      <c r="A4" s="1"/>
      <c r="B4" s="1"/>
      <c r="C4" s="1"/>
      <c r="D4" s="1"/>
      <c r="E4" s="1"/>
    </row>
    <row r="5" spans="1:5" ht="12.75">
      <c r="A5" s="1"/>
      <c r="B5" s="1"/>
      <c r="C5" s="1"/>
      <c r="D5" s="1"/>
      <c r="E5" s="1"/>
    </row>
    <row r="6" spans="1:5" ht="12.75">
      <c r="A6" s="1"/>
      <c r="B6" s="1"/>
      <c r="C6" s="1"/>
      <c r="D6" s="1"/>
      <c r="E6" s="1"/>
    </row>
    <row r="7" spans="1:5" ht="12.75">
      <c r="A7" s="1"/>
      <c r="B7" s="1"/>
      <c r="C7" s="1"/>
      <c r="D7" s="1"/>
      <c r="E7" s="10"/>
    </row>
    <row r="8" spans="1:4" ht="12.75">
      <c r="A8" s="1"/>
      <c r="B8" s="1"/>
      <c r="C8" s="1"/>
      <c r="D8" s="1"/>
    </row>
    <row r="9" spans="1:4" ht="12.75">
      <c r="A9" s="1"/>
      <c r="B9" s="1"/>
      <c r="C9" s="1"/>
      <c r="D9" s="1"/>
    </row>
    <row r="10" spans="2:4" ht="12.75">
      <c r="B10" s="1"/>
      <c r="C10" s="1"/>
      <c r="D10" s="1"/>
    </row>
    <row r="11" spans="1:5" s="2" customFormat="1" ht="12.75">
      <c r="A11" s="4" t="s">
        <v>3</v>
      </c>
      <c r="B11" s="4"/>
      <c r="C11" s="4">
        <f>SUM(C12:C20)</f>
        <v>10</v>
      </c>
      <c r="D11" s="4">
        <f>SUM(D12:D20)</f>
        <v>130</v>
      </c>
      <c r="E11" s="4"/>
    </row>
    <row r="12" spans="1:5" ht="12.75">
      <c r="A12" s="1"/>
      <c r="B12" s="1"/>
      <c r="C12" s="1">
        <v>10</v>
      </c>
      <c r="D12" s="1">
        <v>130</v>
      </c>
      <c r="E12" s="1"/>
    </row>
    <row r="13" spans="1:5" ht="12.75">
      <c r="A13" s="1"/>
      <c r="B13" s="1"/>
      <c r="C13" s="1"/>
      <c r="D13" s="1"/>
      <c r="E13" s="1"/>
    </row>
    <row r="14" spans="2:5" ht="12.75">
      <c r="B14" s="1"/>
      <c r="C14" s="1"/>
      <c r="E14" s="1"/>
    </row>
    <row r="15" spans="1:5" ht="12.75">
      <c r="A15" s="1"/>
      <c r="B15" s="1"/>
      <c r="C15" s="1"/>
      <c r="D15" s="1"/>
      <c r="E15" s="1"/>
    </row>
    <row r="16" spans="1:6" s="2" customFormat="1" ht="12.75">
      <c r="A16" s="4"/>
      <c r="B16" s="4"/>
      <c r="C16" s="4"/>
      <c r="D16" s="4"/>
      <c r="E16" s="4"/>
      <c r="F16" s="4"/>
    </row>
    <row r="17" spans="1:6" ht="12.75">
      <c r="A17" s="1"/>
      <c r="B17" s="1"/>
      <c r="C17" s="1"/>
      <c r="D17" s="1"/>
      <c r="E17" s="1"/>
      <c r="F17" s="1"/>
    </row>
    <row r="18" spans="2:6" ht="12.75">
      <c r="B18" s="1"/>
      <c r="C18" s="1"/>
      <c r="D18" s="1"/>
      <c r="E18" s="1"/>
      <c r="F18" s="1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s="2" customFormat="1" ht="25.5">
      <c r="A21" s="4" t="s">
        <v>17</v>
      </c>
      <c r="B21" s="4"/>
      <c r="C21" s="4">
        <f>SUM(C22:C26)</f>
        <v>0</v>
      </c>
      <c r="D21" s="4">
        <f>SUM(D22:D26)</f>
        <v>0</v>
      </c>
      <c r="E21" s="4"/>
      <c r="F21" s="4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s="7" customFormat="1" ht="63">
      <c r="A28" s="6" t="s">
        <v>2</v>
      </c>
      <c r="B28" s="6" t="s">
        <v>7</v>
      </c>
      <c r="C28" s="6" t="s">
        <v>12</v>
      </c>
      <c r="D28" s="6" t="s">
        <v>11</v>
      </c>
      <c r="E28" s="6" t="s">
        <v>9</v>
      </c>
      <c r="F28" s="6" t="s">
        <v>8</v>
      </c>
    </row>
    <row r="29" spans="1:5" s="2" customFormat="1" ht="12.75">
      <c r="A29" s="4" t="s">
        <v>4</v>
      </c>
      <c r="B29" s="4"/>
      <c r="C29" s="4">
        <f>SUM(C30:C33)</f>
        <v>0</v>
      </c>
      <c r="D29" s="4">
        <f>SUM(D30:D33)</f>
        <v>0</v>
      </c>
      <c r="E29" s="4"/>
    </row>
    <row r="30" spans="1:6" ht="12.75">
      <c r="A30" s="1"/>
      <c r="B30" s="1"/>
      <c r="C30" s="1"/>
      <c r="D30" s="1"/>
      <c r="E30" s="1"/>
      <c r="F30" s="8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s="2" customFormat="1" ht="12.75">
      <c r="A34" s="4" t="s">
        <v>5</v>
      </c>
      <c r="B34" s="4"/>
      <c r="C34" s="4">
        <f>SUM(C35:C44)</f>
        <v>0</v>
      </c>
      <c r="D34" s="4">
        <f>SUM(D35:D44)</f>
        <v>0</v>
      </c>
      <c r="E34" s="4"/>
      <c r="F34" s="4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s="2" customFormat="1" ht="12.75">
      <c r="A39" s="4"/>
      <c r="B39" s="4"/>
      <c r="C39" s="4"/>
      <c r="D39" s="4"/>
      <c r="E39" s="4"/>
      <c r="F39" s="4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2:6" ht="12.75">
      <c r="B44" s="1"/>
      <c r="C44" s="1"/>
      <c r="D44" s="1"/>
      <c r="E44" s="1"/>
      <c r="F44" s="1" t="s">
        <v>18</v>
      </c>
    </row>
    <row r="45" spans="1:11" ht="12.75">
      <c r="A45" s="1"/>
      <c r="K45" t="s">
        <v>19</v>
      </c>
    </row>
    <row r="46" spans="1:11" ht="12.75">
      <c r="A46" s="1"/>
      <c r="B46" s="1"/>
      <c r="C46" s="1"/>
      <c r="D46" s="1"/>
      <c r="E46" s="1"/>
      <c r="F46" s="10"/>
      <c r="J46" s="11"/>
      <c r="K46" t="s">
        <v>18</v>
      </c>
    </row>
    <row r="47" spans="1:6" ht="63">
      <c r="A47" s="6" t="s">
        <v>20</v>
      </c>
      <c r="B47" s="6" t="s">
        <v>7</v>
      </c>
      <c r="C47" s="6" t="s">
        <v>12</v>
      </c>
      <c r="D47" s="6" t="s">
        <v>11</v>
      </c>
      <c r="E47" s="6" t="s">
        <v>9</v>
      </c>
      <c r="F47" s="6" t="s">
        <v>8</v>
      </c>
    </row>
    <row r="48" spans="1:6" ht="12.75">
      <c r="A48" s="4" t="s">
        <v>21</v>
      </c>
      <c r="B48" s="4"/>
      <c r="C48" s="4">
        <f>SUM(C49:C53)</f>
        <v>0</v>
      </c>
      <c r="D48" s="4">
        <f>SUM(D49:D53)</f>
        <v>1</v>
      </c>
      <c r="E48" s="4"/>
      <c r="F48" s="4"/>
    </row>
    <row r="49" spans="1:6" s="7" customFormat="1" ht="15">
      <c r="A49" s="1"/>
      <c r="B49" s="1"/>
      <c r="C49" s="1"/>
      <c r="D49" s="1">
        <v>1</v>
      </c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5" spans="1:6" ht="25.5">
      <c r="A55" s="4" t="s">
        <v>22</v>
      </c>
      <c r="B55" s="4"/>
      <c r="C55" s="4">
        <f>SUM(C56:C63)</f>
        <v>0</v>
      </c>
      <c r="D55" s="4">
        <f>SUM(D56:D63)</f>
        <v>45</v>
      </c>
      <c r="E55" s="4"/>
      <c r="F55" s="4"/>
    </row>
    <row r="56" spans="1:6" ht="12.75">
      <c r="A56" s="1"/>
      <c r="B56" s="1"/>
      <c r="C56" s="1"/>
      <c r="D56" s="1">
        <v>45</v>
      </c>
      <c r="E56" s="5"/>
      <c r="F56" s="1"/>
    </row>
    <row r="57" spans="1:6" ht="12.75">
      <c r="A57" s="1"/>
      <c r="B57" s="1"/>
      <c r="C57" s="1"/>
      <c r="D57" s="1"/>
      <c r="E57" s="1"/>
      <c r="F57" s="1"/>
    </row>
    <row r="58" spans="2:6" ht="12.75"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4"/>
      <c r="B60" s="4"/>
      <c r="C60" s="4"/>
      <c r="D60" s="4"/>
      <c r="E60" s="4"/>
      <c r="F60" s="4"/>
    </row>
    <row r="61" spans="1:6" ht="12.75">
      <c r="A61" s="1"/>
      <c r="B61" s="1"/>
      <c r="C61" s="1"/>
      <c r="D61" s="1"/>
      <c r="E61" s="1"/>
      <c r="F61" s="1"/>
    </row>
    <row r="62" spans="2:6" ht="12.75"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B1">
      <selection activeCell="G3" sqref="G3"/>
    </sheetView>
  </sheetViews>
  <sheetFormatPr defaultColWidth="9.140625" defaultRowHeight="12.75"/>
  <cols>
    <col min="1" max="1" width="20.421875" style="0" customWidth="1"/>
    <col min="2" max="3" width="23.7109375" style="0" customWidth="1"/>
    <col min="4" max="4" width="9.28125" style="0" bestFit="1" customWidth="1"/>
    <col min="5" max="5" width="11.421875" style="0" customWidth="1"/>
    <col min="6" max="6" width="10.140625" style="0" customWidth="1"/>
    <col min="7" max="7" width="12.28125" style="0" customWidth="1"/>
  </cols>
  <sheetData>
    <row r="1" spans="1:7" s="1" customFormat="1" ht="38.25" customHeight="1">
      <c r="A1" s="1" t="s">
        <v>0</v>
      </c>
      <c r="C1" s="1" t="s">
        <v>25</v>
      </c>
      <c r="D1" s="1" t="s">
        <v>23</v>
      </c>
      <c r="E1" s="1" t="s">
        <v>13</v>
      </c>
      <c r="F1" s="1" t="s">
        <v>24</v>
      </c>
      <c r="G1" s="1" t="s">
        <v>26</v>
      </c>
    </row>
    <row r="2" spans="1:7" s="2" customFormat="1" ht="12.75">
      <c r="A2" s="2" t="s">
        <v>1</v>
      </c>
      <c r="B2" s="2" t="s">
        <v>16</v>
      </c>
      <c r="C2" s="2">
        <f>SUM(C3:C4)</f>
        <v>86400</v>
      </c>
      <c r="D2" s="2">
        <f>SUM(D3:D4)</f>
        <v>10</v>
      </c>
      <c r="E2" s="2">
        <f>SUM(C2-D2)</f>
        <v>86390</v>
      </c>
      <c r="F2" s="2">
        <f>SUM(F3:F4)</f>
        <v>1436</v>
      </c>
      <c r="G2" s="3">
        <f>SUM(1-(F2/E2))</f>
        <v>0.9833777057529807</v>
      </c>
    </row>
    <row r="3" spans="2:7" ht="12.75">
      <c r="B3" t="s">
        <v>10</v>
      </c>
      <c r="C3" s="2">
        <v>43200</v>
      </c>
      <c r="D3">
        <f>'Sept ''06 Details'!C2</f>
        <v>0</v>
      </c>
      <c r="E3" s="2">
        <f>SUM(C3-D3)</f>
        <v>43200</v>
      </c>
      <c r="F3">
        <f>'Sept ''06 Details'!D2</f>
        <v>1306</v>
      </c>
      <c r="G3" s="3">
        <f>SUM(1-(F3/E3))</f>
        <v>0.9697685185185185</v>
      </c>
    </row>
    <row r="4" spans="2:7" ht="12.75">
      <c r="B4" t="s">
        <v>3</v>
      </c>
      <c r="C4" s="2">
        <v>43200</v>
      </c>
      <c r="D4">
        <f>'Sept ''06 Details'!C11</f>
        <v>10</v>
      </c>
      <c r="E4" s="2">
        <f>SUM(C4-D4)</f>
        <v>43190</v>
      </c>
      <c r="F4">
        <f>'Sept ''06 Details'!D11</f>
        <v>130</v>
      </c>
      <c r="G4" s="3">
        <f>SUM(1-(F4/E4))</f>
        <v>0.9969900439916647</v>
      </c>
    </row>
    <row r="5" spans="2:7" ht="12.75">
      <c r="B5" s="2" t="s">
        <v>6</v>
      </c>
      <c r="C5" s="2">
        <v>2321</v>
      </c>
      <c r="D5">
        <f>'Sept ''06 Details'!C21</f>
        <v>0</v>
      </c>
      <c r="E5" s="2">
        <f>SUM(C5-D5)</f>
        <v>2321</v>
      </c>
      <c r="F5">
        <f>'Sept ''06 Details'!D21</f>
        <v>0</v>
      </c>
      <c r="G5" s="3">
        <f>SUM(1-(F5/E5))</f>
        <v>1</v>
      </c>
    </row>
    <row r="7" spans="1:7" s="2" customFormat="1" ht="12.75">
      <c r="A7" s="2" t="s">
        <v>2</v>
      </c>
      <c r="B7" s="2" t="s">
        <v>15</v>
      </c>
      <c r="C7" s="2">
        <f>SUM(C8:C11)</f>
        <v>86400</v>
      </c>
      <c r="D7" s="2">
        <f>SUM(D8:D12)</f>
        <v>0</v>
      </c>
      <c r="E7" s="2">
        <f>SUM(C7-D7)</f>
        <v>86400</v>
      </c>
      <c r="F7" s="2">
        <f>SUM(F8:F11)</f>
        <v>0</v>
      </c>
      <c r="G7" s="3">
        <f>SUM(1-(F7/E7))</f>
        <v>1</v>
      </c>
    </row>
    <row r="8" spans="2:7" ht="12.75">
      <c r="B8" t="s">
        <v>4</v>
      </c>
      <c r="C8" s="2">
        <v>43200</v>
      </c>
      <c r="D8">
        <f>'Sept ''06 Details'!C26</f>
        <v>0</v>
      </c>
      <c r="E8" s="2">
        <f>SUM(C8-D8)</f>
        <v>43200</v>
      </c>
      <c r="F8">
        <f>'Sept ''06 Details'!D26</f>
        <v>0</v>
      </c>
      <c r="G8" s="3">
        <f>SUM(1-(F8/E8))</f>
        <v>1</v>
      </c>
    </row>
    <row r="9" spans="2:7" ht="12.75">
      <c r="B9" t="s">
        <v>5</v>
      </c>
      <c r="C9" s="2">
        <v>43200</v>
      </c>
      <c r="D9">
        <f>'Sept ''06 Details'!C27</f>
        <v>0</v>
      </c>
      <c r="E9" s="2">
        <f>SUM(C9-D9)</f>
        <v>43200</v>
      </c>
      <c r="F9">
        <f>'Sept ''06 Details'!D31</f>
        <v>0</v>
      </c>
      <c r="G9" s="3">
        <f>SUM(1-(F9/E9))</f>
        <v>1</v>
      </c>
    </row>
    <row r="10" spans="3:7" ht="12.75">
      <c r="C10" s="2"/>
      <c r="E10" s="2"/>
      <c r="G10" s="3"/>
    </row>
    <row r="11" spans="3:7" ht="12.75">
      <c r="C11" s="2"/>
      <c r="E11" s="2"/>
      <c r="G11" s="3"/>
    </row>
    <row r="12" spans="1:2" ht="12.75">
      <c r="A12" t="s">
        <v>20</v>
      </c>
      <c r="B12" s="2" t="s">
        <v>20</v>
      </c>
    </row>
    <row r="13" spans="2:7" ht="12.75">
      <c r="B13" t="s">
        <v>21</v>
      </c>
      <c r="C13" s="2">
        <v>43200</v>
      </c>
      <c r="D13" s="2">
        <f>'Sept ''06 Details'!C48</f>
        <v>0</v>
      </c>
      <c r="E13" s="2">
        <f>SUM(C13-D13)</f>
        <v>43200</v>
      </c>
      <c r="F13" s="2">
        <f>'Sept ''06 Details'!D48</f>
        <v>1</v>
      </c>
      <c r="G13" s="3">
        <f>SUM(1-(F13/E13))</f>
        <v>0.9999768518518518</v>
      </c>
    </row>
    <row r="14" spans="2:7" s="2" customFormat="1" ht="12.75">
      <c r="B14" s="13" t="s">
        <v>22</v>
      </c>
      <c r="C14" s="2">
        <v>2880</v>
      </c>
      <c r="D14" s="2">
        <f>'Sept ''06 Details'!C55</f>
        <v>0</v>
      </c>
      <c r="E14" s="2">
        <f>SUM(C14-D14)</f>
        <v>2880</v>
      </c>
      <c r="F14" s="2">
        <f>'Sept ''06 Details'!D55</f>
        <v>45</v>
      </c>
      <c r="G14" s="3">
        <f>SUM(1-(F14/E14))</f>
        <v>0.984375</v>
      </c>
    </row>
  </sheetData>
  <printOptions/>
  <pageMargins left="0.75" right="0.75" top="1" bottom="1" header="0.5" footer="0.5"/>
  <pageSetup horizontalDpi="300" verticalDpi="300" orientation="portrait" scale="77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95"/>
  <sheetViews>
    <sheetView workbookViewId="0" topLeftCell="A1">
      <selection activeCell="E22" sqref="E22"/>
    </sheetView>
  </sheetViews>
  <sheetFormatPr defaultColWidth="9.140625" defaultRowHeight="12.75"/>
  <cols>
    <col min="1" max="1" width="21.00390625" style="0" customWidth="1"/>
    <col min="2" max="2" width="18.00390625" style="0" customWidth="1"/>
    <col min="3" max="3" width="12.57421875" style="0" customWidth="1"/>
    <col min="4" max="4" width="13.28125" style="0" customWidth="1"/>
    <col min="5" max="5" width="14.57421875" style="0" customWidth="1"/>
    <col min="6" max="6" width="74.00390625" style="0" customWidth="1"/>
  </cols>
  <sheetData>
    <row r="1" spans="1:6" s="6" customFormat="1" ht="79.5" customHeight="1">
      <c r="A1" s="6" t="s">
        <v>1</v>
      </c>
      <c r="B1" s="6" t="s">
        <v>7</v>
      </c>
      <c r="C1" s="6" t="s">
        <v>12</v>
      </c>
      <c r="D1" s="6" t="s">
        <v>14</v>
      </c>
      <c r="E1" s="6" t="s">
        <v>9</v>
      </c>
      <c r="F1" s="6" t="s">
        <v>8</v>
      </c>
    </row>
    <row r="2" spans="1:6" s="2" customFormat="1" ht="25.5">
      <c r="A2" s="4" t="s">
        <v>10</v>
      </c>
      <c r="B2" s="4"/>
      <c r="C2" s="4">
        <f>SUM(C3:C7)</f>
        <v>0</v>
      </c>
      <c r="D2" s="4">
        <f>SUM(D3:D7)</f>
        <v>0</v>
      </c>
      <c r="E2" s="4"/>
      <c r="F2" s="4"/>
    </row>
    <row r="3" spans="1:6" ht="12.75">
      <c r="A3" s="1"/>
      <c r="B3" s="1"/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spans="1:6" ht="12.75">
      <c r="A5" s="1"/>
      <c r="B5" s="1"/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"/>
    </row>
    <row r="7" spans="2:6" ht="12.75">
      <c r="B7" s="1"/>
      <c r="C7" s="1"/>
      <c r="D7" s="1"/>
      <c r="E7" s="1"/>
      <c r="F7" s="1"/>
    </row>
    <row r="8" spans="1:6" s="2" customFormat="1" ht="12.75">
      <c r="A8" s="4" t="s">
        <v>3</v>
      </c>
      <c r="B8" s="4"/>
      <c r="C8" s="4">
        <f>SUM(C9:C16)</f>
        <v>0</v>
      </c>
      <c r="D8" s="4">
        <f>SUM(D9:D16)</f>
        <v>0</v>
      </c>
      <c r="E8" s="4"/>
      <c r="F8" s="4"/>
    </row>
    <row r="9" spans="1:6" ht="12.75">
      <c r="A9" s="1"/>
      <c r="B9" s="1"/>
      <c r="C9" s="1"/>
      <c r="D9" s="1"/>
      <c r="E9" s="5"/>
      <c r="F9" s="1"/>
    </row>
    <row r="10" spans="1:6" ht="12.75">
      <c r="A10" s="1"/>
      <c r="B10" s="1"/>
      <c r="C10" s="1"/>
      <c r="D10" s="1"/>
      <c r="E10" s="1"/>
      <c r="F10" s="1"/>
    </row>
    <row r="11" spans="2:6" ht="12.75">
      <c r="B11" s="1"/>
      <c r="C11" s="1"/>
      <c r="D11" s="1"/>
      <c r="E11" s="1"/>
      <c r="F11" s="1"/>
    </row>
    <row r="12" spans="1:6" ht="12.75">
      <c r="A12" s="1"/>
      <c r="B12" s="1"/>
      <c r="C12" s="1"/>
      <c r="D12" s="1"/>
      <c r="E12" s="1"/>
      <c r="F12" s="1"/>
    </row>
    <row r="13" spans="1:6" s="2" customFormat="1" ht="12.75">
      <c r="A13" s="4"/>
      <c r="B13" s="4"/>
      <c r="C13" s="4"/>
      <c r="D13" s="4"/>
      <c r="E13" s="4"/>
      <c r="F13" s="4"/>
    </row>
    <row r="14" spans="1:6" ht="12.75">
      <c r="A14" s="1"/>
      <c r="B14" s="1"/>
      <c r="C14" s="1"/>
      <c r="D14" s="1"/>
      <c r="E14" s="1"/>
      <c r="F14" s="1"/>
    </row>
    <row r="15" spans="2:6" ht="12.75">
      <c r="B15" s="1"/>
      <c r="C15" s="1"/>
      <c r="D15" s="1"/>
      <c r="E15" s="1"/>
      <c r="F15" s="1"/>
    </row>
    <row r="16" spans="1:6" ht="12.75">
      <c r="A16" s="1"/>
      <c r="B16" s="1"/>
      <c r="C16" s="1"/>
      <c r="D16" s="1"/>
      <c r="E16" s="1"/>
      <c r="F16" s="1"/>
    </row>
    <row r="17" spans="1:6" ht="12.75">
      <c r="A17" s="1"/>
      <c r="B17" s="1"/>
      <c r="C17" s="1"/>
      <c r="D17" s="1"/>
      <c r="E17" s="1"/>
      <c r="F17" s="1"/>
    </row>
    <row r="18" spans="1:6" s="2" customFormat="1" ht="25.5">
      <c r="A18" s="4" t="s">
        <v>17</v>
      </c>
      <c r="B18" s="4"/>
      <c r="C18" s="4">
        <f>SUM(C19:C23)</f>
        <v>0</v>
      </c>
      <c r="D18" s="4">
        <f>SUM(D19:D23)</f>
        <v>0</v>
      </c>
      <c r="E18" s="4"/>
      <c r="F18" s="4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1"/>
      <c r="B21" s="1"/>
      <c r="C21" s="1"/>
      <c r="D21" s="1"/>
      <c r="E21" s="1"/>
      <c r="F21" s="1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s="7" customFormat="1" ht="63">
      <c r="A25" s="6" t="s">
        <v>2</v>
      </c>
      <c r="B25" s="6" t="s">
        <v>7</v>
      </c>
      <c r="C25" s="6" t="s">
        <v>12</v>
      </c>
      <c r="D25" s="6" t="s">
        <v>11</v>
      </c>
      <c r="E25" s="6" t="s">
        <v>9</v>
      </c>
      <c r="F25" s="6" t="s">
        <v>8</v>
      </c>
    </row>
    <row r="26" spans="1:6" s="2" customFormat="1" ht="12.75">
      <c r="A26" s="4" t="s">
        <v>4</v>
      </c>
      <c r="B26" s="4"/>
      <c r="C26" s="4">
        <f>SUM(C27:C30)</f>
        <v>0</v>
      </c>
      <c r="D26" s="4">
        <f>SUM(D27:D30)</f>
        <v>0</v>
      </c>
      <c r="E26" s="4"/>
      <c r="F26" s="4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s="2" customFormat="1" ht="12.75">
      <c r="A31" s="4" t="s">
        <v>5</v>
      </c>
      <c r="B31" s="4"/>
      <c r="C31" s="4">
        <f>SUM(C32:C41)</f>
        <v>0</v>
      </c>
      <c r="D31" s="4">
        <f>SUM(D32:D41)</f>
        <v>0</v>
      </c>
      <c r="E31" s="4"/>
      <c r="F31" s="4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s="2" customFormat="1" ht="12.75">
      <c r="A36" s="4"/>
      <c r="B36" s="4"/>
      <c r="C36" s="4"/>
      <c r="D36" s="4"/>
      <c r="E36" s="4"/>
      <c r="F36" s="4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2:6" ht="12.75">
      <c r="B41" s="1"/>
      <c r="C41" s="1"/>
      <c r="D41" s="1"/>
      <c r="E41" s="1"/>
      <c r="F41" s="1"/>
    </row>
    <row r="42" ht="12.75">
      <c r="A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4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s="7" customFormat="1" ht="15.75">
      <c r="A46" s="6"/>
      <c r="B46" s="6"/>
      <c r="C46" s="6"/>
      <c r="D46" s="6"/>
      <c r="E46" s="6"/>
      <c r="F46" s="6"/>
    </row>
    <row r="47" spans="1:6" ht="63">
      <c r="A47" s="6" t="s">
        <v>20</v>
      </c>
      <c r="B47" s="6" t="s">
        <v>7</v>
      </c>
      <c r="C47" s="6" t="s">
        <v>12</v>
      </c>
      <c r="D47" s="6" t="s">
        <v>11</v>
      </c>
      <c r="E47" s="6" t="s">
        <v>9</v>
      </c>
      <c r="F47" s="6" t="s">
        <v>8</v>
      </c>
    </row>
    <row r="48" spans="1:6" ht="12.75">
      <c r="A48" s="4" t="s">
        <v>21</v>
      </c>
      <c r="B48" s="4"/>
      <c r="C48" s="4">
        <f>SUM(C49:C53)</f>
        <v>0</v>
      </c>
      <c r="D48" s="4">
        <f>SUM(D49:D53)</f>
        <v>0</v>
      </c>
      <c r="E48" s="4"/>
      <c r="F48" s="4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5" spans="1:6" ht="25.5">
      <c r="A55" s="4" t="s">
        <v>22</v>
      </c>
      <c r="B55" s="4"/>
      <c r="C55" s="4">
        <f>SUM(C56:C63)</f>
        <v>0</v>
      </c>
      <c r="D55" s="4">
        <f>SUM(D56:D63)</f>
        <v>0</v>
      </c>
      <c r="E55" s="4"/>
      <c r="F55" s="4"/>
    </row>
    <row r="56" spans="1:6" ht="12.75">
      <c r="A56" s="1"/>
      <c r="B56" s="1"/>
      <c r="C56" s="1"/>
      <c r="D56" s="1"/>
      <c r="E56" s="5"/>
      <c r="F56" s="1"/>
    </row>
    <row r="57" spans="1:6" ht="12.75">
      <c r="A57" s="1"/>
      <c r="B57" s="1"/>
      <c r="C57" s="1"/>
      <c r="D57" s="1"/>
      <c r="E57" s="1"/>
      <c r="F57" s="1"/>
    </row>
    <row r="58" spans="2:6" ht="12.75"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4"/>
      <c r="B60" s="4"/>
      <c r="C60" s="4"/>
      <c r="D60" s="4"/>
      <c r="E60" s="4"/>
      <c r="F60" s="4"/>
    </row>
    <row r="61" spans="1:6" ht="12.75">
      <c r="A61" s="1"/>
      <c r="B61" s="1"/>
      <c r="C61" s="1"/>
      <c r="D61" s="1"/>
      <c r="E61" s="1"/>
      <c r="F61" s="1"/>
    </row>
    <row r="62" spans="2:6" ht="12.75"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D3" sqref="D3"/>
    </sheetView>
  </sheetViews>
  <sheetFormatPr defaultColWidth="9.140625" defaultRowHeight="12.75"/>
  <cols>
    <col min="1" max="2" width="20.421875" style="0" customWidth="1"/>
    <col min="3" max="3" width="18.28125" style="0" customWidth="1"/>
    <col min="5" max="5" width="10.421875" style="0" customWidth="1"/>
    <col min="6" max="6" width="10.140625" style="0" customWidth="1"/>
    <col min="7" max="7" width="10.28125" style="0" customWidth="1"/>
  </cols>
  <sheetData>
    <row r="1" spans="1:7" s="1" customFormat="1" ht="38.25">
      <c r="A1" s="1" t="s">
        <v>0</v>
      </c>
      <c r="C1" s="1" t="s">
        <v>25</v>
      </c>
      <c r="D1" s="1" t="s">
        <v>23</v>
      </c>
      <c r="E1" s="1" t="s">
        <v>13</v>
      </c>
      <c r="F1" s="1" t="s">
        <v>24</v>
      </c>
      <c r="G1" s="1" t="s">
        <v>26</v>
      </c>
    </row>
    <row r="2" s="2" customFormat="1" ht="12.75">
      <c r="G2" s="3"/>
    </row>
    <row r="3" spans="1:7" ht="12.75">
      <c r="A3" s="2" t="s">
        <v>1</v>
      </c>
      <c r="B3" t="s">
        <v>28</v>
      </c>
      <c r="C3" s="2">
        <v>44640</v>
      </c>
      <c r="D3">
        <f>'Jan ''06 Details'!C2</f>
        <v>840</v>
      </c>
      <c r="E3" s="2">
        <f>SUM(C3-D3)</f>
        <v>43800</v>
      </c>
      <c r="F3">
        <f>'Jan ''06 Details'!D2</f>
        <v>105</v>
      </c>
      <c r="G3" s="3">
        <f>SUM(1-(F3/E3))</f>
        <v>0.9976027397260274</v>
      </c>
    </row>
    <row r="4" spans="2:7" ht="12.75">
      <c r="B4" t="s">
        <v>3</v>
      </c>
      <c r="C4" s="2">
        <v>44640</v>
      </c>
      <c r="D4">
        <f>'Jan ''06 Details'!C5</f>
        <v>0</v>
      </c>
      <c r="E4" s="2">
        <f>SUM(C4-D4)</f>
        <v>44640</v>
      </c>
      <c r="F4">
        <f>'Jan ''06 Details'!D5</f>
        <v>32</v>
      </c>
      <c r="G4" s="3">
        <f>SUM(1-(F4/E4))</f>
        <v>0.9992831541218637</v>
      </c>
    </row>
    <row r="6" spans="1:7" ht="12.75">
      <c r="A6" s="2" t="s">
        <v>2</v>
      </c>
      <c r="B6" s="13" t="s">
        <v>32</v>
      </c>
      <c r="C6" s="2">
        <v>44640</v>
      </c>
      <c r="D6">
        <f>'Jan ''06 Details'!C9</f>
        <v>0</v>
      </c>
      <c r="E6" s="2">
        <f>SUM(C6-D6)</f>
        <v>44640</v>
      </c>
      <c r="F6">
        <f>'Jan ''06 Details'!D9</f>
        <v>0</v>
      </c>
      <c r="G6" s="3">
        <f>SUM(1-(F6/E6))</f>
        <v>1</v>
      </c>
    </row>
    <row r="7" spans="3:7" ht="12.75">
      <c r="C7" s="2"/>
      <c r="E7" s="2"/>
      <c r="G7" s="3"/>
    </row>
    <row r="8" ht="12.75">
      <c r="B8" s="2"/>
    </row>
    <row r="9" spans="1:7" ht="12.75">
      <c r="A9" s="2" t="s">
        <v>20</v>
      </c>
      <c r="B9" t="s">
        <v>21</v>
      </c>
      <c r="C9">
        <v>44640</v>
      </c>
      <c r="D9">
        <f>'Jan ''06 Details'!C13</f>
        <v>0</v>
      </c>
      <c r="E9" s="2">
        <f>SUM(C9-D9)</f>
        <v>44640</v>
      </c>
      <c r="F9">
        <f>'Jan ''06 Details'!D13</f>
        <v>13</v>
      </c>
      <c r="G9" s="3">
        <f>SUM(1-(F9/E9))</f>
        <v>0.9997087813620071</v>
      </c>
    </row>
    <row r="10" spans="2:7" s="2" customFormat="1" ht="12.75">
      <c r="B10" s="13" t="s">
        <v>22</v>
      </c>
      <c r="C10" s="2">
        <v>2976</v>
      </c>
      <c r="D10" s="2">
        <f>'Jan ''06 Details'!C16</f>
        <v>0</v>
      </c>
      <c r="E10" s="2">
        <f>SUM(C10-D10)</f>
        <v>2976</v>
      </c>
      <c r="F10" s="2">
        <f>'Jan ''06 Details'!D16</f>
        <v>0</v>
      </c>
      <c r="G10" s="3">
        <f>SUM(1-(F10/E10))</f>
        <v>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F13" sqref="F13"/>
    </sheetView>
  </sheetViews>
  <sheetFormatPr defaultColWidth="9.140625" defaultRowHeight="12.75"/>
  <cols>
    <col min="1" max="1" width="20.421875" style="0" customWidth="1"/>
    <col min="2" max="3" width="23.7109375" style="0" bestFit="1" customWidth="1"/>
    <col min="5" max="5" width="10.00390625" style="0" customWidth="1"/>
    <col min="6" max="6" width="10.140625" style="0" customWidth="1"/>
    <col min="7" max="7" width="10.28125" style="0" customWidth="1"/>
  </cols>
  <sheetData>
    <row r="1" spans="1:7" s="1" customFormat="1" ht="38.25">
      <c r="A1" s="1" t="s">
        <v>0</v>
      </c>
      <c r="C1" s="1" t="s">
        <v>25</v>
      </c>
      <c r="D1" s="1" t="s">
        <v>23</v>
      </c>
      <c r="E1" s="1" t="s">
        <v>13</v>
      </c>
      <c r="F1" s="1" t="s">
        <v>24</v>
      </c>
      <c r="G1" s="1" t="s">
        <v>26</v>
      </c>
    </row>
    <row r="2" spans="1:7" s="2" customFormat="1" ht="12.75">
      <c r="A2" s="2" t="s">
        <v>1</v>
      </c>
      <c r="B2" s="2" t="s">
        <v>16</v>
      </c>
      <c r="C2" s="2">
        <f>SUM(C3:C4)</f>
        <v>89280</v>
      </c>
      <c r="D2" s="2">
        <f>SUM(D3:D4)</f>
        <v>0</v>
      </c>
      <c r="E2" s="2">
        <f>SUM(C2-D2)</f>
        <v>89280</v>
      </c>
      <c r="F2" s="2">
        <f>SUM(F3:F4)</f>
        <v>0</v>
      </c>
      <c r="G2" s="3">
        <f>SUM(1-(F2/E2))</f>
        <v>1</v>
      </c>
    </row>
    <row r="3" spans="2:7" ht="12.75">
      <c r="B3" t="s">
        <v>10</v>
      </c>
      <c r="C3" s="2">
        <v>44640</v>
      </c>
      <c r="D3">
        <f>'Oct ''06 Details'!C2</f>
        <v>0</v>
      </c>
      <c r="E3" s="2">
        <f>SUM(C3-D3)</f>
        <v>44640</v>
      </c>
      <c r="F3">
        <f>'Oct ''06 Details'!D2</f>
        <v>0</v>
      </c>
      <c r="G3" s="3">
        <f>SUM(1-(F3/E3))</f>
        <v>1</v>
      </c>
    </row>
    <row r="4" spans="2:7" ht="12.75">
      <c r="B4" t="s">
        <v>3</v>
      </c>
      <c r="C4" s="2">
        <v>44640</v>
      </c>
      <c r="D4">
        <f>'Oct ''06 Details'!C8</f>
        <v>0</v>
      </c>
      <c r="E4" s="2">
        <f>SUM(C4-D4)</f>
        <v>44640</v>
      </c>
      <c r="F4">
        <f>'Oct ''06 Details'!D8</f>
        <v>0</v>
      </c>
      <c r="G4" s="3">
        <f>SUM(1-(F4/E4))</f>
        <v>1</v>
      </c>
    </row>
    <row r="5" spans="2:7" ht="12.75">
      <c r="B5" s="2" t="s">
        <v>6</v>
      </c>
      <c r="C5" s="2">
        <v>2321</v>
      </c>
      <c r="D5">
        <f>'Oct ''06 Details'!C18</f>
        <v>0</v>
      </c>
      <c r="E5" s="2">
        <f>SUM(C5-D5)</f>
        <v>2321</v>
      </c>
      <c r="F5">
        <f>'Oct ''06 Details'!D18</f>
        <v>0</v>
      </c>
      <c r="G5" s="3">
        <f>SUM(1-(F5/E5))</f>
        <v>1</v>
      </c>
    </row>
    <row r="7" spans="1:7" s="2" customFormat="1" ht="12.75">
      <c r="A7" s="2" t="s">
        <v>2</v>
      </c>
      <c r="B7" s="2" t="s">
        <v>15</v>
      </c>
      <c r="C7" s="2">
        <f>SUM(C8:C10)</f>
        <v>89280</v>
      </c>
      <c r="D7" s="2">
        <f>SUM(D8:D10)</f>
        <v>0</v>
      </c>
      <c r="E7" s="2">
        <f>SUM(C7-D7)</f>
        <v>89280</v>
      </c>
      <c r="F7" s="2">
        <f>SUM(F8:F10)</f>
        <v>0</v>
      </c>
      <c r="G7" s="3">
        <f>SUM(1-(F7/E7))</f>
        <v>1</v>
      </c>
    </row>
    <row r="8" spans="2:7" ht="12.75">
      <c r="B8" t="s">
        <v>4</v>
      </c>
      <c r="C8" s="2">
        <v>44640</v>
      </c>
      <c r="D8">
        <f>'Oct ''06 Details'!C26</f>
        <v>0</v>
      </c>
      <c r="E8" s="2">
        <f>SUM(C8-D8)</f>
        <v>44640</v>
      </c>
      <c r="F8">
        <f>'Oct ''06 Details'!D26</f>
        <v>0</v>
      </c>
      <c r="G8" s="3">
        <f>SUM(1-(F8/E8))</f>
        <v>1</v>
      </c>
    </row>
    <row r="9" spans="2:7" ht="12.75">
      <c r="B9" t="s">
        <v>5</v>
      </c>
      <c r="C9" s="2">
        <v>44640</v>
      </c>
      <c r="D9">
        <f>'Oct ''06 Details'!C31</f>
        <v>0</v>
      </c>
      <c r="E9" s="2">
        <f>SUM(C9-D9)</f>
        <v>44640</v>
      </c>
      <c r="F9">
        <f>'Oct ''06 Details'!D31</f>
        <v>0</v>
      </c>
      <c r="G9" s="3">
        <f>SUM(1-(F9/E9))</f>
        <v>1</v>
      </c>
    </row>
    <row r="10" spans="3:7" ht="12.75">
      <c r="C10" s="2"/>
      <c r="E10" s="2"/>
      <c r="G10" s="3"/>
    </row>
    <row r="11" spans="1:2" ht="12.75">
      <c r="A11" t="s">
        <v>20</v>
      </c>
      <c r="B11" s="2" t="s">
        <v>20</v>
      </c>
    </row>
    <row r="12" spans="1:7" s="2" customFormat="1" ht="12.75">
      <c r="A12"/>
      <c r="B12" t="s">
        <v>21</v>
      </c>
      <c r="C12" s="2">
        <v>44640</v>
      </c>
      <c r="D12">
        <f>'Oct ''06 Details'!C48</f>
        <v>0</v>
      </c>
      <c r="E12">
        <f>C12-D12</f>
        <v>44640</v>
      </c>
      <c r="F12">
        <f>'Oct ''06 Details'!D48</f>
        <v>0</v>
      </c>
      <c r="G12" s="14">
        <f>SUM(1-(F12/E12))</f>
        <v>1</v>
      </c>
    </row>
    <row r="13" spans="1:7" ht="12.75">
      <c r="A13" s="2"/>
      <c r="B13" s="13" t="s">
        <v>22</v>
      </c>
      <c r="C13">
        <v>2976</v>
      </c>
      <c r="D13">
        <f>'Oct ''06 Details'!C55</f>
        <v>0</v>
      </c>
      <c r="E13">
        <f>C13-D13</f>
        <v>2976</v>
      </c>
      <c r="F13">
        <v>2</v>
      </c>
      <c r="G13" s="14">
        <f>SUM(1-(F13/E13))</f>
        <v>0.9993279569892473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98"/>
  <sheetViews>
    <sheetView workbookViewId="0" topLeftCell="A1">
      <selection activeCell="E3" sqref="E3"/>
    </sheetView>
  </sheetViews>
  <sheetFormatPr defaultColWidth="9.140625" defaultRowHeight="12.75"/>
  <cols>
    <col min="1" max="1" width="21.00390625" style="0" customWidth="1"/>
    <col min="2" max="2" width="18.00390625" style="0" customWidth="1"/>
    <col min="3" max="3" width="12.57421875" style="0" customWidth="1"/>
    <col min="4" max="4" width="13.28125" style="0" customWidth="1"/>
    <col min="5" max="5" width="14.57421875" style="0" customWidth="1"/>
    <col min="6" max="6" width="44.8515625" style="0" bestFit="1" customWidth="1"/>
    <col min="7" max="7" width="34.8515625" style="0" bestFit="1" customWidth="1"/>
  </cols>
  <sheetData>
    <row r="1" spans="1:6" s="6" customFormat="1" ht="79.5" customHeight="1">
      <c r="A1" s="6" t="s">
        <v>1</v>
      </c>
      <c r="B1" s="6" t="s">
        <v>7</v>
      </c>
      <c r="C1" s="6" t="s">
        <v>12</v>
      </c>
      <c r="D1" s="6" t="s">
        <v>14</v>
      </c>
      <c r="E1" s="6" t="s">
        <v>9</v>
      </c>
      <c r="F1" s="6" t="s">
        <v>8</v>
      </c>
    </row>
    <row r="2" spans="1:6" s="2" customFormat="1" ht="25.5">
      <c r="A2" s="4" t="s">
        <v>10</v>
      </c>
      <c r="B2" s="4"/>
      <c r="C2" s="4">
        <f>SUM(C3:C10)</f>
        <v>0</v>
      </c>
      <c r="D2" s="4">
        <f>SUM(D3:D10)</f>
        <v>176</v>
      </c>
      <c r="E2" s="4"/>
      <c r="F2" s="4"/>
    </row>
    <row r="3" spans="1:5" ht="12.75">
      <c r="A3" s="1"/>
      <c r="B3" s="1"/>
      <c r="C3" s="1"/>
      <c r="D3" s="1">
        <v>176</v>
      </c>
      <c r="E3" s="1"/>
    </row>
    <row r="4" spans="1:5" ht="12.75">
      <c r="A4" s="1"/>
      <c r="B4" s="1"/>
      <c r="C4" s="1"/>
      <c r="D4" s="1"/>
      <c r="E4" s="1"/>
    </row>
    <row r="5" spans="1:5" ht="12.75">
      <c r="A5" s="1"/>
      <c r="B5" s="1"/>
      <c r="C5" s="1"/>
      <c r="D5" s="1"/>
      <c r="E5" s="1"/>
    </row>
    <row r="6" spans="1:5" ht="12.75">
      <c r="A6" s="1"/>
      <c r="B6" s="1"/>
      <c r="C6" s="1"/>
      <c r="D6" s="1"/>
      <c r="E6" s="1"/>
    </row>
    <row r="7" spans="1:5" ht="12.75">
      <c r="A7" s="1"/>
      <c r="B7" s="1"/>
      <c r="C7" s="1"/>
      <c r="D7" s="1"/>
      <c r="E7" s="10"/>
    </row>
    <row r="8" spans="1:4" ht="12.75">
      <c r="A8" s="1"/>
      <c r="B8" s="1"/>
      <c r="C8" s="1"/>
      <c r="D8" s="1"/>
    </row>
    <row r="9" spans="1:4" ht="12.75">
      <c r="A9" s="1"/>
      <c r="B9" s="1"/>
      <c r="C9" s="1"/>
      <c r="D9" s="1"/>
    </row>
    <row r="10" spans="2:4" ht="12.75">
      <c r="B10" s="1"/>
      <c r="C10" s="1"/>
      <c r="D10" s="1"/>
    </row>
    <row r="11" spans="1:5" s="2" customFormat="1" ht="12.75">
      <c r="A11" s="4" t="s">
        <v>3</v>
      </c>
      <c r="B11" s="4"/>
      <c r="C11" s="4">
        <f>SUM(C12:C19)</f>
        <v>0</v>
      </c>
      <c r="D11" s="4">
        <f>SUM(D12:D20)</f>
        <v>28</v>
      </c>
      <c r="E11" s="4"/>
    </row>
    <row r="12" spans="1:5" ht="12.75">
      <c r="A12" s="1"/>
      <c r="B12" s="1"/>
      <c r="C12" s="1"/>
      <c r="D12" s="1">
        <v>28</v>
      </c>
      <c r="E12" s="1"/>
    </row>
    <row r="13" spans="1:5" ht="12.75">
      <c r="A13" s="1"/>
      <c r="B13" s="1"/>
      <c r="C13" s="1"/>
      <c r="D13" s="1"/>
      <c r="E13" s="1"/>
    </row>
    <row r="14" spans="2:5" ht="12.75">
      <c r="B14" s="1"/>
      <c r="C14" s="1"/>
      <c r="E14" s="1"/>
    </row>
    <row r="15" spans="1:5" ht="12.75">
      <c r="A15" s="1"/>
      <c r="B15" s="1"/>
      <c r="C15" s="1"/>
      <c r="D15" s="1"/>
      <c r="E15" s="1"/>
    </row>
    <row r="16" spans="1:6" s="2" customFormat="1" ht="12.75">
      <c r="A16" s="4"/>
      <c r="B16" s="4"/>
      <c r="C16" s="4"/>
      <c r="D16" s="4"/>
      <c r="E16" s="4"/>
      <c r="F16" s="4"/>
    </row>
    <row r="17" spans="1:6" ht="12.75">
      <c r="A17" s="1"/>
      <c r="B17" s="1"/>
      <c r="C17" s="1"/>
      <c r="D17" s="1"/>
      <c r="E17" s="1"/>
      <c r="F17" s="1"/>
    </row>
    <row r="18" spans="2:6" ht="12.75">
      <c r="B18" s="1"/>
      <c r="C18" s="1"/>
      <c r="D18" s="1"/>
      <c r="E18" s="1"/>
      <c r="F18" s="1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s="2" customFormat="1" ht="25.5">
      <c r="A21" s="4" t="s">
        <v>17</v>
      </c>
      <c r="B21" s="4"/>
      <c r="C21" s="4">
        <f>SUM(C22:C26)</f>
        <v>0</v>
      </c>
      <c r="D21" s="4">
        <f>SUM(D22:D26)</f>
        <v>0</v>
      </c>
      <c r="E21" s="4"/>
      <c r="F21" s="4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s="7" customFormat="1" ht="63">
      <c r="A28" s="6" t="s">
        <v>2</v>
      </c>
      <c r="B28" s="6" t="s">
        <v>7</v>
      </c>
      <c r="C28" s="6" t="s">
        <v>12</v>
      </c>
      <c r="D28" s="6" t="s">
        <v>11</v>
      </c>
      <c r="E28" s="6" t="s">
        <v>9</v>
      </c>
      <c r="F28" s="6" t="s">
        <v>8</v>
      </c>
    </row>
    <row r="29" spans="1:5" s="2" customFormat="1" ht="12.75">
      <c r="A29" s="4" t="s">
        <v>4</v>
      </c>
      <c r="B29" s="4"/>
      <c r="C29" s="4">
        <f>SUM(C30:C33)</f>
        <v>0</v>
      </c>
      <c r="D29" s="4">
        <f>SUM(D30:D33)</f>
        <v>0</v>
      </c>
      <c r="E29" s="4"/>
    </row>
    <row r="30" spans="1:6" ht="12.75">
      <c r="A30" s="1"/>
      <c r="B30" s="1"/>
      <c r="C30" s="1">
        <v>0</v>
      </c>
      <c r="D30" s="1">
        <v>0</v>
      </c>
      <c r="E30" s="1"/>
      <c r="F30" s="8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s="2" customFormat="1" ht="12.75">
      <c r="A34" s="4" t="s">
        <v>5</v>
      </c>
      <c r="B34" s="4"/>
      <c r="C34" s="4">
        <f>SUM(C35:C44)</f>
        <v>0</v>
      </c>
      <c r="D34" s="4">
        <f>SUM(D35:D44)</f>
        <v>0</v>
      </c>
      <c r="E34" s="4"/>
      <c r="F34" s="4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s="2" customFormat="1" ht="12.75">
      <c r="A39" s="4"/>
      <c r="B39" s="4"/>
      <c r="C39" s="4"/>
      <c r="D39" s="4"/>
      <c r="E39" s="4"/>
      <c r="F39" s="4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2:6" ht="12.75">
      <c r="B44" s="1"/>
      <c r="C44" s="1"/>
      <c r="D44" s="1"/>
      <c r="E44" s="1"/>
      <c r="F44" s="1" t="s">
        <v>18</v>
      </c>
    </row>
    <row r="45" spans="1:11" ht="12.75">
      <c r="A45" s="1"/>
      <c r="K45" t="s">
        <v>19</v>
      </c>
    </row>
    <row r="46" spans="1:11" ht="12.75">
      <c r="A46" s="1"/>
      <c r="B46" s="1"/>
      <c r="C46" s="1"/>
      <c r="D46" s="1"/>
      <c r="E46" s="1"/>
      <c r="F46" s="10"/>
      <c r="J46" s="11"/>
      <c r="K46" t="s">
        <v>18</v>
      </c>
    </row>
    <row r="47" spans="1:6" ht="63">
      <c r="A47" s="6" t="s">
        <v>20</v>
      </c>
      <c r="B47" s="6" t="s">
        <v>7</v>
      </c>
      <c r="C47" s="6" t="s">
        <v>12</v>
      </c>
      <c r="D47" s="6" t="s">
        <v>11</v>
      </c>
      <c r="E47" s="6" t="s">
        <v>9</v>
      </c>
      <c r="F47" s="6" t="s">
        <v>8</v>
      </c>
    </row>
    <row r="48" spans="1:6" ht="12.75">
      <c r="A48" s="4" t="s">
        <v>21</v>
      </c>
      <c r="B48" s="4"/>
      <c r="C48" s="4">
        <f>SUM(C49:C53)</f>
        <v>0</v>
      </c>
      <c r="D48" s="4">
        <f>SUM(D49:D53)</f>
        <v>0</v>
      </c>
      <c r="E48" s="4"/>
      <c r="F48" s="4"/>
    </row>
    <row r="49" spans="1:6" s="7" customFormat="1" ht="1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5" spans="1:6" ht="25.5">
      <c r="A55" s="4" t="s">
        <v>22</v>
      </c>
      <c r="B55" s="4"/>
      <c r="C55" s="4">
        <f>SUM(C56:C63)</f>
        <v>0</v>
      </c>
      <c r="D55" s="4">
        <v>0</v>
      </c>
      <c r="E55" s="4"/>
      <c r="F55" s="4"/>
    </row>
    <row r="56" spans="1:6" ht="12.75">
      <c r="A56" s="1"/>
      <c r="B56" s="1"/>
      <c r="C56" s="1"/>
      <c r="D56" s="1"/>
      <c r="E56" s="5"/>
      <c r="F56" s="1"/>
    </row>
    <row r="57" spans="1:6" ht="12.75">
      <c r="A57" s="1"/>
      <c r="B57" s="1"/>
      <c r="C57" s="1"/>
      <c r="D57" s="1"/>
      <c r="E57" s="1"/>
      <c r="F57" s="1"/>
    </row>
    <row r="58" spans="2:6" ht="12.75"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4"/>
      <c r="B60" s="4"/>
      <c r="C60" s="4"/>
      <c r="D60" s="4"/>
      <c r="E60" s="4"/>
      <c r="F60" s="4"/>
    </row>
    <row r="61" spans="1:6" ht="12.75">
      <c r="A61" s="1"/>
      <c r="B61" s="1"/>
      <c r="C61" s="1"/>
      <c r="D61" s="1"/>
      <c r="E61" s="1"/>
      <c r="F61" s="1"/>
    </row>
    <row r="62" spans="2:6" ht="12.75"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M22" sqref="M22"/>
    </sheetView>
  </sheetViews>
  <sheetFormatPr defaultColWidth="9.140625" defaultRowHeight="12.75"/>
  <cols>
    <col min="1" max="2" width="20.421875" style="0" customWidth="1"/>
    <col min="3" max="3" width="18.28125" style="0" customWidth="1"/>
    <col min="4" max="4" width="9.28125" style="0" bestFit="1" customWidth="1"/>
    <col min="5" max="5" width="11.421875" style="0" customWidth="1"/>
    <col min="6" max="6" width="10.140625" style="0" customWidth="1"/>
    <col min="7" max="7" width="12.28125" style="0" customWidth="1"/>
  </cols>
  <sheetData>
    <row r="1" spans="1:7" s="1" customFormat="1" ht="25.5">
      <c r="A1" s="1" t="s">
        <v>0</v>
      </c>
      <c r="C1" s="1" t="s">
        <v>25</v>
      </c>
      <c r="D1" s="1" t="s">
        <v>23</v>
      </c>
      <c r="E1" s="1" t="s">
        <v>13</v>
      </c>
      <c r="F1" s="1" t="s">
        <v>24</v>
      </c>
      <c r="G1" s="1" t="s">
        <v>26</v>
      </c>
    </row>
    <row r="2" spans="1:7" s="2" customFormat="1" ht="12.75">
      <c r="A2" s="2" t="s">
        <v>1</v>
      </c>
      <c r="B2" s="2" t="s">
        <v>16</v>
      </c>
      <c r="C2" s="2">
        <f>SUM(C3:C4)</f>
        <v>86400</v>
      </c>
      <c r="D2" s="2">
        <f>SUM(D3:D4)</f>
        <v>0</v>
      </c>
      <c r="E2" s="2">
        <f>SUM(C2-D2)</f>
        <v>86400</v>
      </c>
      <c r="F2" s="2">
        <f>SUM(F3:F4)</f>
        <v>204</v>
      </c>
      <c r="G2" s="3">
        <f>SUM(1-(F2/E2))</f>
        <v>0.9976388888888889</v>
      </c>
    </row>
    <row r="3" spans="2:7" ht="12.75">
      <c r="B3" t="s">
        <v>10</v>
      </c>
      <c r="C3" s="2">
        <v>43200</v>
      </c>
      <c r="D3">
        <f>'Nov ''06 Details'!C2</f>
        <v>0</v>
      </c>
      <c r="E3" s="2">
        <f>SUM(C3-D3)</f>
        <v>43200</v>
      </c>
      <c r="F3">
        <f>'Nov ''06 Details'!D2</f>
        <v>176</v>
      </c>
      <c r="G3" s="3">
        <f>SUM(1-(F3/E3))</f>
        <v>0.9959259259259259</v>
      </c>
    </row>
    <row r="4" spans="2:7" ht="12.75">
      <c r="B4" t="s">
        <v>3</v>
      </c>
      <c r="C4" s="2">
        <v>43200</v>
      </c>
      <c r="D4">
        <f>'Nov ''06 Details'!C11</f>
        <v>0</v>
      </c>
      <c r="E4" s="2">
        <f>SUM(C4-D4)</f>
        <v>43200</v>
      </c>
      <c r="F4">
        <f>'Nov ''06 Details'!D11</f>
        <v>28</v>
      </c>
      <c r="G4" s="3">
        <f>SUM(1-(F4/E4))</f>
        <v>0.9993518518518518</v>
      </c>
    </row>
    <row r="5" spans="2:7" ht="12.75">
      <c r="B5" s="2" t="s">
        <v>6</v>
      </c>
      <c r="C5" s="2">
        <v>2321</v>
      </c>
      <c r="D5">
        <f>'Nov ''06 Details'!C21</f>
        <v>0</v>
      </c>
      <c r="E5" s="2">
        <f>SUM(C5-D5)</f>
        <v>2321</v>
      </c>
      <c r="F5">
        <f>'Nov ''06 Details'!D21</f>
        <v>0</v>
      </c>
      <c r="G5" s="3">
        <f>SUM(1-(F5/E5))</f>
        <v>1</v>
      </c>
    </row>
    <row r="7" spans="1:7" s="2" customFormat="1" ht="12.75">
      <c r="A7" s="2" t="s">
        <v>2</v>
      </c>
      <c r="B7" s="2" t="s">
        <v>15</v>
      </c>
      <c r="C7" s="2">
        <f>SUM(C8:C10)</f>
        <v>86400</v>
      </c>
      <c r="D7" s="2">
        <f>SUM(D8:D11)</f>
        <v>0</v>
      </c>
      <c r="E7" s="2">
        <f>SUM(C7-D7)</f>
        <v>86400</v>
      </c>
      <c r="F7" s="2">
        <f>SUM(F8:F11)</f>
        <v>0</v>
      </c>
      <c r="G7" s="3">
        <f>SUM(1-(F7/E7))</f>
        <v>1</v>
      </c>
    </row>
    <row r="8" spans="2:7" ht="12.75">
      <c r="B8" t="s">
        <v>4</v>
      </c>
      <c r="C8" s="2">
        <v>43200</v>
      </c>
      <c r="D8">
        <v>0</v>
      </c>
      <c r="E8" s="2">
        <f>SUM(C8-D8)</f>
        <v>43200</v>
      </c>
      <c r="F8">
        <f>'Nov ''06 Details'!D29</f>
        <v>0</v>
      </c>
      <c r="G8" s="3">
        <f>SUM(1-(F8/E8))</f>
        <v>1</v>
      </c>
    </row>
    <row r="9" spans="2:7" ht="12.75">
      <c r="B9" t="s">
        <v>5</v>
      </c>
      <c r="C9" s="2">
        <v>43200</v>
      </c>
      <c r="D9">
        <v>0</v>
      </c>
      <c r="E9" s="2">
        <f>SUM(C9-D9)</f>
        <v>43200</v>
      </c>
      <c r="F9">
        <f>'Nov ''06 Details'!D34</f>
        <v>0</v>
      </c>
      <c r="G9" s="3">
        <f>SUM(1-(F9/E9))</f>
        <v>1</v>
      </c>
    </row>
    <row r="10" spans="3:7" ht="12.75">
      <c r="C10" s="2"/>
      <c r="E10" s="2"/>
      <c r="G10" s="3"/>
    </row>
    <row r="11" spans="1:2" ht="12.75">
      <c r="A11" t="s">
        <v>20</v>
      </c>
      <c r="B11" s="2" t="s">
        <v>20</v>
      </c>
    </row>
    <row r="12" spans="2:7" ht="12.75">
      <c r="B12" t="s">
        <v>21</v>
      </c>
      <c r="C12">
        <v>43200</v>
      </c>
      <c r="D12">
        <f>'Nov ''06 Details'!C48</f>
        <v>0</v>
      </c>
      <c r="E12" s="2">
        <f>SUM(C12-D12)</f>
        <v>43200</v>
      </c>
      <c r="F12">
        <f>'Nov ''06 Details'!D48</f>
        <v>0</v>
      </c>
      <c r="G12" s="3">
        <f>SUM(1-(F12/E12))</f>
        <v>1</v>
      </c>
    </row>
    <row r="13" spans="2:7" s="2" customFormat="1" ht="12.75">
      <c r="B13" s="13" t="s">
        <v>22</v>
      </c>
      <c r="C13" s="2">
        <v>2880</v>
      </c>
      <c r="D13" s="2">
        <f>'Nov ''06 Details'!C55</f>
        <v>0</v>
      </c>
      <c r="E13" s="2">
        <f>SUM(C13-D13)</f>
        <v>2880</v>
      </c>
      <c r="F13" s="2">
        <f>'Nov ''06 Details'!D55</f>
        <v>0</v>
      </c>
      <c r="G13" s="3">
        <f>SUM(1-(F13/E13))</f>
        <v>1</v>
      </c>
    </row>
  </sheetData>
  <printOptions/>
  <pageMargins left="0.75" right="0.75" top="1" bottom="1" header="0.5" footer="0.5"/>
  <pageSetup horizontalDpi="300" verticalDpi="300" orientation="portrait" scale="77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95"/>
  <sheetViews>
    <sheetView workbookViewId="0" topLeftCell="A1">
      <selection activeCell="E7" sqref="E7"/>
    </sheetView>
  </sheetViews>
  <sheetFormatPr defaultColWidth="9.140625" defaultRowHeight="12.75"/>
  <cols>
    <col min="1" max="1" width="21.00390625" style="0" customWidth="1"/>
    <col min="2" max="2" width="18.00390625" style="0" customWidth="1"/>
    <col min="3" max="3" width="12.57421875" style="0" customWidth="1"/>
    <col min="4" max="4" width="13.28125" style="0" customWidth="1"/>
    <col min="5" max="5" width="14.57421875" style="0" customWidth="1"/>
    <col min="6" max="6" width="74.00390625" style="0" customWidth="1"/>
  </cols>
  <sheetData>
    <row r="1" spans="1:6" s="6" customFormat="1" ht="79.5" customHeight="1">
      <c r="A1" s="6" t="s">
        <v>1</v>
      </c>
      <c r="B1" s="6" t="s">
        <v>7</v>
      </c>
      <c r="C1" s="6" t="s">
        <v>12</v>
      </c>
      <c r="D1" s="6" t="s">
        <v>14</v>
      </c>
      <c r="E1" s="6" t="s">
        <v>9</v>
      </c>
      <c r="F1" s="6" t="s">
        <v>8</v>
      </c>
    </row>
    <row r="2" spans="1:6" s="2" customFormat="1" ht="25.5">
      <c r="A2" s="4" t="s">
        <v>10</v>
      </c>
      <c r="B2" s="4"/>
      <c r="C2" s="4">
        <f>SUM(C3:C7)</f>
        <v>0</v>
      </c>
      <c r="D2" s="4">
        <f>SUM(D3:D7)</f>
        <v>8185</v>
      </c>
      <c r="E2" s="4"/>
      <c r="F2" s="4"/>
    </row>
    <row r="3" spans="1:6" ht="12.75">
      <c r="A3" s="1"/>
      <c r="B3" s="1"/>
      <c r="C3" s="1"/>
      <c r="D3" s="1">
        <v>8185</v>
      </c>
      <c r="E3" s="1"/>
      <c r="F3" s="1"/>
    </row>
    <row r="4" spans="1:6" ht="12.75">
      <c r="A4" s="1"/>
      <c r="B4" s="1"/>
      <c r="C4" s="1"/>
      <c r="D4" s="1"/>
      <c r="E4" s="1"/>
      <c r="F4" s="1"/>
    </row>
    <row r="5" spans="1:6" ht="12.75">
      <c r="A5" s="1"/>
      <c r="B5" s="1"/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"/>
    </row>
    <row r="7" spans="2:6" ht="12.75">
      <c r="B7" s="1"/>
      <c r="C7" s="1"/>
      <c r="D7" s="1"/>
      <c r="E7" s="1"/>
      <c r="F7" s="1"/>
    </row>
    <row r="8" spans="1:6" s="2" customFormat="1" ht="12.75">
      <c r="A8" s="4" t="s">
        <v>3</v>
      </c>
      <c r="B8" s="4"/>
      <c r="C8" s="4">
        <f>SUM(C9:C16)</f>
        <v>0</v>
      </c>
      <c r="D8" s="4">
        <f>SUM(D9:D16)</f>
        <v>25</v>
      </c>
      <c r="E8" s="4"/>
      <c r="F8" s="4"/>
    </row>
    <row r="9" spans="1:6" ht="12.75">
      <c r="A9" s="1"/>
      <c r="B9" s="1"/>
      <c r="C9" s="1"/>
      <c r="D9" s="1">
        <v>25</v>
      </c>
      <c r="E9" s="5"/>
      <c r="F9" s="1"/>
    </row>
    <row r="10" spans="1:6" ht="12.75">
      <c r="A10" s="1"/>
      <c r="B10" s="1"/>
      <c r="C10" s="1"/>
      <c r="D10" s="1"/>
      <c r="E10" s="1"/>
      <c r="F10" s="1"/>
    </row>
    <row r="11" spans="2:6" ht="12.75">
      <c r="B11" s="1"/>
      <c r="C11" s="1"/>
      <c r="D11" s="1"/>
      <c r="E11" s="1"/>
      <c r="F11" s="1"/>
    </row>
    <row r="12" spans="1:6" ht="12.75">
      <c r="A12" s="1"/>
      <c r="B12" s="1"/>
      <c r="C12" s="1"/>
      <c r="D12" s="1"/>
      <c r="E12" s="1"/>
      <c r="F12" s="1"/>
    </row>
    <row r="13" spans="1:6" s="2" customFormat="1" ht="12.75">
      <c r="A13" s="4"/>
      <c r="B13" s="4"/>
      <c r="C13" s="4"/>
      <c r="D13" s="4"/>
      <c r="E13" s="4"/>
      <c r="F13" s="4"/>
    </row>
    <row r="14" spans="1:6" ht="12.75">
      <c r="A14" s="1"/>
      <c r="B14" s="1"/>
      <c r="C14" s="1"/>
      <c r="D14" s="1"/>
      <c r="E14" s="1"/>
      <c r="F14" s="1"/>
    </row>
    <row r="15" spans="2:6" ht="12.75">
      <c r="B15" s="1"/>
      <c r="C15" s="1"/>
      <c r="D15" s="1"/>
      <c r="E15" s="1"/>
      <c r="F15" s="1"/>
    </row>
    <row r="16" spans="1:6" ht="12.75">
      <c r="A16" s="1"/>
      <c r="B16" s="1"/>
      <c r="C16" s="1"/>
      <c r="D16" s="1"/>
      <c r="E16" s="1"/>
      <c r="F16" s="1"/>
    </row>
    <row r="17" spans="1:6" ht="12.75">
      <c r="A17" s="1"/>
      <c r="B17" s="1"/>
      <c r="C17" s="1"/>
      <c r="D17" s="1"/>
      <c r="E17" s="1"/>
      <c r="F17" s="1"/>
    </row>
    <row r="18" spans="1:6" s="2" customFormat="1" ht="25.5">
      <c r="A18" s="4" t="s">
        <v>17</v>
      </c>
      <c r="B18" s="4"/>
      <c r="C18" s="4">
        <f>SUM(C19:C23)</f>
        <v>0</v>
      </c>
      <c r="D18" s="4">
        <f>SUM(D19:D23)</f>
        <v>450</v>
      </c>
      <c r="E18" s="4"/>
      <c r="F18" s="4"/>
    </row>
    <row r="19" spans="1:6" ht="12.75">
      <c r="A19" s="1"/>
      <c r="B19" s="1"/>
      <c r="C19" s="1"/>
      <c r="D19" s="1">
        <v>450</v>
      </c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1"/>
      <c r="B21" s="1"/>
      <c r="C21" s="1"/>
      <c r="D21" s="1"/>
      <c r="E21" s="1"/>
      <c r="F21" s="1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s="7" customFormat="1" ht="63">
      <c r="A25" s="6" t="s">
        <v>2</v>
      </c>
      <c r="B25" s="6" t="s">
        <v>7</v>
      </c>
      <c r="C25" s="6" t="s">
        <v>12</v>
      </c>
      <c r="D25" s="6" t="s">
        <v>11</v>
      </c>
      <c r="E25" s="6" t="s">
        <v>9</v>
      </c>
      <c r="F25" s="6" t="s">
        <v>8</v>
      </c>
    </row>
    <row r="26" spans="1:6" s="2" customFormat="1" ht="12.75">
      <c r="A26" s="4" t="s">
        <v>4</v>
      </c>
      <c r="B26" s="4"/>
      <c r="C26" s="4">
        <f>SUM(C27:C30)</f>
        <v>0</v>
      </c>
      <c r="D26" s="4">
        <f>SUM(D27:D30)</f>
        <v>0</v>
      </c>
      <c r="E26" s="4"/>
      <c r="F26" s="4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s="2" customFormat="1" ht="12.75">
      <c r="A31" s="4" t="s">
        <v>5</v>
      </c>
      <c r="B31" s="4"/>
      <c r="C31" s="4">
        <f>SUM(C32:C41)</f>
        <v>0</v>
      </c>
      <c r="D31" s="4">
        <f>SUM(D32:D41)</f>
        <v>0</v>
      </c>
      <c r="E31" s="4"/>
      <c r="F31" s="4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s="2" customFormat="1" ht="12.75">
      <c r="A36" s="4"/>
      <c r="B36" s="4"/>
      <c r="C36" s="4"/>
      <c r="D36" s="4"/>
      <c r="E36" s="4"/>
      <c r="F36" s="4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2:6" ht="12.75">
      <c r="B41" s="1"/>
      <c r="C41" s="1"/>
      <c r="D41" s="1"/>
      <c r="E41" s="1"/>
      <c r="F41" s="1"/>
    </row>
    <row r="42" ht="12.75">
      <c r="A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4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s="7" customFormat="1" ht="15.75">
      <c r="A46" s="6"/>
      <c r="B46" s="6"/>
      <c r="C46" s="6"/>
      <c r="D46" s="6"/>
      <c r="E46" s="6"/>
      <c r="F46" s="6"/>
    </row>
    <row r="47" spans="1:6" ht="63">
      <c r="A47" s="6" t="s">
        <v>20</v>
      </c>
      <c r="B47" s="6" t="s">
        <v>7</v>
      </c>
      <c r="C47" s="6" t="s">
        <v>12</v>
      </c>
      <c r="D47" s="6" t="s">
        <v>11</v>
      </c>
      <c r="E47" s="6" t="s">
        <v>9</v>
      </c>
      <c r="F47" s="6" t="s">
        <v>8</v>
      </c>
    </row>
    <row r="48" spans="1:6" ht="12.75">
      <c r="A48" s="4" t="s">
        <v>21</v>
      </c>
      <c r="B48" s="4"/>
      <c r="C48" s="4">
        <f>SUM(C49:C53)</f>
        <v>0</v>
      </c>
      <c r="D48" s="4">
        <f>SUM(D49:D53)</f>
        <v>39</v>
      </c>
      <c r="E48" s="4"/>
      <c r="F48" s="4"/>
    </row>
    <row r="49" spans="1:6" ht="12.75">
      <c r="A49" s="1"/>
      <c r="B49" s="1"/>
      <c r="C49" s="1"/>
      <c r="D49" s="1">
        <v>39</v>
      </c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5" spans="1:6" ht="25.5">
      <c r="A55" s="4" t="s">
        <v>22</v>
      </c>
      <c r="B55" s="4"/>
      <c r="C55" s="4">
        <f>SUM(C56:C63)</f>
        <v>0</v>
      </c>
      <c r="D55" s="4">
        <f>SUM(D56:D63)</f>
        <v>1</v>
      </c>
      <c r="E55" s="4"/>
      <c r="F55" s="4"/>
    </row>
    <row r="56" spans="1:6" ht="12.75">
      <c r="A56" s="1"/>
      <c r="B56" s="1"/>
      <c r="C56" s="1"/>
      <c r="D56" s="1">
        <v>1</v>
      </c>
      <c r="E56" s="5"/>
      <c r="F56" s="1"/>
    </row>
    <row r="57" spans="1:6" ht="12.75">
      <c r="A57" s="1"/>
      <c r="B57" s="1"/>
      <c r="C57" s="1"/>
      <c r="D57" s="1"/>
      <c r="E57" s="1"/>
      <c r="F57" s="1"/>
    </row>
    <row r="58" spans="2:6" ht="12.75"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4"/>
      <c r="B60" s="4"/>
      <c r="C60" s="4"/>
      <c r="D60" s="4"/>
      <c r="E60" s="4"/>
      <c r="F60" s="4"/>
    </row>
    <row r="61" spans="1:6" ht="12.75">
      <c r="A61" s="1"/>
      <c r="B61" s="1"/>
      <c r="C61" s="1"/>
      <c r="D61" s="1"/>
      <c r="E61" s="1"/>
      <c r="F61" s="1"/>
    </row>
    <row r="62" spans="2:6" ht="12.75"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K26" sqref="K26"/>
    </sheetView>
  </sheetViews>
  <sheetFormatPr defaultColWidth="9.140625" defaultRowHeight="12.75"/>
  <cols>
    <col min="1" max="1" width="20.421875" style="0" customWidth="1"/>
    <col min="2" max="3" width="23.7109375" style="0" bestFit="1" customWidth="1"/>
    <col min="5" max="5" width="10.00390625" style="0" customWidth="1"/>
    <col min="6" max="6" width="10.140625" style="0" customWidth="1"/>
    <col min="7" max="7" width="10.28125" style="0" customWidth="1"/>
  </cols>
  <sheetData>
    <row r="1" spans="1:7" s="1" customFormat="1" ht="38.25">
      <c r="A1" s="1" t="s">
        <v>0</v>
      </c>
      <c r="C1" s="1" t="s">
        <v>25</v>
      </c>
      <c r="D1" s="1" t="s">
        <v>23</v>
      </c>
      <c r="E1" s="1" t="s">
        <v>13</v>
      </c>
      <c r="F1" s="1" t="s">
        <v>24</v>
      </c>
      <c r="G1" s="1" t="s">
        <v>26</v>
      </c>
    </row>
    <row r="2" spans="1:7" s="2" customFormat="1" ht="12.75">
      <c r="A2" s="2" t="s">
        <v>1</v>
      </c>
      <c r="B2" s="2" t="s">
        <v>16</v>
      </c>
      <c r="C2" s="2">
        <f>SUM(C3:C4)</f>
        <v>89280</v>
      </c>
      <c r="D2" s="2">
        <f>SUM(D3:D4)</f>
        <v>0</v>
      </c>
      <c r="E2" s="2">
        <f>SUM(C2-D2)</f>
        <v>89280</v>
      </c>
      <c r="F2" s="2">
        <f>SUM(F3:F4)</f>
        <v>8210</v>
      </c>
      <c r="G2" s="3">
        <f>SUM(1-(F2/E2))</f>
        <v>0.9080421146953405</v>
      </c>
    </row>
    <row r="3" spans="2:7" ht="12.75">
      <c r="B3" t="s">
        <v>10</v>
      </c>
      <c r="C3" s="2">
        <v>44640</v>
      </c>
      <c r="D3">
        <f>'Dec ''06 Details'!C2</f>
        <v>0</v>
      </c>
      <c r="E3" s="2">
        <f>SUM(C3-D3)</f>
        <v>44640</v>
      </c>
      <c r="F3">
        <f>'Dec ''06 Details'!D2</f>
        <v>8185</v>
      </c>
      <c r="G3" s="3">
        <f>SUM(1-(F3/E3))</f>
        <v>0.8166442652329748</v>
      </c>
    </row>
    <row r="4" spans="2:7" ht="12.75">
      <c r="B4" t="s">
        <v>3</v>
      </c>
      <c r="C4" s="2">
        <v>44640</v>
      </c>
      <c r="D4">
        <f>'Dec ''06 Details'!C8</f>
        <v>0</v>
      </c>
      <c r="E4" s="2">
        <f>SUM(C4-D4)</f>
        <v>44640</v>
      </c>
      <c r="F4">
        <f>'Dec ''06 Details'!D8</f>
        <v>25</v>
      </c>
      <c r="G4" s="3">
        <f>SUM(1-(F4/E4))</f>
        <v>0.9994399641577061</v>
      </c>
    </row>
    <row r="5" spans="2:7" ht="12.75">
      <c r="B5" s="2" t="s">
        <v>6</v>
      </c>
      <c r="C5" s="2">
        <v>2321</v>
      </c>
      <c r="D5">
        <f>'Dec ''06 Details'!C18</f>
        <v>0</v>
      </c>
      <c r="E5" s="2">
        <f>SUM(C5-D5)</f>
        <v>2321</v>
      </c>
      <c r="F5">
        <f>'Dec ''06 Details'!D18</f>
        <v>450</v>
      </c>
      <c r="G5" s="3">
        <f>SUM(1-(F5/E5))</f>
        <v>0.8061180525635502</v>
      </c>
    </row>
    <row r="7" spans="1:7" s="2" customFormat="1" ht="12.75">
      <c r="A7" s="2" t="s">
        <v>2</v>
      </c>
      <c r="B7" s="2" t="s">
        <v>15</v>
      </c>
      <c r="C7" s="2">
        <f>SUM(C8:C9)</f>
        <v>89280</v>
      </c>
      <c r="D7" s="2">
        <f>SUM(D8:D10)</f>
        <v>0</v>
      </c>
      <c r="E7" s="2">
        <f>SUM(C7-D7)</f>
        <v>89280</v>
      </c>
      <c r="F7" s="2">
        <f>SUM(F8:F10)</f>
        <v>0</v>
      </c>
      <c r="G7" s="3">
        <f>SUM(1-(F7/E7))</f>
        <v>1</v>
      </c>
    </row>
    <row r="8" spans="2:7" ht="12.75">
      <c r="B8" t="s">
        <v>4</v>
      </c>
      <c r="C8" s="2">
        <v>44640</v>
      </c>
      <c r="D8">
        <f>'Dec ''06 Details'!C26</f>
        <v>0</v>
      </c>
      <c r="E8" s="2">
        <f>SUM(C8-D8)</f>
        <v>44640</v>
      </c>
      <c r="F8">
        <f>'Dec ''06 Details'!D26</f>
        <v>0</v>
      </c>
      <c r="G8" s="3">
        <f>SUM(1-(F8/E8))</f>
        <v>1</v>
      </c>
    </row>
    <row r="9" spans="2:7" ht="12.75">
      <c r="B9" t="s">
        <v>5</v>
      </c>
      <c r="C9" s="2">
        <v>44640</v>
      </c>
      <c r="D9">
        <f>'Dec ''06 Details'!C31</f>
        <v>0</v>
      </c>
      <c r="E9" s="2">
        <f>SUM(C9-D9)</f>
        <v>44640</v>
      </c>
      <c r="F9">
        <f>'Dec ''06 Details'!D31</f>
        <v>0</v>
      </c>
      <c r="G9" s="3">
        <f>SUM(1-(F9/E9))</f>
        <v>1</v>
      </c>
    </row>
    <row r="11" spans="1:2" ht="12.75">
      <c r="A11" t="s">
        <v>20</v>
      </c>
      <c r="B11" s="2" t="s">
        <v>20</v>
      </c>
    </row>
    <row r="12" spans="1:7" s="2" customFormat="1" ht="12.75">
      <c r="A12"/>
      <c r="B12" t="s">
        <v>21</v>
      </c>
      <c r="C12" s="2">
        <v>44640</v>
      </c>
      <c r="D12">
        <f>'Dec ''06 Details'!C48</f>
        <v>0</v>
      </c>
      <c r="E12">
        <f>C12-D12</f>
        <v>44640</v>
      </c>
      <c r="F12">
        <f>'Dec ''06 Details'!D48</f>
        <v>39</v>
      </c>
      <c r="G12" s="14">
        <f>SUM(1-(F12/E12))</f>
        <v>0.9991263440860215</v>
      </c>
    </row>
    <row r="13" spans="1:7" ht="12.75">
      <c r="A13" s="2"/>
      <c r="B13" s="13" t="s">
        <v>22</v>
      </c>
      <c r="C13">
        <v>2976</v>
      </c>
      <c r="D13">
        <f>'Dec ''06 Details'!C55</f>
        <v>0</v>
      </c>
      <c r="E13">
        <f>C13-D13</f>
        <v>2976</v>
      </c>
      <c r="F13">
        <f>'Dec ''06 Details'!D55</f>
        <v>1</v>
      </c>
      <c r="G13" s="14">
        <f>SUM(1-(F13/E13))</f>
        <v>0.9996639784946236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1"/>
  </sheetPr>
  <dimension ref="A1:G10"/>
  <sheetViews>
    <sheetView workbookViewId="0" topLeftCell="A1">
      <selection activeCell="F3" sqref="F3"/>
    </sheetView>
  </sheetViews>
  <sheetFormatPr defaultColWidth="9.140625" defaultRowHeight="12.75"/>
  <cols>
    <col min="1" max="2" width="20.421875" style="0" customWidth="1"/>
    <col min="3" max="3" width="18.28125" style="0" customWidth="1"/>
    <col min="5" max="5" width="10.28125" style="0" customWidth="1"/>
    <col min="6" max="6" width="10.140625" style="0" customWidth="1"/>
    <col min="7" max="7" width="10.28125" style="0" customWidth="1"/>
  </cols>
  <sheetData>
    <row r="1" spans="1:7" s="1" customFormat="1" ht="38.25">
      <c r="A1" s="1" t="s">
        <v>0</v>
      </c>
      <c r="C1" s="1" t="s">
        <v>25</v>
      </c>
      <c r="D1" s="1" t="s">
        <v>23</v>
      </c>
      <c r="E1" s="1" t="s">
        <v>13</v>
      </c>
      <c r="F1" s="1" t="s">
        <v>24</v>
      </c>
      <c r="G1" s="1" t="s">
        <v>26</v>
      </c>
    </row>
    <row r="2" spans="1:7" s="2" customFormat="1" ht="12.75">
      <c r="A2" s="2" t="s">
        <v>1</v>
      </c>
      <c r="B2" s="2" t="s">
        <v>16</v>
      </c>
      <c r="G2" s="3"/>
    </row>
    <row r="3" spans="2:7" ht="12.75">
      <c r="B3" t="s">
        <v>28</v>
      </c>
      <c r="C3" s="2">
        <f>'Jan ''06 Summary'!C3+'Feb ''06 Summary'!C3+'March ''06 Summary'!C3</f>
        <v>129600</v>
      </c>
      <c r="D3">
        <f>'Jan ''06 Summary'!D3+'Feb ''06 Summary'!D3+'March ''06 Summary'!D3</f>
        <v>2670</v>
      </c>
      <c r="E3" s="2">
        <f>SUM(C3-D3)</f>
        <v>126930</v>
      </c>
      <c r="F3">
        <f>'Jan ''06 Summary'!F3+'Feb ''06 Summary'!F3+'March ''06 Summary'!F3</f>
        <v>602</v>
      </c>
      <c r="G3" s="3">
        <f>SUM(1-(F3/E3))</f>
        <v>0.9952572283936028</v>
      </c>
    </row>
    <row r="4" spans="2:7" ht="12.75">
      <c r="B4" t="s">
        <v>31</v>
      </c>
      <c r="C4" s="2">
        <f>'Jan ''06 Summary'!C4+'Feb ''06 Summary'!C4+'March ''06 Summary'!C4</f>
        <v>129600</v>
      </c>
      <c r="D4">
        <f>'Jan ''06 Summary'!D4+'Feb ''06 Summary'!D4+'March ''06 Summary'!D4</f>
        <v>0</v>
      </c>
      <c r="E4" s="2">
        <f>SUM(C4-D4)</f>
        <v>129600</v>
      </c>
      <c r="F4">
        <f>'Jan ''06 Summary'!F4+'Feb ''06 Summary'!F4+'March ''06 Summary'!F4</f>
        <v>169</v>
      </c>
      <c r="G4" s="3">
        <f>SUM(1-(F4/E4))</f>
        <v>0.998695987654321</v>
      </c>
    </row>
    <row r="6" spans="1:7" s="2" customFormat="1" ht="12.75">
      <c r="A6" s="2" t="s">
        <v>2</v>
      </c>
      <c r="B6" s="13" t="s">
        <v>32</v>
      </c>
      <c r="C6" s="2">
        <f>'Jan ''06 Summary'!C6+'Feb ''06 Summary'!C6+'March ''06 Summary'!C6</f>
        <v>129600</v>
      </c>
      <c r="D6" s="2">
        <f>'Jan ''06 Summary'!D6+'Feb ''06 Summary'!D6+'March ''06 Summary'!D6</f>
        <v>0</v>
      </c>
      <c r="E6" s="2">
        <f>(C6-D6)</f>
        <v>129600</v>
      </c>
      <c r="F6" s="2">
        <f>'Jan ''06 Summary'!F6+'Feb ''06 Summary'!F6+'March ''06 Summary'!F6</f>
        <v>0</v>
      </c>
      <c r="G6" s="3">
        <f>SUM(1-(F6/E6))</f>
        <v>1</v>
      </c>
    </row>
    <row r="7" spans="3:7" ht="12.75">
      <c r="C7" s="2"/>
      <c r="E7" s="2"/>
      <c r="G7" s="3"/>
    </row>
    <row r="8" spans="1:2" ht="12.75">
      <c r="A8" t="s">
        <v>20</v>
      </c>
      <c r="B8" s="2" t="s">
        <v>20</v>
      </c>
    </row>
    <row r="9" spans="2:7" ht="12.75">
      <c r="B9" t="s">
        <v>21</v>
      </c>
      <c r="C9">
        <f>'Jan ''06 Summary'!C9+'Feb ''06 Summary'!C9+'March ''06 Summary'!C9</f>
        <v>129600</v>
      </c>
      <c r="D9">
        <f>'Jan ''06 Summary'!D9+'Feb ''06 Summary'!$D$9+'March ''06 Summary'!D9</f>
        <v>0</v>
      </c>
      <c r="E9" s="2">
        <f>SUM(C9-D9)</f>
        <v>129600</v>
      </c>
      <c r="F9">
        <f>'Jan ''06 Summary'!F9+'Feb ''06 Summary'!$F$9+'March ''06 Summary'!F9</f>
        <v>106</v>
      </c>
      <c r="G9" s="3">
        <f>SUM(1-(F9/E9))</f>
        <v>0.9991820987654321</v>
      </c>
    </row>
    <row r="10" spans="2:7" s="2" customFormat="1" ht="12.75">
      <c r="B10" s="13" t="s">
        <v>22</v>
      </c>
      <c r="C10" s="2">
        <f>'Jan ''06 Summary'!C10+'Feb ''06 Summary'!C10+'March ''06 Summary'!$C$10</f>
        <v>8640</v>
      </c>
      <c r="D10" s="2">
        <f>'Jan ''06 Summary'!D10+'Feb ''06 Summary'!$D$10+'March ''06 Summary'!D10</f>
        <v>0</v>
      </c>
      <c r="E10" s="2">
        <f>SUM(C10-D10)</f>
        <v>8640</v>
      </c>
      <c r="F10" s="2">
        <f>'Jan ''06 Summary'!F10+'Feb ''06 Summary'!$F$10+'March ''06 Summary'!F10</f>
        <v>0</v>
      </c>
      <c r="G10" s="3">
        <f>SUM(1-(F10/E10))</f>
        <v>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1"/>
  </sheetPr>
  <dimension ref="A1:G10"/>
  <sheetViews>
    <sheetView workbookViewId="0" topLeftCell="A1">
      <selection activeCell="D3" sqref="D3"/>
    </sheetView>
  </sheetViews>
  <sheetFormatPr defaultColWidth="9.140625" defaultRowHeight="12.75"/>
  <cols>
    <col min="1" max="2" width="20.421875" style="0" customWidth="1"/>
    <col min="3" max="3" width="18.28125" style="0" customWidth="1"/>
    <col min="5" max="7" width="10.140625" style="0" customWidth="1"/>
  </cols>
  <sheetData>
    <row r="1" spans="1:7" s="1" customFormat="1" ht="38.25">
      <c r="A1" s="1" t="s">
        <v>0</v>
      </c>
      <c r="C1" s="1" t="s">
        <v>25</v>
      </c>
      <c r="D1" s="1" t="s">
        <v>23</v>
      </c>
      <c r="E1" s="1" t="s">
        <v>13</v>
      </c>
      <c r="F1" s="1" t="s">
        <v>24</v>
      </c>
      <c r="G1" s="1" t="s">
        <v>26</v>
      </c>
    </row>
    <row r="2" spans="1:7" s="2" customFormat="1" ht="12.75">
      <c r="A2" s="2" t="s">
        <v>1</v>
      </c>
      <c r="G2" s="3"/>
    </row>
    <row r="3" spans="2:7" ht="12.75">
      <c r="B3" t="s">
        <v>10</v>
      </c>
      <c r="C3" s="2">
        <f>'April ''06 Summary'!C3+'May ''06  Summary'!C3+'June ''06  Summary'!C3</f>
        <v>131040</v>
      </c>
      <c r="D3">
        <f>'April ''06 Summary'!D3+'May ''06  Summary'!D3+'June ''06  Summary'!D3</f>
        <v>3915</v>
      </c>
      <c r="E3" s="2">
        <f>SUM(C3-D3)</f>
        <v>127125</v>
      </c>
      <c r="F3">
        <f>'April ''06 Summary'!F3+'May ''06  Summary'!F3+'June ''06  Summary'!F3</f>
        <v>402</v>
      </c>
      <c r="G3" s="3">
        <f>SUM(1-(F3/E3))</f>
        <v>0.9968377581120944</v>
      </c>
    </row>
    <row r="4" spans="2:7" ht="12.75">
      <c r="B4" t="s">
        <v>3</v>
      </c>
      <c r="C4" s="2">
        <f>'April ''06 Summary'!C4+'May ''06  Summary'!C4+'June ''06  Summary'!C4</f>
        <v>131040</v>
      </c>
      <c r="D4">
        <f>'April ''06 Summary'!D4+'May ''06  Summary'!D4+'June ''06  Summary'!D4</f>
        <v>2895</v>
      </c>
      <c r="E4" s="2">
        <f>SUM(C4-D4)</f>
        <v>128145</v>
      </c>
      <c r="F4">
        <f>'April ''06 Summary'!F4+'May ''06  Summary'!F4+'June ''06  Summary'!F4</f>
        <v>82</v>
      </c>
      <c r="G4" s="3">
        <f>SUM(1-(F4/E4))</f>
        <v>0.9993600998868469</v>
      </c>
    </row>
    <row r="5" spans="2:7" ht="12.75">
      <c r="B5" s="2"/>
      <c r="C5" s="2"/>
      <c r="E5" s="2"/>
      <c r="G5" s="3"/>
    </row>
    <row r="6" spans="1:7" s="2" customFormat="1" ht="12.75">
      <c r="A6" s="2" t="s">
        <v>2</v>
      </c>
      <c r="B6" s="2" t="s">
        <v>33</v>
      </c>
      <c r="C6" s="2">
        <f>'April ''06 Summary'!C6+'May ''06  Summary'!$C$6+'June ''06  Summary'!C8</f>
        <v>131040</v>
      </c>
      <c r="D6" s="2">
        <f>'April ''06 Summary'!D6+'May ''06  Summary'!$D$6+'June ''06  Summary'!D8</f>
        <v>0</v>
      </c>
      <c r="E6" s="2">
        <f>SUM(C6-D6)</f>
        <v>131040</v>
      </c>
      <c r="F6" s="2">
        <f>'April ''06 Summary'!F6+'May ''06  Summary'!$F$6+'June ''06  Summary'!F8</f>
        <v>0</v>
      </c>
      <c r="G6" s="3">
        <f>SUM(1-(F6/E6))</f>
        <v>1</v>
      </c>
    </row>
    <row r="7" spans="3:7" ht="12.75">
      <c r="C7" s="2"/>
      <c r="E7" s="2"/>
      <c r="G7" s="3"/>
    </row>
    <row r="8" spans="1:2" ht="12.75">
      <c r="A8" t="s">
        <v>20</v>
      </c>
      <c r="B8" s="2"/>
    </row>
    <row r="9" spans="2:7" ht="12.75">
      <c r="B9" t="s">
        <v>21</v>
      </c>
      <c r="C9">
        <f>'April ''06 Summary'!C9+'May ''06  Summary'!$C$9+'June ''06  Summary'!$C$13</f>
        <v>131040</v>
      </c>
      <c r="D9">
        <f>'April ''06 Summary'!D9+'May ''06  Summary'!$D$9+'June ''06  Summary'!D13</f>
        <v>7</v>
      </c>
      <c r="E9" s="2">
        <f>SUM(C9-D9)</f>
        <v>131033</v>
      </c>
      <c r="F9">
        <f>'April ''06 Summary'!F9+'May ''06  Summary'!$F$9+'June ''06  Summary'!F13</f>
        <v>78</v>
      </c>
      <c r="G9" s="3">
        <f>SUM(1-(F9/E9))</f>
        <v>0.9994047301061565</v>
      </c>
    </row>
    <row r="10" spans="2:7" s="2" customFormat="1" ht="12.75">
      <c r="B10" s="13" t="s">
        <v>22</v>
      </c>
      <c r="C10" s="2">
        <f>'April ''06 Summary'!C10+'May ''06  Summary'!$C$10+'June ''06  Summary'!$C$14</f>
        <v>8736</v>
      </c>
      <c r="D10" s="2">
        <f>'April ''06 Summary'!D10+'May ''06  Summary'!$D$10+'June ''06  Summary'!D14</f>
        <v>0</v>
      </c>
      <c r="E10" s="2">
        <f>SUM(C10-D10)</f>
        <v>8736</v>
      </c>
      <c r="F10" s="2">
        <f>'April ''06 Summary'!F10+'May ''06  Summary'!$F$10+'June ''06  Summary'!F14</f>
        <v>8</v>
      </c>
      <c r="G10" s="3">
        <f>SUM(1-(F10/E10))</f>
        <v>0.9990842490842491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1"/>
  </sheetPr>
  <dimension ref="A1:G13"/>
  <sheetViews>
    <sheetView workbookViewId="0" topLeftCell="A1">
      <selection activeCell="F3" sqref="F3"/>
    </sheetView>
  </sheetViews>
  <sheetFormatPr defaultColWidth="9.140625" defaultRowHeight="12.75"/>
  <cols>
    <col min="1" max="2" width="20.421875" style="0" customWidth="1"/>
    <col min="3" max="3" width="18.28125" style="0" customWidth="1"/>
    <col min="5" max="7" width="10.140625" style="0" customWidth="1"/>
  </cols>
  <sheetData>
    <row r="1" spans="1:7" s="1" customFormat="1" ht="38.25">
      <c r="A1" s="1" t="s">
        <v>0</v>
      </c>
      <c r="C1" s="1" t="s">
        <v>25</v>
      </c>
      <c r="D1" s="1" t="s">
        <v>23</v>
      </c>
      <c r="E1" s="1" t="s">
        <v>13</v>
      </c>
      <c r="F1" s="1" t="s">
        <v>24</v>
      </c>
      <c r="G1" s="1" t="s">
        <v>26</v>
      </c>
    </row>
    <row r="2" spans="1:7" s="2" customFormat="1" ht="12.75">
      <c r="A2" s="2" t="s">
        <v>1</v>
      </c>
      <c r="B2" s="2" t="s">
        <v>16</v>
      </c>
      <c r="C2" s="2">
        <f>SUM(C3:C4)</f>
        <v>264960</v>
      </c>
      <c r="D2" s="2">
        <f>SUM(D3:D4)</f>
        <v>1240</v>
      </c>
      <c r="E2" s="2">
        <f>SUM(C2-D2)</f>
        <v>263720</v>
      </c>
      <c r="F2" s="2">
        <f>SUM(F3:F4)</f>
        <v>1860</v>
      </c>
      <c r="G2" s="3">
        <f>SUM(1-(F2/E2))</f>
        <v>0.9929470650690125</v>
      </c>
    </row>
    <row r="3" spans="2:7" ht="12.75">
      <c r="B3" t="s">
        <v>10</v>
      </c>
      <c r="C3" s="2">
        <f>'July ''06 Summary'!C3+'Aug ''06 Summary'!C3+'Sept ''06  Summary'!C3</f>
        <v>132480</v>
      </c>
      <c r="D3">
        <f>'July ''06 Summary'!D3+'Aug ''06 Summary'!D3+'Sept ''06  Summary'!D3</f>
        <v>1230</v>
      </c>
      <c r="E3" s="2">
        <f>SUM(C3-D3)</f>
        <v>131250</v>
      </c>
      <c r="F3">
        <f>'July ''06 Summary'!F3+'Aug ''06 Summary'!F3+'Sept ''06  Summary'!F3</f>
        <v>1618</v>
      </c>
      <c r="G3" s="3">
        <f>SUM(1-(F3/E3))</f>
        <v>0.987672380952381</v>
      </c>
    </row>
    <row r="4" spans="2:7" ht="12.75">
      <c r="B4" t="s">
        <v>3</v>
      </c>
      <c r="C4" s="2">
        <f>'July ''06 Summary'!C4+'Aug ''06 Summary'!C4+'Sept ''06  Summary'!C4</f>
        <v>132480</v>
      </c>
      <c r="D4">
        <f>'July ''06 Summary'!D4+'Aug ''06 Summary'!D4+'Sept ''06  Summary'!D4</f>
        <v>10</v>
      </c>
      <c r="E4" s="2">
        <f>SUM(C4-D4)</f>
        <v>132470</v>
      </c>
      <c r="F4">
        <f>'July ''06 Summary'!F4+'Aug ''06 Summary'!F4+'Sept ''06  Summary'!F4</f>
        <v>242</v>
      </c>
      <c r="G4" s="3">
        <f>SUM(1-(F4/E4))</f>
        <v>0.9981731712840644</v>
      </c>
    </row>
    <row r="5" spans="2:7" ht="12.75">
      <c r="B5" s="2" t="s">
        <v>6</v>
      </c>
      <c r="C5" s="2">
        <f>'July ''06 Summary'!C5+'Aug ''06 Summary'!C5+'Sept ''06  Summary'!C5</f>
        <v>6963</v>
      </c>
      <c r="D5">
        <f>'July ''06 Summary'!D5+'Aug ''06 Summary'!D5+'Sept ''06  Summary'!D5</f>
        <v>0</v>
      </c>
      <c r="E5" s="2">
        <f>SUM(C5-D5)</f>
        <v>6963</v>
      </c>
      <c r="F5">
        <f>'July ''06 Summary'!F5+'Aug ''06 Summary'!F5+'Sept ''06  Summary'!F5</f>
        <v>0</v>
      </c>
      <c r="G5" s="3">
        <f>SUM(1-(F5/E5))</f>
        <v>1</v>
      </c>
    </row>
    <row r="7" spans="1:7" s="2" customFormat="1" ht="12.75">
      <c r="A7" s="2" t="s">
        <v>2</v>
      </c>
      <c r="B7" s="2" t="s">
        <v>15</v>
      </c>
      <c r="C7" s="2">
        <f>SUM(C8:C10)</f>
        <v>264960</v>
      </c>
      <c r="D7" s="2">
        <f>SUM(D8:D9)</f>
        <v>0</v>
      </c>
      <c r="E7" s="2">
        <f>SUM(C7-D7)</f>
        <v>264960</v>
      </c>
      <c r="F7" s="2">
        <f>SUM(F8:F9)</f>
        <v>0</v>
      </c>
      <c r="G7" s="3">
        <f>SUM(1-(F7/E7))</f>
        <v>1</v>
      </c>
    </row>
    <row r="8" spans="2:7" ht="12.75">
      <c r="B8" t="s">
        <v>4</v>
      </c>
      <c r="C8" s="2">
        <f>'July ''06 Summary'!C8+'Aug ''06 Summary'!C8+'Sept ''06  Summary'!C8</f>
        <v>132480</v>
      </c>
      <c r="D8" s="2">
        <f>'July ''06 Summary'!D8+'Aug ''06 Summary'!D8+'Sept ''06  Summary'!D8</f>
        <v>0</v>
      </c>
      <c r="E8" s="2">
        <f>SUM(C8-D8)</f>
        <v>132480</v>
      </c>
      <c r="F8" s="2">
        <f>'July ''06 Summary'!F8+'Aug ''06 Summary'!F8+'Sept ''06  Summary'!F8</f>
        <v>0</v>
      </c>
      <c r="G8" s="3">
        <f>SUM(1-(F8/E8))</f>
        <v>1</v>
      </c>
    </row>
    <row r="9" spans="2:7" ht="12.75">
      <c r="B9" t="s">
        <v>5</v>
      </c>
      <c r="C9" s="2">
        <f>'July ''06 Summary'!C9+'Aug ''06 Summary'!C9+'Sept ''06  Summary'!C9</f>
        <v>132480</v>
      </c>
      <c r="D9" s="2">
        <f>'July ''06 Summary'!D9+'Aug ''06 Summary'!D9+'Sept ''06  Summary'!D9</f>
        <v>0</v>
      </c>
      <c r="E9" s="2">
        <f>SUM(C9-D9)</f>
        <v>132480</v>
      </c>
      <c r="F9" s="2">
        <f>'July ''06 Summary'!F9+'Aug ''06 Summary'!F9+'Sept ''06  Summary'!F9</f>
        <v>0</v>
      </c>
      <c r="G9" s="3">
        <f>SUM(1-(F9/E9))</f>
        <v>1</v>
      </c>
    </row>
    <row r="10" spans="3:7" ht="12.75">
      <c r="C10" s="2"/>
      <c r="E10" s="2"/>
      <c r="G10" s="3"/>
    </row>
    <row r="11" spans="1:2" ht="12.75">
      <c r="A11" t="s">
        <v>20</v>
      </c>
      <c r="B11" s="2" t="s">
        <v>20</v>
      </c>
    </row>
    <row r="12" spans="2:7" ht="12.75">
      <c r="B12" t="s">
        <v>21</v>
      </c>
      <c r="C12" s="2">
        <f>'July ''06 Summary'!C13+'Aug ''06 Summary'!C13+'Sept ''06  Summary'!C13</f>
        <v>132480</v>
      </c>
      <c r="D12" s="2">
        <f>'July ''06 Summary'!D13+'Aug ''06 Summary'!D13+'Sept ''06  Summary'!D13</f>
        <v>0</v>
      </c>
      <c r="E12" s="2">
        <f>SUM(C12-D12)</f>
        <v>132480</v>
      </c>
      <c r="F12" s="2">
        <f>'July ''06 Summary'!F13+'Aug ''06 Summary'!F13+'Sept ''06  Summary'!F13</f>
        <v>4</v>
      </c>
      <c r="G12" s="3">
        <f>SUM(1-(F12/E12))</f>
        <v>0.9999698067632851</v>
      </c>
    </row>
    <row r="13" spans="2:7" s="2" customFormat="1" ht="12.75">
      <c r="B13" s="13" t="s">
        <v>22</v>
      </c>
      <c r="C13" s="2">
        <f>'July ''06 Summary'!C14+'Aug ''06 Summary'!C14+'Sept ''06  Summary'!C14</f>
        <v>8832</v>
      </c>
      <c r="D13" s="2">
        <f>'July ''06 Summary'!D14+'Aug ''06 Summary'!D14+'Sept ''06  Summary'!D14</f>
        <v>1</v>
      </c>
      <c r="E13" s="2">
        <f>SUM(C13-D13)</f>
        <v>8831</v>
      </c>
      <c r="F13" s="2">
        <f>'July ''06 Summary'!F14+'Aug ''06 Summary'!F14+'Sept ''06  Summary'!F14</f>
        <v>46</v>
      </c>
      <c r="G13" s="3">
        <f>SUM(1-(F13/E13))</f>
        <v>0.9947910768882346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1"/>
  </sheetPr>
  <dimension ref="A1:G13"/>
  <sheetViews>
    <sheetView workbookViewId="0" topLeftCell="A1">
      <selection activeCell="B15" sqref="B15"/>
    </sheetView>
  </sheetViews>
  <sheetFormatPr defaultColWidth="9.140625" defaultRowHeight="12.75"/>
  <cols>
    <col min="1" max="2" width="20.421875" style="0" customWidth="1"/>
    <col min="3" max="3" width="18.28125" style="0" customWidth="1"/>
    <col min="5" max="7" width="10.140625" style="0" customWidth="1"/>
  </cols>
  <sheetData>
    <row r="1" spans="1:7" s="1" customFormat="1" ht="38.25">
      <c r="A1" s="1" t="s">
        <v>0</v>
      </c>
      <c r="C1" s="1" t="s">
        <v>25</v>
      </c>
      <c r="D1" s="1" t="s">
        <v>23</v>
      </c>
      <c r="E1" s="1" t="s">
        <v>13</v>
      </c>
      <c r="F1" s="1" t="s">
        <v>24</v>
      </c>
      <c r="G1" s="1" t="s">
        <v>26</v>
      </c>
    </row>
    <row r="2" spans="1:7" s="2" customFormat="1" ht="12.75">
      <c r="A2" s="2" t="s">
        <v>1</v>
      </c>
      <c r="B2" s="2" t="s">
        <v>16</v>
      </c>
      <c r="C2" s="2">
        <f>SUM(C3:C4)</f>
        <v>264960</v>
      </c>
      <c r="D2" s="2">
        <f>SUM(D3:D4)</f>
        <v>0</v>
      </c>
      <c r="E2" s="2">
        <f>SUM(C2-D2)</f>
        <v>264960</v>
      </c>
      <c r="F2" s="2">
        <f>SUM(F3:F4)</f>
        <v>8414</v>
      </c>
      <c r="G2" s="3">
        <f>SUM(1-(F2/E2))</f>
        <v>0.9682442632850241</v>
      </c>
    </row>
    <row r="3" spans="2:7" ht="12.75">
      <c r="B3" t="s">
        <v>10</v>
      </c>
      <c r="C3" s="2">
        <f>'Oct ''06 Summary'!C3+'Nov ''06  Summary'!C3+'Dec ''06 Summary'!C3</f>
        <v>132480</v>
      </c>
      <c r="D3" s="2">
        <f>'Oct ''06 Summary'!D3+'Nov ''06  Summary'!D3+'Dec ''06 Summary'!D3</f>
        <v>0</v>
      </c>
      <c r="E3" s="2">
        <f>SUM(C3-D3)</f>
        <v>132480</v>
      </c>
      <c r="F3" s="2">
        <f>'Oct ''06 Summary'!F3+'Nov ''06  Summary'!F3+'Dec ''06 Summary'!F3</f>
        <v>8361</v>
      </c>
      <c r="G3" s="3">
        <f>SUM(1-(F3/E3))</f>
        <v>0.9368885869565218</v>
      </c>
    </row>
    <row r="4" spans="2:7" ht="12.75">
      <c r="B4" t="s">
        <v>3</v>
      </c>
      <c r="C4" s="2">
        <f>'Oct ''06 Summary'!C4+'Nov ''06  Summary'!C4+'Dec ''06 Summary'!C4</f>
        <v>132480</v>
      </c>
      <c r="D4" s="2">
        <f>'Oct ''06 Summary'!D4+'Nov ''06  Summary'!D4+'Dec ''06 Summary'!D4</f>
        <v>0</v>
      </c>
      <c r="E4" s="2">
        <f>SUM(C4-D4)</f>
        <v>132480</v>
      </c>
      <c r="F4" s="2">
        <f>'Oct ''06 Summary'!F4+'Nov ''06  Summary'!F4+'Dec ''06 Summary'!F4</f>
        <v>53</v>
      </c>
      <c r="G4" s="3">
        <f>SUM(1-(F4/E4))</f>
        <v>0.9995999396135266</v>
      </c>
    </row>
    <row r="5" spans="2:7" ht="12.75">
      <c r="B5" s="2" t="s">
        <v>6</v>
      </c>
      <c r="C5" s="2">
        <f>'Oct ''06 Summary'!C5+'Nov ''06  Summary'!C5+'Dec ''06 Summary'!C5</f>
        <v>6963</v>
      </c>
      <c r="D5" s="2">
        <f>'Oct ''06 Summary'!D5+'Nov ''06  Summary'!D5+'Dec ''06 Summary'!D5</f>
        <v>0</v>
      </c>
      <c r="E5" s="2">
        <f>SUM(C5-D5)</f>
        <v>6963</v>
      </c>
      <c r="F5" s="2">
        <f>'Oct ''06 Summary'!F5+'Nov ''06  Summary'!F5+'Dec ''06 Summary'!F5</f>
        <v>450</v>
      </c>
      <c r="G5" s="3">
        <f>SUM(1-(F5/E5))</f>
        <v>0.93537268418785</v>
      </c>
    </row>
    <row r="7" spans="1:7" s="2" customFormat="1" ht="12.75">
      <c r="A7" s="2" t="s">
        <v>2</v>
      </c>
      <c r="B7" s="2" t="s">
        <v>15</v>
      </c>
      <c r="C7" s="2">
        <f>SUM(C8:C10)</f>
        <v>264960</v>
      </c>
      <c r="D7" s="2">
        <f>SUM(D8:D9)</f>
        <v>0</v>
      </c>
      <c r="E7" s="2">
        <f>SUM(C7-D7)</f>
        <v>264960</v>
      </c>
      <c r="F7" s="2">
        <f>SUM(F8:F9)</f>
        <v>0</v>
      </c>
      <c r="G7" s="3">
        <f>SUM(1-(F7/E7))</f>
        <v>1</v>
      </c>
    </row>
    <row r="8" spans="2:7" ht="12.75">
      <c r="B8" t="s">
        <v>4</v>
      </c>
      <c r="C8" s="2">
        <f>'Oct ''06 Summary'!C8+'Nov ''06  Summary'!C8+'Dec ''06 Summary'!C8</f>
        <v>132480</v>
      </c>
      <c r="D8" s="2">
        <f>'Oct ''06 Summary'!D8+'Nov ''06  Summary'!D8+'Dec ''06 Summary'!D8</f>
        <v>0</v>
      </c>
      <c r="E8" s="2">
        <f>SUM(C8-D8)</f>
        <v>132480</v>
      </c>
      <c r="F8" s="2">
        <f>'Oct ''06 Summary'!F8+'Nov ''06  Summary'!F8+'Dec ''06 Summary'!F8</f>
        <v>0</v>
      </c>
      <c r="G8" s="3">
        <f>SUM(1-(F8/E8))</f>
        <v>1</v>
      </c>
    </row>
    <row r="9" spans="2:7" ht="12.75">
      <c r="B9" t="s">
        <v>5</v>
      </c>
      <c r="C9" s="2">
        <f>'Oct ''06 Summary'!C9+'Nov ''06  Summary'!C9+'Dec ''06 Summary'!C9</f>
        <v>132480</v>
      </c>
      <c r="D9" s="2">
        <f>'Oct ''06 Summary'!D9+'Nov ''06  Summary'!D9+'Dec ''06 Summary'!D9</f>
        <v>0</v>
      </c>
      <c r="E9" s="2">
        <f>SUM(C9-D9)</f>
        <v>132480</v>
      </c>
      <c r="F9" s="2">
        <f>'Oct ''06 Summary'!F9+'Nov ''06  Summary'!F9+'Dec ''06 Summary'!F9</f>
        <v>0</v>
      </c>
      <c r="G9" s="3">
        <f>SUM(1-(F9/E9))</f>
        <v>1</v>
      </c>
    </row>
    <row r="10" spans="3:7" ht="12.75">
      <c r="C10" s="2"/>
      <c r="E10" s="2"/>
      <c r="G10" s="3"/>
    </row>
    <row r="11" spans="1:2" ht="12.75">
      <c r="A11" t="s">
        <v>20</v>
      </c>
      <c r="B11" s="2" t="s">
        <v>20</v>
      </c>
    </row>
    <row r="12" spans="2:7" ht="12.75">
      <c r="B12" t="s">
        <v>21</v>
      </c>
      <c r="C12" s="2">
        <f>'Oct ''06 Summary'!C12+'Nov ''06  Summary'!C12+'Dec ''06 Summary'!C12</f>
        <v>132480</v>
      </c>
      <c r="D12" s="2">
        <f>'Oct ''06 Summary'!D12+'Nov ''06  Summary'!D12+'Dec ''06 Summary'!D12</f>
        <v>0</v>
      </c>
      <c r="E12" s="2">
        <f>SUM(C12-D12)</f>
        <v>132480</v>
      </c>
      <c r="F12" s="2">
        <f>'Oct ''06 Summary'!F12+'Nov ''06  Summary'!F12+'Dec ''06 Summary'!F12</f>
        <v>39</v>
      </c>
      <c r="G12" s="3">
        <f>SUM(1-(F12/E12))</f>
        <v>0.999705615942029</v>
      </c>
    </row>
    <row r="13" spans="2:7" s="2" customFormat="1" ht="12.75">
      <c r="B13" s="13" t="s">
        <v>22</v>
      </c>
      <c r="C13" s="2">
        <f>'Oct ''06 Summary'!C13+'Nov ''06  Summary'!C13+'Dec ''06 Summary'!C13</f>
        <v>8832</v>
      </c>
      <c r="D13" s="2">
        <f>'Oct ''06 Summary'!D13+'Nov ''06  Summary'!D13+'Dec ''06 Summary'!D13</f>
        <v>0</v>
      </c>
      <c r="E13" s="2">
        <f>SUM(C13-D13)</f>
        <v>8832</v>
      </c>
      <c r="F13" s="2">
        <f>'Oct ''06 Summary'!F13+'Nov ''06  Summary'!F13+'Dec ''06 Summary'!F13</f>
        <v>3</v>
      </c>
      <c r="G13" s="3">
        <f>SUM(1-(F13/E13))</f>
        <v>0.9996603260869565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1"/>
  </sheetPr>
  <dimension ref="A1:G10"/>
  <sheetViews>
    <sheetView tabSelected="1" workbookViewId="0" topLeftCell="A1">
      <selection activeCell="I7" sqref="I7"/>
    </sheetView>
  </sheetViews>
  <sheetFormatPr defaultColWidth="9.140625" defaultRowHeight="12.75"/>
  <cols>
    <col min="1" max="2" width="20.421875" style="0" customWidth="1"/>
    <col min="3" max="3" width="18.28125" style="0" customWidth="1"/>
    <col min="5" max="5" width="10.28125" style="0" customWidth="1"/>
    <col min="6" max="6" width="10.140625" style="0" customWidth="1"/>
    <col min="7" max="7" width="10.7109375" style="0" customWidth="1"/>
  </cols>
  <sheetData>
    <row r="1" spans="1:7" s="1" customFormat="1" ht="25.5">
      <c r="A1" s="1" t="s">
        <v>0</v>
      </c>
      <c r="C1" s="1" t="s">
        <v>25</v>
      </c>
      <c r="D1" s="1" t="s">
        <v>23</v>
      </c>
      <c r="E1" s="1" t="s">
        <v>13</v>
      </c>
      <c r="F1" s="1" t="s">
        <v>24</v>
      </c>
      <c r="G1" s="1" t="s">
        <v>26</v>
      </c>
    </row>
    <row r="2" s="1" customFormat="1" ht="12.75">
      <c r="A2" s="2" t="s">
        <v>1</v>
      </c>
    </row>
    <row r="3" spans="2:7" ht="12.75">
      <c r="B3" t="s">
        <v>10</v>
      </c>
      <c r="C3" s="2">
        <f>'1st Qtr ''06 Summary'!C3+'2nd Qtr ''06 Summary'!C3+'3rd Qtr ''06 Summary'!C3</f>
        <v>393120</v>
      </c>
      <c r="D3" s="2">
        <f>'1st Qtr ''06 Summary'!D3+'2nd Qtr ''06 Summary'!D3+'3rd Qtr ''06 Summary'!D3</f>
        <v>7815</v>
      </c>
      <c r="E3" s="2">
        <f>SUM(C3-D3)</f>
        <v>385305</v>
      </c>
      <c r="F3" s="2">
        <f>'1st Qtr ''06 Summary'!F3+'2nd Qtr ''06 Summary'!F3+'3rd Qtr ''06 Summary'!F3</f>
        <v>2622</v>
      </c>
      <c r="G3" s="3">
        <f>SUM(1-(F3/E3))</f>
        <v>0.9931950013625569</v>
      </c>
    </row>
    <row r="4" spans="2:7" ht="12.75">
      <c r="B4" t="s">
        <v>3</v>
      </c>
      <c r="C4" s="2">
        <f>'1st Qtr ''06 Summary'!C4+'2nd Qtr ''06 Summary'!C4+'3rd Qtr ''06 Summary'!C4</f>
        <v>393120</v>
      </c>
      <c r="D4" s="2">
        <f>'1st Qtr ''06 Summary'!D4+'2nd Qtr ''06 Summary'!D4+'3rd Qtr ''06 Summary'!D4</f>
        <v>2905</v>
      </c>
      <c r="E4" s="2">
        <f>SUM(C4-D4)</f>
        <v>390215</v>
      </c>
      <c r="F4" s="2">
        <f>'1st Qtr ''06 Summary'!F4+'2nd Qtr ''06 Summary'!F4+'3rd Qtr ''06 Summary'!F4</f>
        <v>493</v>
      </c>
      <c r="G4" s="3">
        <f>SUM(1-(F4/E4))</f>
        <v>0.9987365939289878</v>
      </c>
    </row>
    <row r="6" spans="1:7" s="2" customFormat="1" ht="12.75">
      <c r="A6" s="2" t="s">
        <v>2</v>
      </c>
      <c r="B6" s="2" t="s">
        <v>15</v>
      </c>
      <c r="C6" s="2">
        <f>'1st Qtr ''06 Summary'!C6+'2nd Qtr ''06 Summary'!C6</f>
        <v>260640</v>
      </c>
      <c r="D6" s="2">
        <f>'1st Qtr ''06 Summary'!D6+'2nd Qtr ''06 Summary'!D6</f>
        <v>0</v>
      </c>
      <c r="E6" s="2">
        <f>SUM(C6-D6)</f>
        <v>260640</v>
      </c>
      <c r="F6" s="2">
        <f>'1st Qtr ''06 Summary'!F6+'2nd Qtr ''06 Summary'!F6</f>
        <v>0</v>
      </c>
      <c r="G6" s="3">
        <f>SUM(1-(F6/E6))</f>
        <v>1</v>
      </c>
    </row>
    <row r="7" spans="3:7" ht="12.75">
      <c r="C7" s="2"/>
      <c r="E7" s="2"/>
      <c r="G7" s="3"/>
    </row>
    <row r="8" ht="12.75">
      <c r="B8" s="2"/>
    </row>
    <row r="9" spans="1:7" ht="12.75">
      <c r="A9" s="2" t="s">
        <v>20</v>
      </c>
      <c r="B9" t="s">
        <v>21</v>
      </c>
      <c r="C9" s="2">
        <f>'1st Qtr ''06 Summary'!C9+'2nd Qtr ''06 Summary'!C9</f>
        <v>260640</v>
      </c>
      <c r="D9" s="2">
        <f>'1st Qtr ''06 Summary'!D9+'2nd Qtr ''06 Summary'!D9</f>
        <v>7</v>
      </c>
      <c r="E9" s="2">
        <f>SUM(C9-D9)</f>
        <v>260633</v>
      </c>
      <c r="F9" s="2">
        <f>'1st Qtr ''06 Summary'!F9+'2nd Qtr ''06 Summary'!F9</f>
        <v>184</v>
      </c>
      <c r="G9" s="3">
        <f>SUM(1-(F9/E9))</f>
        <v>0.9992940264663339</v>
      </c>
    </row>
    <row r="10" spans="2:7" s="2" customFormat="1" ht="12.75">
      <c r="B10" s="13" t="s">
        <v>22</v>
      </c>
      <c r="C10" s="2">
        <f>'1st Qtr ''06 Summary'!C10+'2nd Qtr ''06 Summary'!C10</f>
        <v>17376</v>
      </c>
      <c r="D10" s="2">
        <f>'1st Qtr ''06 Summary'!D10+'2nd Qtr ''06 Summary'!D10</f>
        <v>0</v>
      </c>
      <c r="E10" s="2">
        <f>SUM(C10-D10)</f>
        <v>17376</v>
      </c>
      <c r="F10" s="2">
        <f>'1st Qtr ''06 Summary'!F10+'2nd Qtr ''06 Summary'!F10</f>
        <v>8</v>
      </c>
      <c r="G10" s="3">
        <f>SUM(1-(F10/E10))</f>
        <v>0.9995395948434622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C4" sqref="C4"/>
    </sheetView>
  </sheetViews>
  <sheetFormatPr defaultColWidth="9.140625" defaultRowHeight="12.75"/>
  <cols>
    <col min="1" max="1" width="21.00390625" style="0" customWidth="1"/>
    <col min="2" max="2" width="18.00390625" style="0" customWidth="1"/>
    <col min="3" max="3" width="12.57421875" style="0" customWidth="1"/>
    <col min="4" max="4" width="13.28125" style="0" customWidth="1"/>
    <col min="5" max="5" width="14.57421875" style="0" customWidth="1"/>
    <col min="6" max="6" width="74.00390625" style="0" customWidth="1"/>
  </cols>
  <sheetData>
    <row r="1" spans="1:7" s="6" customFormat="1" ht="79.5" customHeight="1">
      <c r="A1" s="6" t="s">
        <v>1</v>
      </c>
      <c r="B1" s="6" t="s">
        <v>7</v>
      </c>
      <c r="C1" s="6" t="s">
        <v>12</v>
      </c>
      <c r="D1" s="6" t="s">
        <v>14</v>
      </c>
      <c r="E1" s="6" t="s">
        <v>9</v>
      </c>
      <c r="F1" s="6" t="s">
        <v>8</v>
      </c>
      <c r="G1" s="6" t="s">
        <v>27</v>
      </c>
    </row>
    <row r="2" spans="1:6" s="2" customFormat="1" ht="25.5">
      <c r="A2" s="4" t="s">
        <v>10</v>
      </c>
      <c r="B2" s="4"/>
      <c r="C2" s="9">
        <f>SUM(C3:C11)</f>
        <v>870</v>
      </c>
      <c r="D2" s="9">
        <f>SUM(D3:D11)</f>
        <v>497</v>
      </c>
      <c r="E2" s="4"/>
      <c r="F2" s="4"/>
    </row>
    <row r="3" spans="1:6" ht="12.75">
      <c r="A3" s="1"/>
      <c r="B3" s="1"/>
      <c r="C3" s="1">
        <v>870</v>
      </c>
      <c r="D3" s="1">
        <v>352</v>
      </c>
      <c r="E3" s="1"/>
      <c r="F3" s="1" t="s">
        <v>59</v>
      </c>
    </row>
    <row r="4" spans="1:6" ht="12.75">
      <c r="A4" s="1"/>
      <c r="B4" s="1"/>
      <c r="C4" s="1"/>
      <c r="D4" s="1">
        <v>25</v>
      </c>
      <c r="E4" s="1"/>
      <c r="F4" s="1" t="s">
        <v>60</v>
      </c>
    </row>
    <row r="5" spans="1:6" ht="12.75">
      <c r="A5" s="1"/>
      <c r="B5" s="1"/>
      <c r="C5" s="1"/>
      <c r="D5" s="1">
        <v>120</v>
      </c>
      <c r="E5" s="1"/>
      <c r="F5" s="1" t="s">
        <v>61</v>
      </c>
    </row>
    <row r="6" spans="1:6" ht="12.75">
      <c r="A6" s="1"/>
      <c r="B6" s="1"/>
      <c r="C6" s="1"/>
      <c r="D6" s="1"/>
      <c r="E6" s="1"/>
      <c r="F6" s="1"/>
    </row>
    <row r="7" spans="1:6" ht="12.75">
      <c r="A7" s="1"/>
      <c r="B7" s="1"/>
      <c r="C7" s="1"/>
      <c r="D7" s="1"/>
      <c r="E7" s="1"/>
      <c r="F7" s="1"/>
    </row>
    <row r="8" spans="1:7" ht="12.75">
      <c r="A8" s="1"/>
      <c r="B8" s="1"/>
      <c r="C8" s="1"/>
      <c r="D8" s="1"/>
      <c r="E8" s="1"/>
      <c r="F8" s="1"/>
      <c r="G8" s="1"/>
    </row>
    <row r="9" spans="1:6" ht="12.75">
      <c r="A9" s="1"/>
      <c r="B9" s="1"/>
      <c r="C9" s="1"/>
      <c r="D9" s="1"/>
      <c r="E9" s="1"/>
      <c r="F9" s="1"/>
    </row>
    <row r="10" spans="1:6" ht="12.75">
      <c r="A10" s="1"/>
      <c r="B10" s="1"/>
      <c r="C10" s="1"/>
      <c r="D10" s="1"/>
      <c r="E10" s="1"/>
      <c r="F10" s="1"/>
    </row>
    <row r="11" spans="2:6" ht="12.75">
      <c r="B11" s="1"/>
      <c r="C11" s="1"/>
      <c r="D11" s="1"/>
      <c r="E11" s="1"/>
      <c r="F11" s="1"/>
    </row>
    <row r="12" spans="1:6" s="2" customFormat="1" ht="12.75">
      <c r="A12" s="4" t="s">
        <v>3</v>
      </c>
      <c r="B12" s="4"/>
      <c r="C12" s="4">
        <f>SUM(C13:C14)</f>
        <v>0</v>
      </c>
      <c r="D12" s="4">
        <f>SUM(D13:D14)</f>
        <v>107</v>
      </c>
      <c r="E12" s="4"/>
      <c r="F12" s="4"/>
    </row>
    <row r="13" spans="1:6" ht="12.75">
      <c r="A13" s="1"/>
      <c r="B13" s="1"/>
      <c r="C13" s="1"/>
      <c r="D13" s="8">
        <v>10</v>
      </c>
      <c r="E13" s="8"/>
      <c r="F13" s="8"/>
    </row>
    <row r="14" spans="1:6" ht="12.75">
      <c r="A14" s="1"/>
      <c r="B14" s="1"/>
      <c r="C14" s="1"/>
      <c r="D14" s="1">
        <v>97</v>
      </c>
      <c r="E14" s="1"/>
      <c r="F14" s="1"/>
    </row>
    <row r="15" spans="1:6" s="7" customFormat="1" ht="63">
      <c r="A15" s="6" t="s">
        <v>2</v>
      </c>
      <c r="B15" s="6" t="s">
        <v>7</v>
      </c>
      <c r="C15" s="6" t="s">
        <v>12</v>
      </c>
      <c r="D15" s="6" t="s">
        <v>11</v>
      </c>
      <c r="E15" s="6" t="s">
        <v>9</v>
      </c>
      <c r="F15" s="6" t="s">
        <v>8</v>
      </c>
    </row>
    <row r="16" spans="1:6" s="2" customFormat="1" ht="12.75">
      <c r="A16" s="4" t="s">
        <v>2</v>
      </c>
      <c r="B16" s="4"/>
      <c r="C16" s="4">
        <f>SUM(C17:C19)</f>
        <v>0</v>
      </c>
      <c r="D16" s="4">
        <f>SUM(D17:D19)</f>
        <v>0</v>
      </c>
      <c r="E16" s="4"/>
      <c r="F16" s="4"/>
    </row>
    <row r="17" spans="1:6" ht="12.75">
      <c r="A17" s="1"/>
      <c r="B17" s="1"/>
      <c r="C17" s="1"/>
      <c r="D17" s="1"/>
      <c r="E17" s="1"/>
      <c r="F17" s="1"/>
    </row>
    <row r="18" spans="1:6" ht="12.75">
      <c r="A18" s="1"/>
      <c r="B18" s="1"/>
      <c r="C18" s="1"/>
      <c r="D18" s="1"/>
      <c r="E18" s="1"/>
      <c r="F18" s="1"/>
    </row>
    <row r="19" spans="1:6" ht="12.75">
      <c r="A19" s="1"/>
      <c r="B19" s="1"/>
      <c r="C19" s="1"/>
      <c r="D19" s="1"/>
      <c r="E19" s="1"/>
      <c r="F19" s="1"/>
    </row>
    <row r="20" spans="1:6" s="2" customFormat="1" ht="63">
      <c r="A20" s="6" t="s">
        <v>20</v>
      </c>
      <c r="B20" s="6" t="s">
        <v>7</v>
      </c>
      <c r="C20" s="6" t="s">
        <v>12</v>
      </c>
      <c r="D20" s="6" t="s">
        <v>11</v>
      </c>
      <c r="E20" s="6" t="s">
        <v>9</v>
      </c>
      <c r="F20" s="6" t="s">
        <v>8</v>
      </c>
    </row>
    <row r="21" spans="1:6" ht="12.75">
      <c r="A21" s="4" t="s">
        <v>21</v>
      </c>
      <c r="B21" s="4"/>
      <c r="C21" s="4">
        <f>SUM(C22:C24)</f>
        <v>0</v>
      </c>
      <c r="D21" s="4">
        <f>SUM(D22:D24)</f>
        <v>27</v>
      </c>
      <c r="E21" s="4"/>
      <c r="F21" s="4"/>
    </row>
    <row r="22" spans="1:6" ht="12.75">
      <c r="A22" s="1"/>
      <c r="B22" s="1"/>
      <c r="C22" s="1"/>
      <c r="D22" s="1">
        <v>27</v>
      </c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25.5">
      <c r="A25" s="4" t="s">
        <v>22</v>
      </c>
      <c r="B25" s="4"/>
      <c r="C25" s="4">
        <f>SUM(C26:C32)</f>
        <v>0</v>
      </c>
      <c r="D25" s="4">
        <f>SUM(D26:D30)</f>
        <v>0</v>
      </c>
      <c r="E25" s="4"/>
      <c r="F25" s="4"/>
    </row>
    <row r="26" spans="1:6" ht="12.75">
      <c r="A26" s="1"/>
      <c r="B26" s="1"/>
      <c r="C26" s="1"/>
      <c r="D26" s="1"/>
      <c r="E26" s="1"/>
      <c r="F26" s="1"/>
    </row>
    <row r="27" spans="2:6" ht="12.75"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s="2" customFormat="1" ht="12.75">
      <c r="A29" s="4"/>
      <c r="B29" s="4"/>
      <c r="C29" s="4"/>
      <c r="D29" s="4"/>
      <c r="E29" s="4"/>
      <c r="F29" s="4"/>
    </row>
    <row r="30" spans="1:6" ht="12.75">
      <c r="A30" s="1"/>
      <c r="B30" s="1"/>
      <c r="C30" s="1"/>
      <c r="D30" s="1"/>
      <c r="E30" s="1"/>
      <c r="F30" s="1"/>
    </row>
    <row r="31" spans="2:6" ht="12.75"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2">
      <selection activeCell="N37" sqref="N37"/>
    </sheetView>
  </sheetViews>
  <sheetFormatPr defaultColWidth="9.140625" defaultRowHeight="12.75"/>
  <cols>
    <col min="1" max="1" width="12.00390625" style="0" bestFit="1" customWidth="1"/>
    <col min="5" max="5" width="10.7109375" style="0" bestFit="1" customWidth="1"/>
  </cols>
  <sheetData>
    <row r="1" spans="1:9" ht="19.5">
      <c r="A1" s="29" t="s">
        <v>34</v>
      </c>
      <c r="B1" s="29"/>
      <c r="C1" s="29"/>
      <c r="D1" s="29"/>
      <c r="E1" s="29"/>
      <c r="F1" s="29"/>
      <c r="G1" s="29"/>
      <c r="H1" s="18"/>
      <c r="I1" s="18"/>
    </row>
    <row r="2" spans="1:9" ht="12.75">
      <c r="A2" s="18"/>
      <c r="B2" s="18"/>
      <c r="C2" s="18"/>
      <c r="D2" s="18"/>
      <c r="E2" s="18"/>
      <c r="F2" s="18"/>
      <c r="G2" s="18"/>
      <c r="H2" s="18"/>
      <c r="I2" s="18"/>
    </row>
    <row r="3" spans="1:9" ht="12.75">
      <c r="A3" s="18"/>
      <c r="B3" s="18"/>
      <c r="C3" s="18"/>
      <c r="D3" s="18"/>
      <c r="E3" s="18"/>
      <c r="F3" s="18"/>
      <c r="G3" s="18"/>
      <c r="H3" s="18"/>
      <c r="I3" s="18"/>
    </row>
    <row r="4" spans="1:9" ht="12.75">
      <c r="A4" s="18"/>
      <c r="B4" s="18"/>
      <c r="C4" s="18"/>
      <c r="D4" s="18"/>
      <c r="E4" s="19" t="s">
        <v>35</v>
      </c>
      <c r="F4" s="18"/>
      <c r="G4" s="19" t="s">
        <v>35</v>
      </c>
      <c r="H4" s="18"/>
      <c r="I4" s="18"/>
    </row>
    <row r="5" spans="1:9" ht="12.75">
      <c r="A5" s="18"/>
      <c r="B5" s="20" t="s">
        <v>36</v>
      </c>
      <c r="C5" s="20" t="s">
        <v>37</v>
      </c>
      <c r="D5" s="20" t="s">
        <v>38</v>
      </c>
      <c r="E5" s="20" t="s">
        <v>38</v>
      </c>
      <c r="F5" s="20" t="s">
        <v>39</v>
      </c>
      <c r="G5" s="20" t="s">
        <v>39</v>
      </c>
      <c r="H5" s="18"/>
      <c r="I5" s="18"/>
    </row>
    <row r="6" spans="1:9" ht="12.75" hidden="1">
      <c r="A6" s="21" t="s">
        <v>40</v>
      </c>
      <c r="B6" s="22">
        <v>2528</v>
      </c>
      <c r="C6" s="22">
        <v>2441</v>
      </c>
      <c r="D6" s="22">
        <v>20</v>
      </c>
      <c r="E6" s="23">
        <v>0.007911392405063292</v>
      </c>
      <c r="F6" s="22">
        <v>67</v>
      </c>
      <c r="G6" s="23">
        <v>0.026503164556962028</v>
      </c>
      <c r="H6" s="24">
        <f aca="true" t="shared" si="0" ref="H6:H23">C6/B6</f>
        <v>0.9655854430379747</v>
      </c>
      <c r="I6" s="18"/>
    </row>
    <row r="7" spans="1:8" ht="12.75" hidden="1">
      <c r="A7" s="21" t="s">
        <v>41</v>
      </c>
      <c r="B7" s="22">
        <v>2503</v>
      </c>
      <c r="C7" s="22">
        <v>2409</v>
      </c>
      <c r="D7" s="22">
        <v>19</v>
      </c>
      <c r="E7" s="23">
        <v>0.0075908909308829405</v>
      </c>
      <c r="F7" s="22">
        <v>75</v>
      </c>
      <c r="G7" s="23">
        <v>0.02996404314822213</v>
      </c>
      <c r="H7" s="24">
        <f t="shared" si="0"/>
        <v>0.962445065920895</v>
      </c>
    </row>
    <row r="8" spans="1:8" ht="12.75" hidden="1">
      <c r="A8" s="25" t="s">
        <v>42</v>
      </c>
      <c r="B8" s="22">
        <v>2919</v>
      </c>
      <c r="C8" s="22">
        <v>2764</v>
      </c>
      <c r="D8" s="22">
        <v>36</v>
      </c>
      <c r="E8" s="23">
        <v>0.012332990750256938</v>
      </c>
      <c r="F8" s="22">
        <v>119</v>
      </c>
      <c r="G8" s="23">
        <v>0.0407673860911271</v>
      </c>
      <c r="H8" s="24">
        <f t="shared" si="0"/>
        <v>0.946899623158616</v>
      </c>
    </row>
    <row r="9" spans="1:8" ht="12.75" hidden="1">
      <c r="A9" s="25" t="s">
        <v>43</v>
      </c>
      <c r="B9" s="22">
        <v>2413</v>
      </c>
      <c r="C9" s="22">
        <v>2204</v>
      </c>
      <c r="D9" s="22">
        <v>71</v>
      </c>
      <c r="E9" s="23">
        <v>0.029423953584749273</v>
      </c>
      <c r="F9" s="22">
        <v>138</v>
      </c>
      <c r="G9" s="23">
        <v>0.05719021964359717</v>
      </c>
      <c r="H9" s="24">
        <f t="shared" si="0"/>
        <v>0.9133858267716536</v>
      </c>
    </row>
    <row r="10" spans="1:8" ht="12.75">
      <c r="A10" s="25" t="s">
        <v>44</v>
      </c>
      <c r="B10" s="22">
        <v>2172</v>
      </c>
      <c r="C10" s="22">
        <v>2016</v>
      </c>
      <c r="D10" s="22">
        <v>42</v>
      </c>
      <c r="E10" s="23">
        <v>0.0193</v>
      </c>
      <c r="F10" s="22">
        <v>114</v>
      </c>
      <c r="G10" s="23">
        <v>0.0525</v>
      </c>
      <c r="H10" s="24">
        <f t="shared" si="0"/>
        <v>0.9281767955801105</v>
      </c>
    </row>
    <row r="11" spans="1:8" ht="12.75">
      <c r="A11" s="21" t="s">
        <v>45</v>
      </c>
      <c r="B11" s="22">
        <v>1193</v>
      </c>
      <c r="C11" s="22">
        <v>1135</v>
      </c>
      <c r="D11" s="22">
        <v>27</v>
      </c>
      <c r="E11" s="23">
        <v>0.022632020117351215</v>
      </c>
      <c r="F11" s="22">
        <v>31</v>
      </c>
      <c r="G11" s="23">
        <v>0.02598491198658843</v>
      </c>
      <c r="H11" s="24">
        <f t="shared" si="0"/>
        <v>0.9513830678960603</v>
      </c>
    </row>
    <row r="12" spans="1:8" ht="12.75">
      <c r="A12" s="26" t="s">
        <v>46</v>
      </c>
      <c r="B12" s="22">
        <v>1774</v>
      </c>
      <c r="C12" s="22">
        <v>1693</v>
      </c>
      <c r="D12" s="22">
        <v>11</v>
      </c>
      <c r="E12" s="23">
        <v>0.0062006764374295375</v>
      </c>
      <c r="F12" s="22">
        <v>70</v>
      </c>
      <c r="G12" s="23">
        <v>0.03945885005636979</v>
      </c>
      <c r="H12" s="24">
        <f t="shared" si="0"/>
        <v>0.9543404735062007</v>
      </c>
    </row>
    <row r="13" spans="1:8" ht="12.75">
      <c r="A13" s="26" t="s">
        <v>47</v>
      </c>
      <c r="B13" s="22">
        <v>2139</v>
      </c>
      <c r="C13" s="22">
        <v>2033</v>
      </c>
      <c r="D13" s="22">
        <v>28</v>
      </c>
      <c r="E13" s="23">
        <v>0.013090229079008881</v>
      </c>
      <c r="F13" s="22">
        <v>78</v>
      </c>
      <c r="G13" s="23">
        <v>0.0364656381486676</v>
      </c>
      <c r="H13" s="24">
        <f t="shared" si="0"/>
        <v>0.9504441327723235</v>
      </c>
    </row>
    <row r="14" spans="1:8" ht="12.75">
      <c r="A14" s="26" t="s">
        <v>48</v>
      </c>
      <c r="B14" s="22">
        <v>2036</v>
      </c>
      <c r="C14" s="22">
        <v>1984</v>
      </c>
      <c r="D14" s="22">
        <v>5</v>
      </c>
      <c r="E14" s="23">
        <v>0.0024557956777996066</v>
      </c>
      <c r="F14" s="22">
        <v>47</v>
      </c>
      <c r="G14" s="23">
        <v>0.023084479371316306</v>
      </c>
      <c r="H14" s="24">
        <f t="shared" si="0"/>
        <v>0.9744597249508841</v>
      </c>
    </row>
    <row r="15" spans="1:8" ht="12.75">
      <c r="A15" s="26" t="s">
        <v>49</v>
      </c>
      <c r="B15" s="27">
        <v>2329</v>
      </c>
      <c r="C15" s="27">
        <v>2231</v>
      </c>
      <c r="D15" s="27">
        <v>23</v>
      </c>
      <c r="E15" s="28">
        <v>0.0099</v>
      </c>
      <c r="F15" s="27">
        <v>75</v>
      </c>
      <c r="G15" s="28">
        <v>0.0322</v>
      </c>
      <c r="H15" s="24">
        <f t="shared" si="0"/>
        <v>0.9579218548733361</v>
      </c>
    </row>
    <row r="16" spans="1:8" ht="12.75">
      <c r="A16" s="26" t="s">
        <v>50</v>
      </c>
      <c r="B16" s="27">
        <v>1335</v>
      </c>
      <c r="C16" s="27">
        <v>1275</v>
      </c>
      <c r="D16" s="27">
        <v>16</v>
      </c>
      <c r="E16" s="28">
        <f aca="true" t="shared" si="1" ref="E16:E23">SUM(1-(C16+F16)/B16)</f>
        <v>0.011235955056179803</v>
      </c>
      <c r="F16" s="27">
        <v>45</v>
      </c>
      <c r="G16" s="28">
        <v>0.0337</v>
      </c>
      <c r="H16" s="24">
        <f t="shared" si="0"/>
        <v>0.9550561797752809</v>
      </c>
    </row>
    <row r="17" spans="1:8" ht="12.75">
      <c r="A17" s="26" t="s">
        <v>51</v>
      </c>
      <c r="B17" s="27">
        <v>1917</v>
      </c>
      <c r="C17" s="27">
        <v>1787</v>
      </c>
      <c r="D17" s="27">
        <v>45</v>
      </c>
      <c r="E17" s="28">
        <f t="shared" si="1"/>
        <v>0.023474178403755874</v>
      </c>
      <c r="F17" s="27">
        <v>85</v>
      </c>
      <c r="G17" s="28">
        <v>0.0443</v>
      </c>
      <c r="H17" s="24">
        <f t="shared" si="0"/>
        <v>0.9321857068335941</v>
      </c>
    </row>
    <row r="18" spans="1:8" ht="12.75">
      <c r="A18" s="26" t="s">
        <v>52</v>
      </c>
      <c r="B18" s="27">
        <v>2118</v>
      </c>
      <c r="C18" s="27">
        <v>2017</v>
      </c>
      <c r="D18" s="27">
        <v>28</v>
      </c>
      <c r="E18" s="28">
        <f t="shared" si="1"/>
        <v>0.013220018885741314</v>
      </c>
      <c r="F18" s="27">
        <v>73</v>
      </c>
      <c r="G18" s="28">
        <v>0.0345</v>
      </c>
      <c r="H18" s="24">
        <f t="shared" si="0"/>
        <v>0.9523135033050047</v>
      </c>
    </row>
    <row r="19" spans="1:8" ht="12.75">
      <c r="A19" s="26" t="s">
        <v>53</v>
      </c>
      <c r="B19" s="27">
        <v>1651</v>
      </c>
      <c r="C19" s="27">
        <v>1570</v>
      </c>
      <c r="D19" s="27">
        <v>16</v>
      </c>
      <c r="E19" s="28">
        <f t="shared" si="1"/>
        <v>0.009691096305269542</v>
      </c>
      <c r="F19" s="27">
        <v>65</v>
      </c>
      <c r="G19" s="28">
        <v>0.0394</v>
      </c>
      <c r="H19" s="24">
        <f t="shared" si="0"/>
        <v>0.9509388249545729</v>
      </c>
    </row>
    <row r="20" spans="1:8" ht="12.75">
      <c r="A20" s="26" t="s">
        <v>54</v>
      </c>
      <c r="B20" s="27">
        <v>1060</v>
      </c>
      <c r="C20" s="27">
        <v>1030</v>
      </c>
      <c r="D20" s="27">
        <v>8</v>
      </c>
      <c r="E20" s="28">
        <f t="shared" si="1"/>
        <v>0.007547169811320753</v>
      </c>
      <c r="F20" s="27">
        <v>22</v>
      </c>
      <c r="G20" s="28">
        <v>0.020499999999999997</v>
      </c>
      <c r="H20" s="24">
        <f t="shared" si="0"/>
        <v>0.9716981132075472</v>
      </c>
    </row>
    <row r="21" spans="1:8" ht="12.75">
      <c r="A21" s="26" t="s">
        <v>55</v>
      </c>
      <c r="B21" s="27">
        <v>3117</v>
      </c>
      <c r="C21" s="27">
        <v>2994</v>
      </c>
      <c r="D21" s="27">
        <v>20</v>
      </c>
      <c r="E21" s="28">
        <f t="shared" si="1"/>
        <v>0.006416426050689816</v>
      </c>
      <c r="F21" s="27">
        <v>103</v>
      </c>
      <c r="G21" s="28">
        <v>0.0311</v>
      </c>
      <c r="H21" s="24">
        <f t="shared" si="0"/>
        <v>0.960538979788258</v>
      </c>
    </row>
    <row r="22" spans="1:8" ht="12.75">
      <c r="A22" s="26" t="s">
        <v>56</v>
      </c>
      <c r="B22" s="27">
        <v>2422</v>
      </c>
      <c r="C22" s="27">
        <v>2357</v>
      </c>
      <c r="D22" s="27">
        <v>9</v>
      </c>
      <c r="E22" s="28">
        <f t="shared" si="1"/>
        <v>0.0037159372419488523</v>
      </c>
      <c r="F22" s="27">
        <v>56</v>
      </c>
      <c r="G22" s="28">
        <f>(F22/B22)</f>
        <v>0.023121387283236993</v>
      </c>
      <c r="H22" s="24">
        <f t="shared" si="0"/>
        <v>0.9731626754748142</v>
      </c>
    </row>
    <row r="23" spans="1:8" ht="12.75">
      <c r="A23" s="26" t="s">
        <v>57</v>
      </c>
      <c r="B23" s="27">
        <v>2363</v>
      </c>
      <c r="C23" s="27">
        <v>2273</v>
      </c>
      <c r="D23" s="27">
        <v>12</v>
      </c>
      <c r="E23" s="28">
        <f t="shared" si="1"/>
        <v>0.0059246720270842435</v>
      </c>
      <c r="F23" s="27">
        <v>76</v>
      </c>
      <c r="G23" s="28">
        <f>(F23/B23)</f>
        <v>0.03216250528988574</v>
      </c>
      <c r="H23" s="24">
        <f t="shared" si="0"/>
        <v>0.96191282268303</v>
      </c>
    </row>
    <row r="25" spans="1:8" ht="12.75">
      <c r="A25" s="26" t="s">
        <v>58</v>
      </c>
      <c r="B25">
        <f>SUM(B18:B22)</f>
        <v>10368</v>
      </c>
      <c r="C25">
        <f>SUM(C18:C22)</f>
        <v>9968</v>
      </c>
      <c r="H25" s="24">
        <f>C25/B25</f>
        <v>0.9614197530864198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G3" sqref="G3"/>
    </sheetView>
  </sheetViews>
  <sheetFormatPr defaultColWidth="9.140625" defaultRowHeight="12.75"/>
  <cols>
    <col min="1" max="2" width="20.421875" style="0" customWidth="1"/>
    <col min="3" max="3" width="18.28125" style="0" customWidth="1"/>
    <col min="5" max="5" width="10.57421875" style="0" customWidth="1"/>
    <col min="6" max="6" width="10.140625" style="0" customWidth="1"/>
    <col min="7" max="7" width="10.421875" style="0" customWidth="1"/>
  </cols>
  <sheetData>
    <row r="1" spans="1:7" s="1" customFormat="1" ht="25.5">
      <c r="A1" s="1" t="s">
        <v>0</v>
      </c>
      <c r="C1" s="1" t="s">
        <v>25</v>
      </c>
      <c r="D1" s="1" t="s">
        <v>23</v>
      </c>
      <c r="E1" s="1" t="s">
        <v>13</v>
      </c>
      <c r="F1" s="1" t="s">
        <v>24</v>
      </c>
      <c r="G1" s="1" t="s">
        <v>26</v>
      </c>
    </row>
    <row r="2" spans="1:7" s="2" customFormat="1" ht="12.75">
      <c r="A2" s="2" t="s">
        <v>1</v>
      </c>
      <c r="G2" s="3"/>
    </row>
    <row r="3" spans="2:7" ht="12.75">
      <c r="B3" t="s">
        <v>28</v>
      </c>
      <c r="C3" s="2">
        <v>40320</v>
      </c>
      <c r="D3">
        <f>'Feb ''06 Details'!C2</f>
        <v>870</v>
      </c>
      <c r="E3" s="2">
        <f>SUM(C3-D3)</f>
        <v>39450</v>
      </c>
      <c r="F3">
        <f>'Feb ''06 Details'!D2</f>
        <v>497</v>
      </c>
      <c r="G3" s="3">
        <f>SUM(1-(F3/E3))</f>
        <v>0.9874017743979722</v>
      </c>
    </row>
    <row r="4" spans="2:7" ht="12.75">
      <c r="B4" t="s">
        <v>3</v>
      </c>
      <c r="C4" s="2">
        <v>40320</v>
      </c>
      <c r="D4">
        <f>'Feb ''06 Details'!C12</f>
        <v>0</v>
      </c>
      <c r="E4" s="2">
        <f>SUM(C4-D4)</f>
        <v>40320</v>
      </c>
      <c r="F4">
        <f>'Feb ''06 Details'!D12</f>
        <v>107</v>
      </c>
      <c r="G4" s="3">
        <f>SUM(1-(F4/E4))</f>
        <v>0.9973462301587301</v>
      </c>
    </row>
    <row r="6" spans="1:7" s="2" customFormat="1" ht="12.75">
      <c r="A6" s="2" t="s">
        <v>2</v>
      </c>
      <c r="B6" s="13" t="s">
        <v>32</v>
      </c>
      <c r="C6" s="2">
        <v>40320</v>
      </c>
      <c r="D6">
        <f>'Feb ''06 Details'!C16</f>
        <v>0</v>
      </c>
      <c r="E6" s="2">
        <f>C6-D6</f>
        <v>40320</v>
      </c>
      <c r="F6">
        <f>'Feb ''06 Details'!D16</f>
        <v>0</v>
      </c>
      <c r="G6" s="3">
        <f>SUM(1-(F6/E6))</f>
        <v>1</v>
      </c>
    </row>
    <row r="7" spans="3:7" ht="12.75">
      <c r="C7" s="2"/>
      <c r="E7" s="2"/>
      <c r="G7" s="3"/>
    </row>
    <row r="8" spans="1:2" ht="12.75">
      <c r="A8" s="2" t="s">
        <v>20</v>
      </c>
      <c r="B8" s="2"/>
    </row>
    <row r="9" spans="2:7" ht="12.75">
      <c r="B9" t="s">
        <v>21</v>
      </c>
      <c r="C9">
        <v>40320</v>
      </c>
      <c r="D9">
        <f>'Feb ''06 Details'!C21</f>
        <v>0</v>
      </c>
      <c r="E9" s="2">
        <f>SUM(C9-D9)</f>
        <v>40320</v>
      </c>
      <c r="F9">
        <f>'Feb ''06 Details'!D21</f>
        <v>27</v>
      </c>
      <c r="G9" s="3">
        <f>SUM(1-(F9/E9))</f>
        <v>0.9993303571428571</v>
      </c>
    </row>
    <row r="10" spans="2:7" s="2" customFormat="1" ht="12.75">
      <c r="B10" s="13" t="s">
        <v>22</v>
      </c>
      <c r="C10" s="2">
        <v>2688</v>
      </c>
      <c r="D10" s="2">
        <f>'Feb ''06 Details'!C25</f>
        <v>0</v>
      </c>
      <c r="E10" s="2">
        <f>SUM(C10-D10)</f>
        <v>2688</v>
      </c>
      <c r="F10" s="2">
        <f>'Feb ''06 Details'!D25</f>
        <v>0</v>
      </c>
      <c r="G10" s="3">
        <f>SUM(1-(F10/E10))</f>
        <v>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7"/>
  <sheetViews>
    <sheetView zoomScale="75" zoomScaleNormal="75" workbookViewId="0" topLeftCell="A1">
      <selection activeCell="E11" sqref="E11"/>
    </sheetView>
  </sheetViews>
  <sheetFormatPr defaultColWidth="9.140625" defaultRowHeight="12.75"/>
  <cols>
    <col min="1" max="1" width="21.00390625" style="0" customWidth="1"/>
    <col min="2" max="2" width="18.00390625" style="0" customWidth="1"/>
    <col min="3" max="3" width="12.57421875" style="0" customWidth="1"/>
    <col min="4" max="4" width="13.28125" style="0" customWidth="1"/>
    <col min="5" max="5" width="14.57421875" style="0" customWidth="1"/>
    <col min="6" max="6" width="74.00390625" style="0" customWidth="1"/>
  </cols>
  <sheetData>
    <row r="1" spans="1:7" s="6" customFormat="1" ht="79.5" customHeight="1">
      <c r="A1" s="6" t="s">
        <v>1</v>
      </c>
      <c r="B1" s="6" t="s">
        <v>7</v>
      </c>
      <c r="C1" s="6" t="s">
        <v>12</v>
      </c>
      <c r="D1" s="6" t="s">
        <v>14</v>
      </c>
      <c r="E1" s="6" t="s">
        <v>9</v>
      </c>
      <c r="F1" s="6" t="s">
        <v>8</v>
      </c>
      <c r="G1" s="6" t="s">
        <v>27</v>
      </c>
    </row>
    <row r="2" spans="1:4" s="2" customFormat="1" ht="25.5">
      <c r="A2" s="4" t="s">
        <v>10</v>
      </c>
      <c r="B2" s="4"/>
      <c r="C2" s="4">
        <f>SUM(C3:C5)</f>
        <v>960</v>
      </c>
      <c r="D2" s="4">
        <f>SUM(D3:D5)</f>
        <v>0</v>
      </c>
    </row>
    <row r="3" spans="1:6" ht="25.5">
      <c r="A3" s="1" t="s">
        <v>30</v>
      </c>
      <c r="B3" s="1"/>
      <c r="C3" s="1"/>
      <c r="D3" s="15">
        <v>0</v>
      </c>
      <c r="E3" s="8"/>
      <c r="F3" s="8"/>
    </row>
    <row r="4" spans="1:6" ht="12.75">
      <c r="A4" s="1"/>
      <c r="B4" s="1"/>
      <c r="C4" s="1">
        <v>960</v>
      </c>
      <c r="D4" s="1"/>
      <c r="E4" s="1"/>
      <c r="F4" s="1"/>
    </row>
    <row r="5" spans="1:6" ht="12.75">
      <c r="A5" s="1"/>
      <c r="B5" s="1"/>
      <c r="C5" s="1"/>
      <c r="D5" s="1"/>
      <c r="E5" s="1"/>
      <c r="F5" s="1"/>
    </row>
    <row r="6" spans="1:6" s="2" customFormat="1" ht="12.75">
      <c r="A6" s="4" t="s">
        <v>3</v>
      </c>
      <c r="B6" s="4"/>
      <c r="C6" s="4">
        <f>SUM(C7:C7)</f>
        <v>0</v>
      </c>
      <c r="D6" s="4">
        <f>SUM(D7:D7)</f>
        <v>30</v>
      </c>
      <c r="E6" s="4"/>
      <c r="F6" s="4"/>
    </row>
    <row r="7" spans="1:6" ht="12.75">
      <c r="A7" t="s">
        <v>29</v>
      </c>
      <c r="B7" s="1"/>
      <c r="C7" s="1"/>
      <c r="D7" s="15">
        <v>30</v>
      </c>
      <c r="E7" s="1"/>
      <c r="F7" s="1"/>
    </row>
    <row r="8" spans="1:6" ht="12.75">
      <c r="A8" s="1"/>
      <c r="B8" s="8"/>
      <c r="C8" s="8"/>
      <c r="D8" s="8"/>
      <c r="E8" s="8"/>
      <c r="F8" s="8"/>
    </row>
    <row r="9" spans="1:6" ht="12.75">
      <c r="A9" s="1"/>
      <c r="B9" s="1"/>
      <c r="C9" s="1"/>
      <c r="D9" s="1"/>
      <c r="E9" s="1"/>
      <c r="F9" s="1"/>
    </row>
    <row r="10" spans="1:6" s="7" customFormat="1" ht="63">
      <c r="A10" s="6" t="s">
        <v>2</v>
      </c>
      <c r="B10" s="6" t="s">
        <v>7</v>
      </c>
      <c r="C10" s="6" t="s">
        <v>12</v>
      </c>
      <c r="D10" s="6" t="s">
        <v>11</v>
      </c>
      <c r="E10" s="6" t="s">
        <v>9</v>
      </c>
      <c r="F10" s="6" t="s">
        <v>8</v>
      </c>
    </row>
    <row r="11" spans="1:6" s="2" customFormat="1" ht="12.75">
      <c r="A11" s="4" t="s">
        <v>2</v>
      </c>
      <c r="B11" s="4"/>
      <c r="C11" s="4">
        <f>SUM(C12:C12)</f>
        <v>0</v>
      </c>
      <c r="D11" s="4">
        <f>SUM(D12:D12)</f>
        <v>0</v>
      </c>
      <c r="E11" s="4"/>
      <c r="F11" s="4"/>
    </row>
    <row r="12" spans="1:6" ht="12.75">
      <c r="A12" s="16"/>
      <c r="B12" s="16"/>
      <c r="C12" s="17"/>
      <c r="D12" s="16">
        <v>0</v>
      </c>
      <c r="E12" s="1"/>
      <c r="F12" s="1"/>
    </row>
    <row r="14" spans="1:6" ht="63">
      <c r="A14" s="6" t="s">
        <v>20</v>
      </c>
      <c r="B14" s="6" t="s">
        <v>7</v>
      </c>
      <c r="C14" s="6" t="s">
        <v>12</v>
      </c>
      <c r="D14" s="6" t="s">
        <v>11</v>
      </c>
      <c r="E14" s="6" t="s">
        <v>9</v>
      </c>
      <c r="F14" s="6" t="s">
        <v>8</v>
      </c>
    </row>
    <row r="15" spans="1:6" s="2" customFormat="1" ht="12.75">
      <c r="A15" s="4" t="s">
        <v>21</v>
      </c>
      <c r="B15" s="4"/>
      <c r="C15" s="4">
        <f>SUM(C16:C20)</f>
        <v>0</v>
      </c>
      <c r="D15" s="4">
        <f>SUM(D16:D20)</f>
        <v>66</v>
      </c>
      <c r="E15" s="4"/>
      <c r="F15" s="4"/>
    </row>
    <row r="16" spans="1:6" ht="12.75">
      <c r="A16" s="1"/>
      <c r="B16" s="1"/>
      <c r="C16" s="1"/>
      <c r="D16" s="1">
        <v>66</v>
      </c>
      <c r="E16" s="1"/>
      <c r="F16" s="1"/>
    </row>
    <row r="17" spans="1:6" ht="12.75">
      <c r="A17" s="1"/>
      <c r="B17" s="1"/>
      <c r="C17" s="1"/>
      <c r="D17" s="1"/>
      <c r="E17" s="1"/>
      <c r="F17" s="1"/>
    </row>
    <row r="18" spans="1:6" ht="12.75">
      <c r="A18" s="1"/>
      <c r="B18" s="1"/>
      <c r="C18" s="1"/>
      <c r="D18" s="1"/>
      <c r="E18" s="1"/>
      <c r="F18" s="1"/>
    </row>
    <row r="19" spans="1:6" ht="12.75">
      <c r="A19" s="1"/>
      <c r="B19" s="1"/>
      <c r="C19" s="1"/>
      <c r="D19" s="1"/>
      <c r="E19" s="1"/>
      <c r="F19" s="1"/>
    </row>
    <row r="20" spans="1:6" s="2" customFormat="1" ht="12.75">
      <c r="A20" s="1"/>
      <c r="B20" s="1"/>
      <c r="C20" s="1"/>
      <c r="D20" s="1"/>
      <c r="E20" s="1"/>
      <c r="F20" s="1"/>
    </row>
    <row r="22" spans="1:6" ht="25.5">
      <c r="A22" s="4" t="s">
        <v>22</v>
      </c>
      <c r="B22" s="4"/>
      <c r="C22" s="4">
        <f>SUM(C23:C23)</f>
        <v>0</v>
      </c>
      <c r="D22" s="4">
        <f>SUM(D23:D27)</f>
        <v>0</v>
      </c>
      <c r="E22" s="4"/>
      <c r="F22" s="4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D6" sqref="D6"/>
    </sheetView>
  </sheetViews>
  <sheetFormatPr defaultColWidth="9.140625" defaultRowHeight="12.75"/>
  <cols>
    <col min="1" max="2" width="20.421875" style="0" customWidth="1"/>
    <col min="3" max="3" width="18.28125" style="0" customWidth="1"/>
    <col min="5" max="5" width="10.421875" style="0" customWidth="1"/>
    <col min="6" max="6" width="10.140625" style="0" customWidth="1"/>
    <col min="7" max="7" width="11.28125" style="0" customWidth="1"/>
  </cols>
  <sheetData>
    <row r="1" spans="1:7" s="1" customFormat="1" ht="25.5">
      <c r="A1" s="1" t="s">
        <v>0</v>
      </c>
      <c r="C1" s="1" t="s">
        <v>25</v>
      </c>
      <c r="D1" s="1" t="s">
        <v>23</v>
      </c>
      <c r="E1" s="1" t="s">
        <v>13</v>
      </c>
      <c r="F1" s="1" t="s">
        <v>24</v>
      </c>
      <c r="G1" s="1" t="s">
        <v>26</v>
      </c>
    </row>
    <row r="2" s="2" customFormat="1" ht="12.75">
      <c r="G2" s="3"/>
    </row>
    <row r="3" spans="1:7" ht="12.75">
      <c r="A3" s="2" t="s">
        <v>1</v>
      </c>
      <c r="B3" t="s">
        <v>28</v>
      </c>
      <c r="C3" s="2">
        <v>44640</v>
      </c>
      <c r="D3">
        <f>'March ''06 Details'!C2</f>
        <v>960</v>
      </c>
      <c r="E3" s="2">
        <f>SUM(C3-D3)</f>
        <v>43680</v>
      </c>
      <c r="F3">
        <f>'March ''06 Details'!D2</f>
        <v>0</v>
      </c>
      <c r="G3" s="3">
        <f>SUM(1-(F3/E3))</f>
        <v>1</v>
      </c>
    </row>
    <row r="4" spans="2:7" ht="12.75">
      <c r="B4" t="s">
        <v>31</v>
      </c>
      <c r="C4" s="2">
        <v>44640</v>
      </c>
      <c r="D4">
        <f>'March ''06 Details'!C6</f>
        <v>0</v>
      </c>
      <c r="E4" s="2">
        <f>SUM(C4-D4)</f>
        <v>44640</v>
      </c>
      <c r="F4">
        <f>'March ''06 Details'!D6</f>
        <v>30</v>
      </c>
      <c r="G4" s="3">
        <f>SUM(1-(F4/E4))</f>
        <v>0.9993279569892473</v>
      </c>
    </row>
    <row r="6" spans="1:7" s="2" customFormat="1" ht="12.75">
      <c r="A6" s="2" t="s">
        <v>2</v>
      </c>
      <c r="B6" s="13" t="s">
        <v>32</v>
      </c>
      <c r="C6" s="2">
        <v>44640</v>
      </c>
      <c r="D6">
        <f>'March ''06 Details'!C11</f>
        <v>0</v>
      </c>
      <c r="E6" s="2">
        <f>C6-D6</f>
        <v>44640</v>
      </c>
      <c r="F6">
        <f>'March ''06 Details'!D11</f>
        <v>0</v>
      </c>
      <c r="G6" s="3">
        <f>SUM(1-(F6/E6))</f>
        <v>1</v>
      </c>
    </row>
    <row r="7" spans="3:7" ht="12.75">
      <c r="C7" s="2"/>
      <c r="E7" s="2"/>
      <c r="G7" s="3"/>
    </row>
    <row r="8" ht="12.75">
      <c r="B8" s="2"/>
    </row>
    <row r="9" spans="1:7" ht="12.75">
      <c r="A9" s="2" t="s">
        <v>20</v>
      </c>
      <c r="B9" t="s">
        <v>21</v>
      </c>
      <c r="C9">
        <v>44640</v>
      </c>
      <c r="D9">
        <f>'March ''06 Details'!C15</f>
        <v>0</v>
      </c>
      <c r="E9" s="2">
        <f>SUM(C9-D9)</f>
        <v>44640</v>
      </c>
      <c r="F9">
        <f>'March ''06 Details'!D15</f>
        <v>66</v>
      </c>
      <c r="G9" s="3">
        <f>SUM(1-(F9/E9))</f>
        <v>0.9985215053763441</v>
      </c>
    </row>
    <row r="10" spans="2:7" s="2" customFormat="1" ht="12.75">
      <c r="B10" s="13" t="s">
        <v>22</v>
      </c>
      <c r="C10" s="2">
        <v>2976</v>
      </c>
      <c r="D10" s="2">
        <f>'March ''06 Details'!C22</f>
        <v>0</v>
      </c>
      <c r="E10" s="2">
        <f>SUM(C10-D10)</f>
        <v>2976</v>
      </c>
      <c r="F10" s="2">
        <f>'March ''06 Details'!D22</f>
        <v>0</v>
      </c>
      <c r="G10" s="3">
        <f>SUM(1-(F10/E10))</f>
        <v>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8"/>
  <sheetViews>
    <sheetView workbookViewId="0" topLeftCell="A1">
      <selection activeCell="F3" sqref="F3"/>
    </sheetView>
  </sheetViews>
  <sheetFormatPr defaultColWidth="9.140625" defaultRowHeight="12.75"/>
  <cols>
    <col min="1" max="1" width="21.00390625" style="0" customWidth="1"/>
    <col min="2" max="2" width="18.00390625" style="0" customWidth="1"/>
    <col min="3" max="3" width="12.57421875" style="0" customWidth="1"/>
    <col min="4" max="4" width="13.28125" style="0" customWidth="1"/>
    <col min="5" max="5" width="14.57421875" style="0" customWidth="1"/>
    <col min="6" max="6" width="74.00390625" style="0" customWidth="1"/>
  </cols>
  <sheetData>
    <row r="1" spans="1:6" s="6" customFormat="1" ht="79.5" customHeight="1">
      <c r="A1" s="6" t="s">
        <v>1</v>
      </c>
      <c r="B1" s="6" t="s">
        <v>7</v>
      </c>
      <c r="C1" s="6" t="s">
        <v>12</v>
      </c>
      <c r="D1" s="6" t="s">
        <v>14</v>
      </c>
      <c r="E1" s="6" t="s">
        <v>9</v>
      </c>
      <c r="F1" s="6" t="s">
        <v>8</v>
      </c>
    </row>
    <row r="2" spans="1:6" s="2" customFormat="1" ht="25.5">
      <c r="A2" s="4" t="s">
        <v>10</v>
      </c>
      <c r="B2" s="4"/>
      <c r="C2" s="4">
        <f>SUM(C3:C4)</f>
        <v>660</v>
      </c>
      <c r="D2" s="4">
        <f>SUM(D3:D4)</f>
        <v>0</v>
      </c>
      <c r="E2" s="4"/>
      <c r="F2" s="4"/>
    </row>
    <row r="3" spans="1:6" ht="12.75">
      <c r="A3" s="1"/>
      <c r="B3" s="1"/>
      <c r="C3" s="1">
        <v>660</v>
      </c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ht="12.75">
      <c r="B5" s="1"/>
    </row>
    <row r="6" spans="1:6" s="2" customFormat="1" ht="12.75">
      <c r="A6" s="4" t="s">
        <v>3</v>
      </c>
      <c r="B6" s="4"/>
      <c r="C6" s="4">
        <f>SUM(C7:C8)</f>
        <v>0</v>
      </c>
      <c r="D6" s="4">
        <f>SUM(D7:D8)</f>
        <v>44</v>
      </c>
      <c r="E6" s="4"/>
      <c r="F6" s="4"/>
    </row>
    <row r="7" spans="1:6" ht="12.75">
      <c r="A7" s="1"/>
      <c r="B7" s="1"/>
      <c r="C7" s="1"/>
      <c r="D7" s="1">
        <v>44</v>
      </c>
      <c r="E7" s="5"/>
      <c r="F7" s="1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s="7" customFormat="1" ht="63">
      <c r="A10" s="6" t="s">
        <v>2</v>
      </c>
      <c r="B10" s="6" t="s">
        <v>7</v>
      </c>
      <c r="C10" s="6" t="s">
        <v>12</v>
      </c>
      <c r="D10" s="6" t="s">
        <v>11</v>
      </c>
      <c r="E10" s="6" t="s">
        <v>9</v>
      </c>
      <c r="F10" s="6" t="s">
        <v>8</v>
      </c>
    </row>
    <row r="11" spans="1:6" s="2" customFormat="1" ht="12.75">
      <c r="A11" s="4" t="s">
        <v>4</v>
      </c>
      <c r="B11" s="4"/>
      <c r="C11" s="4">
        <f>SUM(C12:C13)</f>
        <v>0</v>
      </c>
      <c r="D11" s="4">
        <f>SUM(D12:D13)</f>
        <v>0</v>
      </c>
      <c r="E11" s="4"/>
      <c r="F11" s="4"/>
    </row>
    <row r="12" spans="1:6" ht="12.75">
      <c r="A12" s="1"/>
      <c r="B12" s="1"/>
      <c r="C12" s="1"/>
      <c r="D12" s="1"/>
      <c r="E12" s="1"/>
      <c r="F12" s="1"/>
    </row>
    <row r="13" spans="1:6" ht="12.75">
      <c r="A13" s="1"/>
      <c r="B13" s="1"/>
      <c r="C13" s="1"/>
      <c r="D13" s="1"/>
      <c r="E13" s="1"/>
      <c r="F13" s="1"/>
    </row>
    <row r="16" spans="1:6" ht="63">
      <c r="A16" s="6" t="s">
        <v>20</v>
      </c>
      <c r="B16" s="6" t="s">
        <v>7</v>
      </c>
      <c r="C16" s="6" t="s">
        <v>12</v>
      </c>
      <c r="D16" s="6" t="s">
        <v>11</v>
      </c>
      <c r="E16" s="6" t="s">
        <v>9</v>
      </c>
      <c r="F16" s="6" t="s">
        <v>8</v>
      </c>
    </row>
    <row r="17" spans="1:6" s="2" customFormat="1" ht="12.75">
      <c r="A17" s="4" t="s">
        <v>21</v>
      </c>
      <c r="B17" s="4"/>
      <c r="C17" s="4">
        <f>SUM(C18:C22)</f>
        <v>7</v>
      </c>
      <c r="D17" s="4">
        <f>SUM(D18:D23)</f>
        <v>2</v>
      </c>
      <c r="E17" s="4"/>
      <c r="F17" s="4"/>
    </row>
    <row r="18" spans="1:6" ht="12.75">
      <c r="A18" s="1"/>
      <c r="B18" s="1"/>
      <c r="C18" s="1">
        <v>7</v>
      </c>
      <c r="D18" s="1">
        <v>2</v>
      </c>
      <c r="E18" s="1"/>
      <c r="F18" s="1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1"/>
      <c r="B21" s="1"/>
      <c r="C21" s="1"/>
      <c r="D21" s="1"/>
      <c r="E21" s="1"/>
      <c r="F21" s="1"/>
    </row>
    <row r="22" spans="1:6" s="2" customFormat="1" ht="12.75">
      <c r="A22" s="1"/>
      <c r="B22" s="1"/>
      <c r="C22" s="1"/>
      <c r="D22" s="1"/>
      <c r="E22" s="1"/>
      <c r="F22" s="1"/>
    </row>
    <row r="24" spans="1:6" ht="25.5">
      <c r="A24" s="4" t="s">
        <v>22</v>
      </c>
      <c r="B24" s="4"/>
      <c r="C24" s="4">
        <f>SUM(C25:C32)</f>
        <v>0</v>
      </c>
      <c r="D24" s="4">
        <f>SUM(D25:D32)</f>
        <v>0</v>
      </c>
      <c r="E24" s="4"/>
      <c r="F24" s="4"/>
    </row>
    <row r="25" spans="1:6" ht="12.75">
      <c r="A25" s="1"/>
      <c r="B25" s="1"/>
      <c r="C25" s="1"/>
      <c r="D25" s="1"/>
      <c r="E25" s="5"/>
      <c r="F25" s="1"/>
    </row>
    <row r="26" spans="1:6" ht="12.75">
      <c r="A26" s="1"/>
      <c r="B26" s="1"/>
      <c r="C26" s="1"/>
      <c r="D26" s="1"/>
      <c r="E26" s="1"/>
      <c r="F26" s="1"/>
    </row>
    <row r="27" spans="2:6" ht="12.75"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4"/>
      <c r="B29" s="4"/>
      <c r="C29" s="4"/>
      <c r="D29" s="4"/>
      <c r="E29" s="4"/>
      <c r="F29" s="4"/>
    </row>
    <row r="30" spans="1:6" ht="12.75">
      <c r="A30" s="1"/>
      <c r="B30" s="1"/>
      <c r="C30" s="1"/>
      <c r="D30" s="1"/>
      <c r="E30" s="1"/>
      <c r="F30" s="1"/>
    </row>
    <row r="31" spans="2:6" ht="12.75"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B6" sqref="B6"/>
    </sheetView>
  </sheetViews>
  <sheetFormatPr defaultColWidth="9.140625" defaultRowHeight="12.75"/>
  <cols>
    <col min="1" max="2" width="20.421875" style="0" customWidth="1"/>
    <col min="3" max="3" width="18.28125" style="0" customWidth="1"/>
    <col min="5" max="5" width="10.00390625" style="0" customWidth="1"/>
    <col min="6" max="6" width="10.140625" style="0" customWidth="1"/>
    <col min="7" max="7" width="11.28125" style="0" customWidth="1"/>
    <col min="8" max="8" width="23.7109375" style="0" customWidth="1"/>
    <col min="11" max="11" width="20.28125" style="0" bestFit="1" customWidth="1"/>
  </cols>
  <sheetData>
    <row r="1" spans="1:7" s="1" customFormat="1" ht="25.5">
      <c r="A1" s="1" t="s">
        <v>0</v>
      </c>
      <c r="C1" s="1" t="s">
        <v>25</v>
      </c>
      <c r="D1" s="1" t="s">
        <v>23</v>
      </c>
      <c r="E1" s="1" t="s">
        <v>13</v>
      </c>
      <c r="F1" s="1" t="s">
        <v>24</v>
      </c>
      <c r="G1" s="1" t="s">
        <v>26</v>
      </c>
    </row>
    <row r="2" spans="1:11" s="2" customFormat="1" ht="12.75">
      <c r="A2" s="2" t="s">
        <v>1</v>
      </c>
      <c r="G2" s="3"/>
      <c r="H2" s="3"/>
      <c r="K2" s="12"/>
    </row>
    <row r="3" spans="2:8" ht="12.75">
      <c r="B3" t="s">
        <v>10</v>
      </c>
      <c r="C3" s="2">
        <v>43200</v>
      </c>
      <c r="D3" s="2">
        <f>'April ''06 Details'!C2</f>
        <v>660</v>
      </c>
      <c r="E3" s="2">
        <f>SUM(C3-D3)</f>
        <v>42540</v>
      </c>
      <c r="F3" s="2">
        <f>'April ''06 Details'!D2</f>
        <v>0</v>
      </c>
      <c r="G3" s="3">
        <f>SUM(1-(F3/E3))</f>
        <v>1</v>
      </c>
      <c r="H3" s="3"/>
    </row>
    <row r="4" spans="2:8" ht="12.75">
      <c r="B4" t="s">
        <v>3</v>
      </c>
      <c r="C4" s="2">
        <v>43200</v>
      </c>
      <c r="D4" s="2">
        <f>'April ''06 Details'!C6</f>
        <v>0</v>
      </c>
      <c r="E4" s="2">
        <f>SUM(C4-D4)</f>
        <v>43200</v>
      </c>
      <c r="F4" s="2">
        <f>'April ''06 Details'!D6</f>
        <v>44</v>
      </c>
      <c r="G4" s="3">
        <f>SUM(1-(F4/E4))</f>
        <v>0.9989814814814815</v>
      </c>
      <c r="H4" s="3"/>
    </row>
    <row r="5" spans="4:6" ht="12.75">
      <c r="D5" s="2"/>
      <c r="E5" s="2"/>
      <c r="F5" s="2"/>
    </row>
    <row r="6" spans="1:7" s="2" customFormat="1" ht="12.75">
      <c r="A6" s="2" t="s">
        <v>2</v>
      </c>
      <c r="B6" s="2" t="s">
        <v>33</v>
      </c>
      <c r="C6" s="2">
        <v>43200</v>
      </c>
      <c r="D6" s="2">
        <f>'April ''06 Details'!C11</f>
        <v>0</v>
      </c>
      <c r="E6" s="2">
        <f>SUM(C6-D6)</f>
        <v>43200</v>
      </c>
      <c r="F6" s="2">
        <f>'April ''06 Details'!D11</f>
        <v>0</v>
      </c>
      <c r="G6" s="3">
        <f>SUM(1-(F6/E6))</f>
        <v>1</v>
      </c>
    </row>
    <row r="7" spans="3:7" ht="12.75">
      <c r="C7" s="2"/>
      <c r="D7" s="2"/>
      <c r="E7" s="2"/>
      <c r="F7" s="2"/>
      <c r="G7" s="3"/>
    </row>
    <row r="8" spans="1:6" ht="12.75">
      <c r="A8" s="2" t="s">
        <v>20</v>
      </c>
      <c r="B8" s="2"/>
      <c r="D8" s="2"/>
      <c r="E8" s="2"/>
      <c r="F8" s="2"/>
    </row>
    <row r="9" spans="2:7" ht="12.75">
      <c r="B9" t="s">
        <v>21</v>
      </c>
      <c r="C9" s="2">
        <v>43200</v>
      </c>
      <c r="D9" s="2">
        <f>'April ''06 Details'!C17</f>
        <v>7</v>
      </c>
      <c r="E9" s="2">
        <f>SUM(C9-D9)</f>
        <v>43193</v>
      </c>
      <c r="F9" s="2">
        <f>'April ''06 Details'!D17</f>
        <v>2</v>
      </c>
      <c r="G9" s="3">
        <f>SUM(1-(F9/E9))</f>
        <v>0.9999536962007732</v>
      </c>
    </row>
    <row r="10" spans="2:7" s="2" customFormat="1" ht="12.75">
      <c r="B10" s="13" t="s">
        <v>22</v>
      </c>
      <c r="C10" s="2">
        <v>2880</v>
      </c>
      <c r="D10" s="2">
        <f>'April ''06 Details'!C24</f>
        <v>0</v>
      </c>
      <c r="E10" s="2">
        <f>SUM(C10-D10)</f>
        <v>2880</v>
      </c>
      <c r="F10" s="2">
        <f>'April ''06 Details'!D24</f>
        <v>0</v>
      </c>
      <c r="G10" s="3">
        <f>SUM(1-(F10/E10))</f>
        <v>1</v>
      </c>
    </row>
  </sheetData>
  <printOptions/>
  <pageMargins left="0.75" right="0.75" top="1" bottom="1" header="0.5" footer="0.5"/>
  <pageSetup horizontalDpi="300" verticalDpi="300" orientation="portrait" r:id="rId2"/>
  <ignoredErrors>
    <ignoredError sqref="E6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1"/>
  <sheetViews>
    <sheetView workbookViewId="0" topLeftCell="A1">
      <selection activeCell="C4" sqref="C4"/>
    </sheetView>
  </sheetViews>
  <sheetFormatPr defaultColWidth="9.140625" defaultRowHeight="12.75"/>
  <cols>
    <col min="1" max="1" width="21.00390625" style="0" customWidth="1"/>
    <col min="2" max="2" width="18.00390625" style="0" customWidth="1"/>
    <col min="3" max="3" width="12.57421875" style="0" customWidth="1"/>
    <col min="4" max="4" width="13.28125" style="0" customWidth="1"/>
    <col min="5" max="5" width="14.57421875" style="0" customWidth="1"/>
    <col min="6" max="6" width="74.00390625" style="0" customWidth="1"/>
  </cols>
  <sheetData>
    <row r="1" spans="1:6" s="6" customFormat="1" ht="79.5" customHeight="1">
      <c r="A1" s="6" t="s">
        <v>1</v>
      </c>
      <c r="B1" s="6" t="s">
        <v>7</v>
      </c>
      <c r="C1" s="6" t="s">
        <v>12</v>
      </c>
      <c r="D1" s="6" t="s">
        <v>14</v>
      </c>
      <c r="E1" s="6" t="s">
        <v>9</v>
      </c>
      <c r="F1" s="6" t="s">
        <v>8</v>
      </c>
    </row>
    <row r="2" spans="1:6" s="2" customFormat="1" ht="25.5">
      <c r="A2" s="4" t="s">
        <v>10</v>
      </c>
      <c r="B2" s="4"/>
      <c r="C2" s="4">
        <f>SUM(C3:C4)</f>
        <v>3255</v>
      </c>
      <c r="D2" s="4">
        <f>SUM(D3:D4)</f>
        <v>402</v>
      </c>
      <c r="E2" s="4"/>
      <c r="F2" s="4"/>
    </row>
    <row r="3" spans="1:6" ht="12.75">
      <c r="A3" s="1"/>
      <c r="B3" s="1"/>
      <c r="C3" s="1">
        <v>555</v>
      </c>
      <c r="D3" s="1">
        <v>402</v>
      </c>
      <c r="E3" s="1"/>
      <c r="F3" s="1"/>
    </row>
    <row r="4" spans="1:6" ht="12.75">
      <c r="A4" s="1"/>
      <c r="B4" s="1"/>
      <c r="C4" s="1">
        <v>2700</v>
      </c>
      <c r="D4" s="1">
        <v>0</v>
      </c>
      <c r="E4" s="1"/>
      <c r="F4" s="1"/>
    </row>
    <row r="5" spans="1:6" s="2" customFormat="1" ht="12.75">
      <c r="A5" s="4" t="s">
        <v>3</v>
      </c>
      <c r="B5" s="4"/>
      <c r="C5" s="4">
        <f>SUM(C6:C6)</f>
        <v>0</v>
      </c>
      <c r="D5" s="4">
        <f>SUM(D6:D6)</f>
        <v>10</v>
      </c>
      <c r="E5" s="4"/>
      <c r="F5" s="4"/>
    </row>
    <row r="6" spans="1:6" ht="12.75">
      <c r="A6" s="1"/>
      <c r="B6" s="1"/>
      <c r="C6" s="1"/>
      <c r="D6" s="1">
        <v>10</v>
      </c>
      <c r="E6" s="5"/>
      <c r="F6" s="1"/>
    </row>
    <row r="7" spans="1:6" s="2" customFormat="1" ht="25.5">
      <c r="A7" s="4" t="s">
        <v>17</v>
      </c>
      <c r="B7" s="4"/>
      <c r="C7" s="4">
        <f>SUM(C8:C9)</f>
        <v>0</v>
      </c>
      <c r="D7" s="4">
        <f>SUM(D8:D9)</f>
        <v>0</v>
      </c>
      <c r="E7" s="4"/>
      <c r="F7" s="4"/>
    </row>
    <row r="8" spans="1:6" ht="12.75">
      <c r="A8" s="1"/>
      <c r="B8" s="1"/>
      <c r="C8" s="1"/>
      <c r="D8" s="1"/>
      <c r="E8" s="1"/>
      <c r="F8" s="1"/>
    </row>
    <row r="9" spans="1:6" ht="12.75">
      <c r="A9" s="1"/>
      <c r="B9" s="1"/>
      <c r="C9" s="1"/>
      <c r="D9" s="1"/>
      <c r="E9" s="1"/>
      <c r="F9" s="1"/>
    </row>
    <row r="10" spans="1:6" s="7" customFormat="1" ht="63">
      <c r="A10" s="6" t="s">
        <v>2</v>
      </c>
      <c r="B10" s="6" t="s">
        <v>7</v>
      </c>
      <c r="C10" s="6" t="s">
        <v>12</v>
      </c>
      <c r="D10" s="6" t="s">
        <v>11</v>
      </c>
      <c r="E10" s="6" t="s">
        <v>9</v>
      </c>
      <c r="F10" s="6" t="s">
        <v>8</v>
      </c>
    </row>
    <row r="11" spans="1:5" s="2" customFormat="1" ht="12.75">
      <c r="A11" s="4" t="s">
        <v>4</v>
      </c>
      <c r="B11" s="4"/>
      <c r="C11" s="4">
        <f>SUM(C12:C12)</f>
        <v>0</v>
      </c>
      <c r="D11" s="4">
        <f>SUM(D12:D12)</f>
        <v>0</v>
      </c>
      <c r="E11" s="4"/>
    </row>
    <row r="12" spans="1:6" ht="12.75">
      <c r="A12" s="1"/>
      <c r="B12" s="1"/>
      <c r="C12" s="1"/>
      <c r="D12" s="1"/>
      <c r="E12" s="1"/>
      <c r="F12" s="8"/>
    </row>
    <row r="13" spans="1:6" s="2" customFormat="1" ht="12.75">
      <c r="A13" s="4" t="s">
        <v>5</v>
      </c>
      <c r="B13" s="4"/>
      <c r="C13" s="4">
        <f>SUM(C14:C14)</f>
        <v>0</v>
      </c>
      <c r="D13" s="4">
        <f>SUM(D14:D14)</f>
        <v>0</v>
      </c>
      <c r="E13" s="4"/>
      <c r="F13" s="4"/>
    </row>
    <row r="14" spans="1:6" ht="12.75">
      <c r="A14" s="1"/>
      <c r="B14" s="1"/>
      <c r="C14" s="1"/>
      <c r="D14" s="1"/>
      <c r="E14" s="1"/>
      <c r="F14" s="1"/>
    </row>
    <row r="15" s="7" customFormat="1" ht="15"/>
    <row r="16" spans="1:6" ht="63">
      <c r="A16" s="6" t="s">
        <v>20</v>
      </c>
      <c r="B16" s="6" t="s">
        <v>7</v>
      </c>
      <c r="C16" s="6" t="s">
        <v>12</v>
      </c>
      <c r="D16" s="6" t="s">
        <v>11</v>
      </c>
      <c r="E16" s="6" t="s">
        <v>9</v>
      </c>
      <c r="F16" s="6" t="s">
        <v>8</v>
      </c>
    </row>
    <row r="17" spans="1:6" ht="12.75">
      <c r="A17" s="4" t="s">
        <v>21</v>
      </c>
      <c r="B17" s="4"/>
      <c r="C17" s="4">
        <f>SUM(C19:C19)</f>
        <v>0</v>
      </c>
      <c r="D17" s="4">
        <f>SUM(D19:D19)</f>
        <v>74</v>
      </c>
      <c r="E17" s="4"/>
      <c r="F17" s="4"/>
    </row>
    <row r="18" spans="1:6" ht="12.75">
      <c r="A18" s="4"/>
      <c r="B18" s="4"/>
      <c r="C18" s="4"/>
      <c r="D18" s="4"/>
      <c r="E18" s="4"/>
      <c r="F18" s="4"/>
    </row>
    <row r="19" spans="1:6" ht="12.75">
      <c r="A19" s="1"/>
      <c r="B19" s="1"/>
      <c r="C19" s="1"/>
      <c r="D19" s="1">
        <v>74</v>
      </c>
      <c r="E19" s="1"/>
      <c r="F19" s="1"/>
    </row>
    <row r="21" spans="1:6" ht="25.5">
      <c r="A21" s="4" t="s">
        <v>22</v>
      </c>
      <c r="B21" s="4"/>
      <c r="C21" s="4">
        <f>SUM(C22:C29)</f>
        <v>0</v>
      </c>
      <c r="D21" s="4">
        <f>SUM(D22:D29)</f>
        <v>7</v>
      </c>
      <c r="E21" s="4"/>
      <c r="F21" s="4"/>
    </row>
    <row r="22" spans="1:6" ht="12.75">
      <c r="A22" s="1"/>
      <c r="B22" s="1"/>
      <c r="C22" s="1"/>
      <c r="D22" s="1">
        <v>7</v>
      </c>
      <c r="E22" s="5"/>
      <c r="F22" s="1"/>
    </row>
    <row r="23" spans="1:6" ht="12.75">
      <c r="A23" s="1"/>
      <c r="B23" s="1"/>
      <c r="C23" s="1"/>
      <c r="D23" s="1"/>
      <c r="E23" s="1"/>
      <c r="F23" s="1"/>
    </row>
    <row r="24" spans="2:6" ht="12.75"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4"/>
      <c r="B26" s="4"/>
      <c r="C26" s="4"/>
      <c r="D26" s="4"/>
      <c r="E26" s="4"/>
      <c r="F26" s="4"/>
    </row>
    <row r="27" spans="1:6" ht="12.75">
      <c r="A27" s="1"/>
      <c r="B27" s="1"/>
      <c r="C27" s="1"/>
      <c r="D27" s="1"/>
      <c r="E27" s="1"/>
      <c r="F27" s="1"/>
    </row>
    <row r="28" spans="2:6" ht="12.75"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djohnson2</dc:creator>
  <cp:keywords/>
  <dc:description/>
  <cp:lastModifiedBy>cbrennan</cp:lastModifiedBy>
  <cp:lastPrinted>2006-04-06T19:43:35Z</cp:lastPrinted>
  <dcterms:created xsi:type="dcterms:W3CDTF">2005-01-13T17:59:56Z</dcterms:created>
  <dcterms:modified xsi:type="dcterms:W3CDTF">2006-10-04T19:30:00Z</dcterms:modified>
  <cp:category/>
  <cp:version/>
  <cp:contentType/>
  <cp:contentStatus/>
</cp:coreProperties>
</file>