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35" windowHeight="9975" activeTab="0"/>
  </bookViews>
  <sheets>
    <sheet name="TitlePage" sheetId="1" r:id="rId1"/>
    <sheet name="Contents" sheetId="2" r:id="rId2"/>
    <sheet name="Disclaimer" sheetId="3" r:id="rId3"/>
    <sheet name="Terminology" sheetId="4" r:id="rId4"/>
    <sheet name="Changes-Updates" sheetId="5" r:id="rId5"/>
    <sheet name="SummerSummary" sheetId="6" r:id="rId6"/>
    <sheet name="WinterSummary" sheetId="7" r:id="rId7"/>
    <sheet name="LongTermProjections" sheetId="8" r:id="rId8"/>
    <sheet name="SummerFuelTypes" sheetId="9" r:id="rId9"/>
    <sheet name="WinterFuelTypes" sheetId="10" r:id="rId10"/>
    <sheet name="CMZones" sheetId="11" r:id="rId11"/>
    <sheet name="SummerCoincidentDemandbyCounty" sheetId="12" r:id="rId12"/>
    <sheet name="SummerLoadbyCounty" sheetId="13" r:id="rId13"/>
    <sheet name="SummerGenerationbyCounty" sheetId="14" r:id="rId14"/>
    <sheet name="SummerImport-ExportbyCounty" sheetId="15" r:id="rId15"/>
    <sheet name="WinterCoincidentDemandbyCounty" sheetId="16" r:id="rId16"/>
    <sheet name="WinterLoadbyCounty" sheetId="17" r:id="rId17"/>
    <sheet name="WinterGenerationbyCounty" sheetId="18" r:id="rId18"/>
    <sheet name="WinterImport-ExportbyCounty" sheetId="19" r:id="rId19"/>
    <sheet name="SummerCapacities" sheetId="20" r:id="rId20"/>
    <sheet name="WinterCapacities" sheetId="21" r:id="rId21"/>
  </sheets>
  <definedNames>
    <definedName name="_xlnm.Print_Area" localSheetId="10">'CMZones'!$B$1:$AB$32</definedName>
    <definedName name="_xlnm.Print_Area" localSheetId="1">'Contents'!$A$1:$B$24</definedName>
    <definedName name="_xlnm.Print_Area" localSheetId="19">'SummerCapacities'!$A$1:$G$530</definedName>
    <definedName name="_xlnm.Print_Area" localSheetId="11">'SummerCoincidentDemandbyCounty'!$A$1:$G$201</definedName>
    <definedName name="_xlnm.Print_Area" localSheetId="8">'SummerFuelTypes'!$A$1:$BC$68</definedName>
    <definedName name="_xlnm.Print_Area" localSheetId="13">'SummerGenerationbyCounty'!$A$1:$G$202</definedName>
    <definedName name="_xlnm.Print_Area" localSheetId="12">'SummerLoadbyCounty'!$A$1:$G$199</definedName>
    <definedName name="_xlnm.Print_Area" localSheetId="5">'SummerSummary'!$A$1:$R$51</definedName>
    <definedName name="_xlnm.Print_Area" localSheetId="20">'WinterCapacities'!$A$1:$G$531</definedName>
    <definedName name="_xlnm.Print_Area" localSheetId="15">'WinterCoincidentDemandbyCounty'!$A$1:$G$201</definedName>
    <definedName name="_xlnm.Print_Area" localSheetId="9">'WinterFuelTypes'!$B$1:$BD$55</definedName>
    <definedName name="_xlnm.Print_Area" localSheetId="17">'WinterGenerationbyCounty'!$A$1:$G$199</definedName>
    <definedName name="_xlnm.Print_Area" localSheetId="16">'WinterLoadbyCounty'!$A$1:$G$205</definedName>
    <definedName name="_xlnm.Print_Area" localSheetId="6">'WinterSummary'!$A$1:$R$42</definedName>
    <definedName name="_xlnm.Print_Titles" localSheetId="19">'SummerCapacities'!$6:$8</definedName>
    <definedName name="_xlnm.Print_Titles" localSheetId="11">'SummerCoincidentDemandbyCounty'!$5:$7</definedName>
    <definedName name="_xlnm.Print_Titles" localSheetId="13">'SummerGenerationbyCounty'!$5:$7</definedName>
    <definedName name="_xlnm.Print_Titles" localSheetId="14">'SummerImport-ExportbyCounty'!$9:$11</definedName>
    <definedName name="_xlnm.Print_Titles" localSheetId="12">'SummerLoadbyCounty'!$5:$7</definedName>
    <definedName name="_xlnm.Print_Titles" localSheetId="20">'WinterCapacities'!$5:$7</definedName>
    <definedName name="_xlnm.Print_Titles" localSheetId="15">'WinterCoincidentDemandbyCounty'!$5:$7</definedName>
    <definedName name="_xlnm.Print_Titles" localSheetId="17">'WinterGenerationbyCounty'!$5:$7</definedName>
    <definedName name="_xlnm.Print_Titles" localSheetId="18">'WinterImport-ExportbyCounty'!$9:$11</definedName>
    <definedName name="_xlnm.Print_Titles" localSheetId="16">'WinterLoadbyCounty'!$5:$7</definedName>
  </definedNames>
  <calcPr fullCalcOnLoad="1"/>
</workbook>
</file>

<file path=xl/sharedStrings.xml><?xml version="1.0" encoding="utf-8"?>
<sst xmlns="http://schemas.openxmlformats.org/spreadsheetml/2006/main" count="3119" uniqueCount="903">
  <si>
    <t>Reliability Must-Run (RMR)</t>
  </si>
  <si>
    <t>Refers to a generating units that has a contract with ERCOT to remain in service.  Otherwise, the unit would be mothballed.</t>
  </si>
  <si>
    <t>Kiamichi Power Part. 1ST</t>
  </si>
  <si>
    <t>Kiamichi Power Part. 2CT101</t>
  </si>
  <si>
    <t>Kiamichi Power Part. 2CT201</t>
  </si>
  <si>
    <t>Kiamichi Power Part. 2ST</t>
  </si>
  <si>
    <t xml:space="preserve">Operational generation </t>
  </si>
  <si>
    <t>Units to Retire</t>
  </si>
  <si>
    <t>Units used in determining the generation resources in the Summer Summary</t>
  </si>
  <si>
    <t>Units used in determining the generation resources in the Winter Summary</t>
  </si>
  <si>
    <t>A generating unit that can burn natural gas and another fuel (usually diesel)</t>
  </si>
  <si>
    <t>Dual fuel unit</t>
  </si>
  <si>
    <t>Firm Load Forecast, MW</t>
  </si>
  <si>
    <t>Contains definitions of acronyms, explanations of some terms</t>
  </si>
  <si>
    <t xml:space="preserve"> Contents </t>
  </si>
  <si>
    <t>CMZones</t>
  </si>
  <si>
    <t>Shift factor</t>
  </si>
  <si>
    <t>Congestion zone</t>
  </si>
  <si>
    <t>A measure of the flow of a unit injection of the power on the transmission element from a particular bus to a fixed reference bus.</t>
  </si>
  <si>
    <t>Summer</t>
  </si>
  <si>
    <t xml:space="preserve">Winter </t>
  </si>
  <si>
    <r>
      <t xml:space="preserve">Forecasted load is the </t>
    </r>
    <r>
      <rPr>
        <b/>
        <sz val="10"/>
        <rFont val="Arial"/>
        <family val="2"/>
      </rPr>
      <t>non-coincident</t>
    </r>
    <r>
      <rPr>
        <sz val="10"/>
        <rFont val="Arial"/>
        <family val="2"/>
      </rPr>
      <t xml:space="preserve"> peaks from the Annual Load Data Requests (ALDR). Forecasted ERCOT system peaks are shown for comparison.  Neither forecast includes self-serve load.</t>
    </r>
  </si>
  <si>
    <t>Coincident peak/demand (CP)</t>
  </si>
  <si>
    <t>Non-coincident peak (NCP)</t>
  </si>
  <si>
    <t>Leon Creek Peaking 1</t>
  </si>
  <si>
    <t>Leon Creek Peaking 2</t>
  </si>
  <si>
    <t>Leon Creek Peaking 3</t>
  </si>
  <si>
    <t>Leon Creek Peaking 4</t>
  </si>
  <si>
    <t>Green Mountain at Brazos 1</t>
  </si>
  <si>
    <t>Green Mountain at Brazos 2</t>
  </si>
  <si>
    <t>Northeast</t>
  </si>
  <si>
    <t>Dansby 2</t>
  </si>
  <si>
    <t>Sweetwater Wind 1</t>
  </si>
  <si>
    <t>Sandhill Energy Center 5C</t>
  </si>
  <si>
    <t>Silas Ray 10</t>
  </si>
  <si>
    <t>Sweetwater Wind 2</t>
  </si>
  <si>
    <t>Winter Fuel Types - Northeast Zone</t>
  </si>
  <si>
    <t>Summer Fuel Types - Northeast Zone</t>
  </si>
  <si>
    <t>Silverstar 1</t>
  </si>
  <si>
    <t>Morgan Creek A</t>
  </si>
  <si>
    <t>Morgan Creek B</t>
  </si>
  <si>
    <t>Morgan Creek C</t>
  </si>
  <si>
    <t>Morgan Creek D</t>
  </si>
  <si>
    <t>Morgan Creek E</t>
  </si>
  <si>
    <t>Morgan Creek F</t>
  </si>
  <si>
    <t>2005 Resources, MW</t>
  </si>
  <si>
    <t>The demands shown were estimated by using the forecasted non-coincident loads from the ALDRs to determine a proportion of the total for each county for each year and then applying those proportions to the forecasted ERCOT peak demand.</t>
  </si>
  <si>
    <t>SummerCoincidentDemandbyCounty</t>
  </si>
  <si>
    <t>WinterCoincidentDemandbyCounty</t>
  </si>
  <si>
    <t>Winter Coincident Demand by County</t>
  </si>
  <si>
    <t>Summer Coincident Demand by County</t>
  </si>
  <si>
    <t>Summer Coincident Demand, MW</t>
  </si>
  <si>
    <t>Retiring, To be retired</t>
  </si>
  <si>
    <t>Load acting as a resource.  Customers with interruptible load that can meet various performance requirements to provide ancillary services.</t>
  </si>
  <si>
    <t>AES Deepwater 1</t>
  </si>
  <si>
    <t>Load Forecast:</t>
  </si>
  <si>
    <t>FOR PLANNING PURPOSES ONLY</t>
  </si>
  <si>
    <t>Congestion Zone Information</t>
  </si>
  <si>
    <t>Zone</t>
  </si>
  <si>
    <t>North</t>
  </si>
  <si>
    <t>Houston</t>
  </si>
  <si>
    <t>South</t>
  </si>
  <si>
    <t>West</t>
  </si>
  <si>
    <t>Total</t>
  </si>
  <si>
    <t>ERCOT System Peak</t>
  </si>
  <si>
    <t>County</t>
  </si>
  <si>
    <t>ANDERSON</t>
  </si>
  <si>
    <t>ANDREWS</t>
  </si>
  <si>
    <t>ANGELINA</t>
  </si>
  <si>
    <t>ARANSAS</t>
  </si>
  <si>
    <t>ARCHER</t>
  </si>
  <si>
    <t>ATASCOSA</t>
  </si>
  <si>
    <t>AUSTIN</t>
  </si>
  <si>
    <t>BANDERA</t>
  </si>
  <si>
    <t>BASTROP</t>
  </si>
  <si>
    <t>BAYLOR</t>
  </si>
  <si>
    <t>BEE</t>
  </si>
  <si>
    <t>BELL</t>
  </si>
  <si>
    <t>BEXAR</t>
  </si>
  <si>
    <t>BLANCO</t>
  </si>
  <si>
    <t>BORDEN</t>
  </si>
  <si>
    <t>BOSQUE</t>
  </si>
  <si>
    <t>BRAZORIA</t>
  </si>
  <si>
    <t>BRAZOS</t>
  </si>
  <si>
    <t>BREWSTER</t>
  </si>
  <si>
    <t>BROOKS</t>
  </si>
  <si>
    <t>BROWN</t>
  </si>
  <si>
    <t>BURLESON</t>
  </si>
  <si>
    <t>BURNET</t>
  </si>
  <si>
    <t>CALDWELL</t>
  </si>
  <si>
    <t>CALHOUN</t>
  </si>
  <si>
    <t>CALLAHAN</t>
  </si>
  <si>
    <t>CAMERON</t>
  </si>
  <si>
    <t>CHAMBERS</t>
  </si>
  <si>
    <t>CHEROKEE</t>
  </si>
  <si>
    <t>CHILDRESS</t>
  </si>
  <si>
    <t>CLAY</t>
  </si>
  <si>
    <t>COKE</t>
  </si>
  <si>
    <t>COLEMAN</t>
  </si>
  <si>
    <t>COLLIN</t>
  </si>
  <si>
    <t>COLORADO</t>
  </si>
  <si>
    <t>COMAL</t>
  </si>
  <si>
    <t>COMANCHE</t>
  </si>
  <si>
    <t>CONCHO</t>
  </si>
  <si>
    <t>COOKE</t>
  </si>
  <si>
    <t>CORYELL</t>
  </si>
  <si>
    <t>COTTLE</t>
  </si>
  <si>
    <t>CRANE</t>
  </si>
  <si>
    <t>CROCKETT</t>
  </si>
  <si>
    <t>CROSBY</t>
  </si>
  <si>
    <t>CULBERSON</t>
  </si>
  <si>
    <t>DALLAS</t>
  </si>
  <si>
    <t>DAWSON</t>
  </si>
  <si>
    <t>DELTA</t>
  </si>
  <si>
    <t>DENTON</t>
  </si>
  <si>
    <t>DEWITT</t>
  </si>
  <si>
    <t>DICKENS</t>
  </si>
  <si>
    <t>DIMMIT</t>
  </si>
  <si>
    <t>DUVAL</t>
  </si>
  <si>
    <t>EASTLAND</t>
  </si>
  <si>
    <t>ECTOR</t>
  </si>
  <si>
    <t>EDWARDS</t>
  </si>
  <si>
    <t>ELLIS</t>
  </si>
  <si>
    <t>ERATH</t>
  </si>
  <si>
    <t>FALLS</t>
  </si>
  <si>
    <t>FANNIN</t>
  </si>
  <si>
    <t>FAYETTE</t>
  </si>
  <si>
    <t>FISHER</t>
  </si>
  <si>
    <t>FOARD</t>
  </si>
  <si>
    <t>FORT BEND</t>
  </si>
  <si>
    <t>FRANKLIN</t>
  </si>
  <si>
    <t>FREESTONE</t>
  </si>
  <si>
    <t>FRIO</t>
  </si>
  <si>
    <t>GALVESTON</t>
  </si>
  <si>
    <t>GILLESPIE</t>
  </si>
  <si>
    <t>GLASSCOCK</t>
  </si>
  <si>
    <t>GOLIAD</t>
  </si>
  <si>
    <t>GONZALES</t>
  </si>
  <si>
    <t>GRAYSON</t>
  </si>
  <si>
    <t>GRIMES</t>
  </si>
  <si>
    <t>GUADALUPE</t>
  </si>
  <si>
    <t>HALL</t>
  </si>
  <si>
    <t>HAMILTON</t>
  </si>
  <si>
    <t>HARDEMAN</t>
  </si>
  <si>
    <t>HARRIS</t>
  </si>
  <si>
    <t>HASKELL</t>
  </si>
  <si>
    <t>HAYS</t>
  </si>
  <si>
    <t>HENDERSON</t>
  </si>
  <si>
    <t>HIDALGO</t>
  </si>
  <si>
    <t>HILL</t>
  </si>
  <si>
    <t>HOOD</t>
  </si>
  <si>
    <t>HOPKINS</t>
  </si>
  <si>
    <t>HOUSTON</t>
  </si>
  <si>
    <t>HOWARD</t>
  </si>
  <si>
    <t>HUNT</t>
  </si>
  <si>
    <t>IRION</t>
  </si>
  <si>
    <t>JACK</t>
  </si>
  <si>
    <t>JACKSON</t>
  </si>
  <si>
    <t>JEFF DAVIS</t>
  </si>
  <si>
    <t>JIM HOGG</t>
  </si>
  <si>
    <t>JIM WELLS</t>
  </si>
  <si>
    <t>JOHNSON</t>
  </si>
  <si>
    <t>JONES</t>
  </si>
  <si>
    <t>KARNES</t>
  </si>
  <si>
    <t>KAUFMAN</t>
  </si>
  <si>
    <t>KENDALL</t>
  </si>
  <si>
    <t>KENEDY</t>
  </si>
  <si>
    <t>KENT</t>
  </si>
  <si>
    <t>KERR</t>
  </si>
  <si>
    <t>KIMBLE</t>
  </si>
  <si>
    <t>KING</t>
  </si>
  <si>
    <t>KINNEY</t>
  </si>
  <si>
    <t>KLEBERG</t>
  </si>
  <si>
    <t>KNOX</t>
  </si>
  <si>
    <t>LA SALLE</t>
  </si>
  <si>
    <t>LAMAR</t>
  </si>
  <si>
    <t>LAMPASAS</t>
  </si>
  <si>
    <t>LAVACA</t>
  </si>
  <si>
    <t>LEE</t>
  </si>
  <si>
    <t>LEON</t>
  </si>
  <si>
    <t>LIMESTONE</t>
  </si>
  <si>
    <t>LIVE OAK</t>
  </si>
  <si>
    <t>LLANO</t>
  </si>
  <si>
    <t>LOVING</t>
  </si>
  <si>
    <t>MADISON</t>
  </si>
  <si>
    <t>MARTIN</t>
  </si>
  <si>
    <t>MASON</t>
  </si>
  <si>
    <t>MATAGORDA</t>
  </si>
  <si>
    <t>MAVERICK</t>
  </si>
  <si>
    <t>MCCULLOCH</t>
  </si>
  <si>
    <t>MCLENNAN</t>
  </si>
  <si>
    <t>MCMULLEN</t>
  </si>
  <si>
    <t>MEDINA</t>
  </si>
  <si>
    <t>MENARD</t>
  </si>
  <si>
    <t>MIDLAND</t>
  </si>
  <si>
    <t>MILAM</t>
  </si>
  <si>
    <t>MILLS</t>
  </si>
  <si>
    <t>MITCHELL</t>
  </si>
  <si>
    <t>MONTAGUE</t>
  </si>
  <si>
    <t>MONTGOMERY</t>
  </si>
  <si>
    <t>MOTLEY</t>
  </si>
  <si>
    <t>NACOGDOCHES</t>
  </si>
  <si>
    <t>NAVARRO</t>
  </si>
  <si>
    <t>NOLAN</t>
  </si>
  <si>
    <t>NUECES</t>
  </si>
  <si>
    <t>PALO PINTO</t>
  </si>
  <si>
    <t>PARKER</t>
  </si>
  <si>
    <t>PECOS</t>
  </si>
  <si>
    <t>PRESIDIO</t>
  </si>
  <si>
    <t>RAINS</t>
  </si>
  <si>
    <t>REAGAN</t>
  </si>
  <si>
    <t>REAL</t>
  </si>
  <si>
    <t>RED RIVER</t>
  </si>
  <si>
    <t>REEVES</t>
  </si>
  <si>
    <t>REFUGIO</t>
  </si>
  <si>
    <t>ROBERTSON</t>
  </si>
  <si>
    <t>ROCKWALL</t>
  </si>
  <si>
    <t>RUNNELS</t>
  </si>
  <si>
    <t>RUSK</t>
  </si>
  <si>
    <t>SAN PATRICIO</t>
  </si>
  <si>
    <t>SAN SABA</t>
  </si>
  <si>
    <t>SCHLEICHER</t>
  </si>
  <si>
    <t>SCURRY</t>
  </si>
  <si>
    <t>SHACKELFORD</t>
  </si>
  <si>
    <t>SMITH</t>
  </si>
  <si>
    <t>SOMERVELL</t>
  </si>
  <si>
    <t>STARR</t>
  </si>
  <si>
    <t>STEPHENS</t>
  </si>
  <si>
    <t>STERLING</t>
  </si>
  <si>
    <t>STONEWALL</t>
  </si>
  <si>
    <t>SUTTON</t>
  </si>
  <si>
    <t>TARRANT</t>
  </si>
  <si>
    <t>TAYLOR</t>
  </si>
  <si>
    <t>TERRELL</t>
  </si>
  <si>
    <t>THROCKMORTON</t>
  </si>
  <si>
    <t>TOM GREEN</t>
  </si>
  <si>
    <t>TRAVIS</t>
  </si>
  <si>
    <t>UPTON</t>
  </si>
  <si>
    <t>UVALDE</t>
  </si>
  <si>
    <t>VAL VERDE</t>
  </si>
  <si>
    <t>VAN ZANDT</t>
  </si>
  <si>
    <t>VICTORIA</t>
  </si>
  <si>
    <t>WALLER</t>
  </si>
  <si>
    <t>WARD</t>
  </si>
  <si>
    <t>WASHINGTON</t>
  </si>
  <si>
    <t>WEBB</t>
  </si>
  <si>
    <t>WHARTON</t>
  </si>
  <si>
    <t>WICHITA</t>
  </si>
  <si>
    <t>WILBARGER</t>
  </si>
  <si>
    <t>WILLACY</t>
  </si>
  <si>
    <t>WILLIAMSON</t>
  </si>
  <si>
    <t>WILSON</t>
  </si>
  <si>
    <t>WINKLER</t>
  </si>
  <si>
    <t>WISE</t>
  </si>
  <si>
    <t>YOUNG</t>
  </si>
  <si>
    <t>ZAPATA</t>
  </si>
  <si>
    <t>ZAVALA</t>
  </si>
  <si>
    <t>Tab</t>
  </si>
  <si>
    <t>Disclaimer</t>
  </si>
  <si>
    <t>Notes</t>
  </si>
  <si>
    <t>Please read.</t>
  </si>
  <si>
    <t>Summer Summary</t>
  </si>
  <si>
    <t>SummerFuelTypes</t>
  </si>
  <si>
    <t>SummerSummary</t>
  </si>
  <si>
    <t>WinterSummary</t>
  </si>
  <si>
    <t>WinterFuelTypes</t>
  </si>
  <si>
    <t>SummerImport-ExportbyCounty</t>
  </si>
  <si>
    <t>WinterImport-ExportbyCounty</t>
  </si>
  <si>
    <t>Winter</t>
  </si>
  <si>
    <t>UnitName</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</si>
  <si>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</si>
  <si>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</si>
  <si>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</si>
  <si>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</si>
  <si>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</si>
  <si>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</si>
  <si>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</si>
  <si>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</si>
  <si>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</si>
  <si>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</si>
  <si>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</si>
  <si>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</si>
  <si>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</si>
  <si>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</si>
  <si>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</si>
  <si>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</si>
  <si>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Bastrop Energy Center 3</t>
  </si>
  <si>
    <t>Big Brown 1</t>
  </si>
  <si>
    <t>Big Brown 2</t>
  </si>
  <si>
    <t>Bio Energy Partners 1</t>
  </si>
  <si>
    <t>Bio Energy Partners 2</t>
  </si>
  <si>
    <t>Bosque 1</t>
  </si>
  <si>
    <t>Bosque 2</t>
  </si>
  <si>
    <t>Bosque 3</t>
  </si>
  <si>
    <t>Bosque 4</t>
  </si>
  <si>
    <t>Brazos Valley 1</t>
  </si>
  <si>
    <t>Brazos Valley 2</t>
  </si>
  <si>
    <t>Brazos Valley 3</t>
  </si>
  <si>
    <t>Buchanan 1</t>
  </si>
  <si>
    <t>Buchanan 2</t>
  </si>
  <si>
    <t>Buchanan 3</t>
  </si>
  <si>
    <t>C E Newman 5</t>
  </si>
  <si>
    <t>Canyon 1</t>
  </si>
  <si>
    <t>Canyon 2</t>
  </si>
  <si>
    <t>Cedar Bayou 1</t>
  </si>
  <si>
    <t>Cedar Bayou 2</t>
  </si>
  <si>
    <t>Coleto Creek 1</t>
  </si>
  <si>
    <t>Comanche Peak 1</t>
  </si>
  <si>
    <t>Comanche Peak 2</t>
  </si>
  <si>
    <t>Dansby 1</t>
  </si>
  <si>
    <t>Decker Creek 1</t>
  </si>
  <si>
    <t>Decker Creek 2</t>
  </si>
  <si>
    <t>Decker Creek G1</t>
  </si>
  <si>
    <t>Decker Creek G2</t>
  </si>
  <si>
    <t>Decker Creek G3</t>
  </si>
  <si>
    <t>Decker Creek G4</t>
  </si>
  <si>
    <t>DeCordova 1</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</si>
  <si>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</si>
  <si>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</si>
  <si>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</si>
  <si>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</si>
  <si>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</si>
  <si>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</si>
  <si>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</si>
  <si>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</si>
  <si>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</si>
  <si>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</si>
  <si>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</si>
  <si>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</si>
  <si>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</si>
  <si>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</si>
  <si>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</si>
  <si>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</si>
  <si>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</si>
  <si>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</si>
  <si>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</si>
  <si>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</si>
  <si>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</si>
  <si>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</si>
  <si>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</si>
  <si>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</si>
  <si>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</si>
  <si>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</si>
  <si>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</si>
  <si>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</si>
  <si>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</si>
  <si>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</si>
  <si>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</si>
  <si>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</si>
  <si>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</si>
  <si>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</si>
  <si>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</si>
  <si>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</si>
  <si>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</si>
  <si>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</si>
  <si>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</si>
  <si>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Guadalupe Power Partners 1</t>
  </si>
  <si>
    <t>Guadalupe Power Partners 2</t>
  </si>
  <si>
    <t>Guadalupe Power Partners 3</t>
  </si>
  <si>
    <t>Guadalupe Power Partners 4</t>
  </si>
  <si>
    <t>Guadalupe Power Partners 5</t>
  </si>
  <si>
    <t>Guadalupe Power Partners 6</t>
  </si>
  <si>
    <t>Handley 3</t>
  </si>
  <si>
    <t>Handley 4</t>
  </si>
  <si>
    <t>Handley 5</t>
  </si>
  <si>
    <t>Hays Energy Facility 1</t>
  </si>
  <si>
    <t>Hays Energy Facility 2</t>
  </si>
  <si>
    <t>Hays Energy Facility 3</t>
  </si>
  <si>
    <t>Hays Energy Facility 4</t>
  </si>
  <si>
    <t>Hidalgo 1</t>
  </si>
  <si>
    <t>Hidalgo 2</t>
  </si>
  <si>
    <t>Hidalgo 3</t>
  </si>
  <si>
    <t>Holly Street 3</t>
  </si>
  <si>
    <t>Holly Street 4</t>
  </si>
  <si>
    <t>Inks 1</t>
  </si>
  <si>
    <t>J K Spruce 1</t>
  </si>
  <si>
    <t>J L Bates 1</t>
  </si>
  <si>
    <t>J L Bates 2</t>
  </si>
  <si>
    <t>J T Deely 1</t>
  </si>
  <si>
    <t>J T Deely 2</t>
  </si>
  <si>
    <t>La Palma 4</t>
  </si>
  <si>
    <t>La Palma 5</t>
  </si>
  <si>
    <t>La Palma 6</t>
  </si>
  <si>
    <t>La Palma 7</t>
  </si>
  <si>
    <t>Lake Creek 1</t>
  </si>
  <si>
    <t>Lake Creek 2</t>
  </si>
  <si>
    <t>Lake Creek D1</t>
  </si>
  <si>
    <t>Lake Creek D2</t>
  </si>
  <si>
    <t>Lake Creek D3</t>
  </si>
  <si>
    <t>Lake Hubbard 1</t>
  </si>
  <si>
    <t>Lake Hubbard 2</t>
  </si>
  <si>
    <t>Lamar Power Project CT11</t>
  </si>
  <si>
    <t>Lamar Power Project CT12</t>
  </si>
  <si>
    <t>Lamar Power Project CT21</t>
  </si>
  <si>
    <t>Lamar Power Project CT22</t>
  </si>
  <si>
    <t>Lamar Power Project STG1</t>
  </si>
  <si>
    <t>Lamar Power Project STG2</t>
  </si>
  <si>
    <t>Laredo 1</t>
  </si>
  <si>
    <t>Laredo 2</t>
  </si>
  <si>
    <t>Laredo 3</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</si>
  <si>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</si>
  <si>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</si>
  <si>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</si>
  <si>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</si>
  <si>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</si>
  <si>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</si>
  <si>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</si>
  <si>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</si>
  <si>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</si>
  <si>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</si>
  <si>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</si>
  <si>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</si>
  <si>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</si>
  <si>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</si>
  <si>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</si>
  <si>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</si>
  <si>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</si>
  <si>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</si>
  <si>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McQueeney (Abbott) 1</t>
  </si>
  <si>
    <t>McQueeney (Abbott) 2</t>
  </si>
  <si>
    <t>Midlothian 1</t>
  </si>
  <si>
    <t>Midlothian 2</t>
  </si>
  <si>
    <t>Midlothian 3</t>
  </si>
  <si>
    <t>Midlothian 4</t>
  </si>
  <si>
    <t>Midlothian 5</t>
  </si>
  <si>
    <t>Midlothian 6</t>
  </si>
  <si>
    <t>Monticello 1</t>
  </si>
  <si>
    <t>Monticello 2</t>
  </si>
  <si>
    <t>Monticello 3</t>
  </si>
  <si>
    <t>Morris Sheppard 1</t>
  </si>
  <si>
    <t>Morris Sheppard 2</t>
  </si>
  <si>
    <t>Mountain Creek 2</t>
  </si>
  <si>
    <t>Mountain Creek 6</t>
  </si>
  <si>
    <t>Mountain Creek 7</t>
  </si>
  <si>
    <t>Mountain Creek 8</t>
  </si>
  <si>
    <t>North Texas 1</t>
  </si>
  <si>
    <t>North Texas 2</t>
  </si>
  <si>
    <t>North Texas 3</t>
  </si>
  <si>
    <t>O W Sommers 1</t>
  </si>
  <si>
    <t>O W Sommers 2</t>
  </si>
  <si>
    <t>O W Sommers 3</t>
  </si>
  <si>
    <t>O W Sommers 4</t>
  </si>
  <si>
    <t>O W Sommers 5</t>
  </si>
  <si>
    <t>O W Sommers 6</t>
  </si>
  <si>
    <t>Odessa-Ector C11</t>
  </si>
  <si>
    <t>Odessa-Ector C12</t>
  </si>
  <si>
    <t>Odessa-Ector C21</t>
  </si>
  <si>
    <t>Odessa-Ector C22</t>
  </si>
  <si>
    <t>Odessa-Ector ST1</t>
  </si>
  <si>
    <t>Odessa-Ector ST2</t>
  </si>
  <si>
    <t>Oklaunion 1</t>
  </si>
  <si>
    <t>P H Robinson 2</t>
  </si>
  <si>
    <t>Pearsall 1</t>
  </si>
  <si>
    <t>Pearsall 2</t>
  </si>
  <si>
    <t>Pearsall 3</t>
  </si>
  <si>
    <t>Permian Basin 5</t>
  </si>
  <si>
    <t>Permian Basin 6</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</si>
  <si>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</si>
  <si>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</si>
  <si>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</si>
  <si>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</si>
  <si>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</si>
  <si>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</si>
  <si>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</si>
  <si>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</si>
  <si>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</si>
  <si>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</si>
  <si>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</si>
  <si>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</si>
  <si>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</si>
  <si>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</si>
  <si>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</si>
  <si>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</si>
  <si>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</si>
  <si>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</si>
  <si>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</si>
  <si>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</si>
  <si>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4</t>
  </si>
  <si>
    <t>Rayburn 5</t>
  </si>
  <si>
    <t>Rayburn 7</t>
  </si>
  <si>
    <t>Rayburn 8</t>
  </si>
  <si>
    <t>Rayburn 9</t>
  </si>
  <si>
    <t>Rio Nogales 1</t>
  </si>
  <si>
    <t>Rio Nogales 2</t>
  </si>
  <si>
    <t>Rio Nogales 3</t>
  </si>
  <si>
    <t>Rio Nogales 4</t>
  </si>
  <si>
    <t>Sam Bertron 3</t>
  </si>
  <si>
    <t>Sam Bertron 4</t>
  </si>
  <si>
    <t>Sam Bertron ST1</t>
  </si>
  <si>
    <t>Sam Bertron ST2</t>
  </si>
  <si>
    <t>Sam Bertron T1</t>
  </si>
  <si>
    <t>Sam Bertron T2</t>
  </si>
  <si>
    <t>San Jacinto SES 1</t>
  </si>
  <si>
    <t>San Jacinto SES 2</t>
  </si>
  <si>
    <t>San Miguel 1</t>
  </si>
  <si>
    <t>Sandhill Energy Center 1</t>
  </si>
  <si>
    <t>Sandhill Energy Center 2</t>
  </si>
  <si>
    <t>Sandhill Energy Center 3</t>
  </si>
  <si>
    <t>Sandhill Energy Center 4</t>
  </si>
  <si>
    <t>Silas Ray 5</t>
  </si>
  <si>
    <t>Silas Ray 6</t>
  </si>
  <si>
    <t>Silas Ray 9</t>
  </si>
  <si>
    <t>Sim Gideon 1</t>
  </si>
  <si>
    <t>Sim Gideon 2</t>
  </si>
  <si>
    <t>Sim Gideon 3</t>
  </si>
  <si>
    <t>Small Hydro of Texas 1</t>
  </si>
  <si>
    <t>South Texas 1</t>
  </si>
  <si>
    <t>South Texas 2</t>
  </si>
  <si>
    <t>Spencer 4</t>
  </si>
  <si>
    <t>Spencer 5</t>
  </si>
  <si>
    <t>Stryker Creek 1</t>
  </si>
  <si>
    <t>Stryker Creek 2</t>
  </si>
  <si>
    <t>Stryker Creek D1</t>
  </si>
  <si>
    <t>Sweetwater Generation Plant 1</t>
  </si>
  <si>
    <t>Sweetwater Generation Plant 2</t>
  </si>
  <si>
    <t>Sweetwater Generation Plant 3</t>
  </si>
  <si>
    <t>Sweetwater Generation Plant 4</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</si>
  <si>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</si>
  <si>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</si>
  <si>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</si>
  <si>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</si>
  <si>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</si>
  <si>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</si>
  <si>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</si>
  <si>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</si>
  <si>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</si>
  <si>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</si>
  <si>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</si>
  <si>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</si>
  <si>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</si>
  <si>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</si>
  <si>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</si>
  <si>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</si>
  <si>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</si>
  <si>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Tenaska-Lamar 1</t>
  </si>
  <si>
    <t>Tenaska-Lamar 2</t>
  </si>
  <si>
    <t>Tenaska-Lamar 3</t>
  </si>
  <si>
    <t>Tessman Road 1</t>
  </si>
  <si>
    <t>Tessman Road 2</t>
  </si>
  <si>
    <t>Tessman Road 3</t>
  </si>
  <si>
    <t>Tessman Road 4</t>
  </si>
  <si>
    <t>Texas City 1</t>
  </si>
  <si>
    <t>Texas City 2</t>
  </si>
  <si>
    <t>Texas City 3</t>
  </si>
  <si>
    <t>Texas City 4</t>
  </si>
  <si>
    <t>Thomas C Ferguson 1</t>
  </si>
  <si>
    <t>Tradinghouse 1</t>
  </si>
  <si>
    <t>Tradinghouse 2</t>
  </si>
  <si>
    <t>Trinidad 6</t>
  </si>
  <si>
    <t>Trinidad D1</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</si>
  <si>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</si>
  <si>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</si>
  <si>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</si>
  <si>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</si>
  <si>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</si>
  <si>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</si>
  <si>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</si>
  <si>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</si>
  <si>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</si>
  <si>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</si>
  <si>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</si>
  <si>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</si>
  <si>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</si>
  <si>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</si>
  <si>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</si>
  <si>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</si>
  <si>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</si>
  <si>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Weatherford 1</t>
  </si>
  <si>
    <t>Weatherford 2</t>
  </si>
  <si>
    <t>Weatherford 3</t>
  </si>
  <si>
    <t>Weatherford 4</t>
  </si>
  <si>
    <t>Weatherford 6</t>
  </si>
  <si>
    <t>Weatherford 7</t>
  </si>
  <si>
    <t>Weatherford 8</t>
  </si>
  <si>
    <t>Whitney 1</t>
  </si>
  <si>
    <t>Whitney 2</t>
  </si>
  <si>
    <t>Switchable Units</t>
  </si>
  <si>
    <t>Tenaska-Frontier 1</t>
  </si>
  <si>
    <t>Tenaska-Frontier 2</t>
  </si>
  <si>
    <t>Tenaska-Frontier 3</t>
  </si>
  <si>
    <t>Tenaska-Frontier 4</t>
  </si>
  <si>
    <t>Tenaska-Gateway 1</t>
  </si>
  <si>
    <t>Tenaska-Gateway 2</t>
  </si>
  <si>
    <t>Tenaska-Gateway 3</t>
  </si>
  <si>
    <t>Tenaska-Gateway 4</t>
  </si>
  <si>
    <t>Existing Wind Generation</t>
  </si>
  <si>
    <t>Desert Sky Wind Farm 1</t>
  </si>
  <si>
    <t>Desert Sky Wind Farm 2</t>
  </si>
  <si>
    <t>FPL Energy King NE1</t>
  </si>
  <si>
    <t>FPL Energy King NW1</t>
  </si>
  <si>
    <t>FPL Energy King SE1</t>
  </si>
  <si>
    <t>FPL Energy King SW1</t>
  </si>
  <si>
    <t>Kunitz 1</t>
  </si>
  <si>
    <t>Trent Mesa Wind Farm 1</t>
  </si>
  <si>
    <t>New Wind Generation</t>
  </si>
  <si>
    <t>Fuel Type</t>
  </si>
  <si>
    <t>In MW</t>
  </si>
  <si>
    <t>Coal</t>
  </si>
  <si>
    <t>Diesel</t>
  </si>
  <si>
    <t>Natural Gas</t>
  </si>
  <si>
    <t>Nuclear</t>
  </si>
  <si>
    <t>Other</t>
  </si>
  <si>
    <t>Water</t>
  </si>
  <si>
    <t>Wind</t>
  </si>
  <si>
    <t>In Percentages</t>
  </si>
  <si>
    <t>Terminology</t>
  </si>
  <si>
    <t>BUL</t>
  </si>
  <si>
    <t>LAAR</t>
  </si>
  <si>
    <t>ALDR</t>
  </si>
  <si>
    <t>The sum of the peaks of the delivery points no matter when they occurred.</t>
  </si>
  <si>
    <t>EIA-411</t>
  </si>
  <si>
    <r>
      <t>Import</t>
    </r>
    <r>
      <rPr>
        <sz val="10"/>
        <rFont val="Arial"/>
        <family val="0"/>
      </rPr>
      <t>:  The county has less generation than load and must import generation.</t>
    </r>
  </si>
  <si>
    <t>Switchable capacity</t>
  </si>
  <si>
    <r>
      <t>Export</t>
    </r>
    <r>
      <rPr>
        <sz val="10"/>
        <rFont val="Arial"/>
        <family val="0"/>
      </rPr>
      <t>:  The county has more generation than load and is able to export generation.</t>
    </r>
  </si>
  <si>
    <t xml:space="preserve">(Resources - Firm Load Forecast)/Firm Load Forecast </t>
  </si>
  <si>
    <t>Demand</t>
  </si>
  <si>
    <t>TAC</t>
  </si>
  <si>
    <t>Capacity</t>
  </si>
  <si>
    <t>Mothballed</t>
  </si>
  <si>
    <t>Rayburn 10</t>
  </si>
  <si>
    <r>
      <t>Winter</t>
    </r>
    <r>
      <rPr>
        <b/>
        <sz val="10"/>
        <color indexed="10"/>
        <rFont val="Arial"/>
        <family val="2"/>
      </rPr>
      <t xml:space="preserve"> Import</t>
    </r>
    <r>
      <rPr>
        <b/>
        <sz val="10"/>
        <rFont val="Arial"/>
        <family val="2"/>
      </rPr>
      <t>/</t>
    </r>
    <r>
      <rPr>
        <b/>
        <sz val="10"/>
        <color indexed="12"/>
        <rFont val="Arial"/>
        <family val="2"/>
      </rPr>
      <t>Export,</t>
    </r>
    <r>
      <rPr>
        <b/>
        <sz val="10"/>
        <rFont val="Arial"/>
        <family val="2"/>
      </rPr>
      <t xml:space="preserve"> MW</t>
    </r>
  </si>
  <si>
    <r>
      <t>Summer</t>
    </r>
    <r>
      <rPr>
        <b/>
        <sz val="10"/>
        <color indexed="10"/>
        <rFont val="Arial"/>
        <family val="2"/>
      </rPr>
      <t xml:space="preserve"> Import</t>
    </r>
    <r>
      <rPr>
        <b/>
        <sz val="10"/>
        <rFont val="Arial"/>
        <family val="2"/>
      </rPr>
      <t>/</t>
    </r>
    <r>
      <rPr>
        <b/>
        <sz val="10"/>
        <color indexed="12"/>
        <rFont val="Arial"/>
        <family val="2"/>
      </rPr>
      <t xml:space="preserve">Export, </t>
    </r>
    <r>
      <rPr>
        <b/>
        <sz val="10"/>
        <rFont val="Arial"/>
        <family val="2"/>
      </rPr>
      <t>MW</t>
    </r>
  </si>
  <si>
    <t>TITUS</t>
  </si>
  <si>
    <t>Winter Summary</t>
  </si>
  <si>
    <t>ERCOT Technical Advisory Committee</t>
  </si>
  <si>
    <t>The amount of electricity consumed at a specified time, used interchangeably with load</t>
  </si>
  <si>
    <t>Load</t>
  </si>
  <si>
    <t>The amount of electricity consumed at a specified time, used interchangeably with demand</t>
  </si>
  <si>
    <t>The level of demand of an electric customer or class at the time of the peak demand of the electric system (ERCOT).</t>
  </si>
  <si>
    <t>A measure of the amount of service for which a system or system component is rated.</t>
  </si>
  <si>
    <t>Refers to a generating unit that is currently out of service but could be returned to service if conditions warrant.</t>
  </si>
  <si>
    <t>Balancing up load.  Loads that contract with a scheduling entity to formally submit offer to ERCOT to provide balancing energy by reducing their electricity use.</t>
  </si>
  <si>
    <t xml:space="preserve">CSC </t>
  </si>
  <si>
    <t>A report prepared by regional reliability councils and filed with the U.S. Department of Energy (DOE).  It provides the DOE with a comprehensive source of information about regional electricity supply and demand projections and information on the transmission system and support facilities.</t>
  </si>
  <si>
    <t>Generation less than 10 MW and connected to the grid below 69 kV</t>
  </si>
  <si>
    <t xml:space="preserve">Winter Import/Export by County </t>
  </si>
  <si>
    <t xml:space="preserve">Summer Import/Export by County  </t>
  </si>
  <si>
    <t>Unit Capacities - Winter</t>
  </si>
  <si>
    <t>Unit Capacities - Summer</t>
  </si>
  <si>
    <t>SummerCapacities</t>
  </si>
  <si>
    <t>WinterCapacities</t>
  </si>
  <si>
    <t>GBRA H  4</t>
  </si>
  <si>
    <t>GBRA H  5</t>
  </si>
  <si>
    <t>GBRA TP 4</t>
  </si>
  <si>
    <t>Nolte 1</t>
  </si>
  <si>
    <t>Nolte 2</t>
  </si>
  <si>
    <t>GBRA H 4</t>
  </si>
  <si>
    <t>ERCOT</t>
  </si>
  <si>
    <t>2705 West Lake Drive</t>
  </si>
  <si>
    <t>Taylor, Texas 76574</t>
  </si>
  <si>
    <t>Generating capacity that can be electrically connected to either the ERCOT grid or another grid to serve load in either region.  Switchable capacity cannot be connected simultaneously to two grids.</t>
  </si>
  <si>
    <t>Refers to a generating unit that will be permanently removed from service at a specified future date.</t>
  </si>
  <si>
    <t>(Capacity is based on Generation Interconnection Request.  Actual capacity after the unit is built may be different.)</t>
  </si>
  <si>
    <t>Resources, MW</t>
  </si>
  <si>
    <t>New Units with Signed IA</t>
  </si>
  <si>
    <t>Summer Load by County</t>
  </si>
  <si>
    <t>Summer Generation by County</t>
  </si>
  <si>
    <t>Winter Load by County</t>
  </si>
  <si>
    <t>Winter Generation by County</t>
  </si>
  <si>
    <t>SummerLoadbyCounty</t>
  </si>
  <si>
    <t>SummerGenerationbyCounty</t>
  </si>
  <si>
    <t>WinterLoadbyCounty</t>
  </si>
  <si>
    <t>WinterGenerationbyCounty</t>
  </si>
  <si>
    <t xml:space="preserve"> Winter Generation, MW</t>
  </si>
  <si>
    <t>Winter Load, MW</t>
  </si>
  <si>
    <t>Summer Generation, MW</t>
  </si>
  <si>
    <t>Summer Load, MW</t>
  </si>
  <si>
    <t>Commercially significant constraint.  A constraint in the ERCOT transmission grid that is found to result in congestion which limits the free flow of energy within the ERCOT market to a commercially significant degree.</t>
  </si>
  <si>
    <t>CDR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</si>
  <si>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</si>
  <si>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Lists units and their capabilities used in determining the generation resources in the Summer Summary</t>
  </si>
  <si>
    <t>Lists units and their capabilities used in determining the generation resources in the Winter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</si>
  <si>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</si>
  <si>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REPORT ON THE CAPACITY, DEMAND, AND RESERVES IN THE ERCOT REGION</t>
  </si>
  <si>
    <t>Delaware Mt. Wind Farm 1</t>
  </si>
  <si>
    <t>ExTex La Porte Power Sta.1</t>
  </si>
  <si>
    <t>ExTex La Porte Power Sta.2</t>
  </si>
  <si>
    <t>ExTex La Porte Power Sta.3</t>
  </si>
  <si>
    <t>ExTex La Porte Power Sta.4</t>
  </si>
  <si>
    <t>Big Spring Windpower Fac. E</t>
  </si>
  <si>
    <t>Summer Fuel Types - ERCOT</t>
  </si>
  <si>
    <t>Winter Fuel Types - ERCOT</t>
  </si>
  <si>
    <t>Summer Fuel Types - Houston Zone</t>
  </si>
  <si>
    <t>Summer Fuel Types - North Zone</t>
  </si>
  <si>
    <t>Summer Fuel Types - South Zone</t>
  </si>
  <si>
    <t>Summer Fuel Types - West Zone</t>
  </si>
  <si>
    <t>Winter Fuel Types - Houston Zone</t>
  </si>
  <si>
    <t>Winter Fuel Types - North Zone</t>
  </si>
  <si>
    <t>Winter Fuel Types - South Zone</t>
  </si>
  <si>
    <t>Winter Fuel Types - West Zone</t>
  </si>
  <si>
    <t>GBRA H 5</t>
  </si>
  <si>
    <t>This data is presented for example only.  It is a calculation of the generation in the county less the non-coincident load in the county.  The true values will depend on actual load levels and actual generation dispatch.</t>
  </si>
  <si>
    <t>Kiamichi Power Part. 1</t>
  </si>
  <si>
    <t>Kiamichi Power Part. 2</t>
  </si>
  <si>
    <t>Kiamichi Power Part. 3</t>
  </si>
  <si>
    <t>Kiamichi Power Part. 4</t>
  </si>
  <si>
    <t>Kiamichi Power Part. 5</t>
  </si>
  <si>
    <t>Kiamichi Power Part. 6</t>
  </si>
  <si>
    <t>Sandhill Energy Center 5A</t>
  </si>
  <si>
    <t xml:space="preserve">Capacities are based on information from the plant owners.  This list includes MW available to the grid from private network (self-serve) units. It also includes distributed generation units that have registered with ERCOT.  Data without unit names are for private network units.  </t>
  </si>
  <si>
    <t xml:space="preserve"> less BULs, MW </t>
  </si>
  <si>
    <t>Summer Capacity, MW</t>
  </si>
  <si>
    <t>Winter Capacity, MW</t>
  </si>
  <si>
    <t>Southwest Mesa Wind 1</t>
  </si>
  <si>
    <t>Waco LFG 1</t>
  </si>
  <si>
    <t>Orion Delaware Mt Wind Farm 1</t>
  </si>
  <si>
    <t>Callahan Divide Wind Farm 1 (FPL)</t>
  </si>
  <si>
    <t>Orion Delaware Mt. Wind Farm 1</t>
  </si>
  <si>
    <t>Orion NWP Indian Mesa I 1</t>
  </si>
  <si>
    <t>RMR Units</t>
  </si>
  <si>
    <t>2006 Resources, MW</t>
  </si>
  <si>
    <t>2006 Forecasted Non-coincident Demand, MW</t>
  </si>
  <si>
    <t>Operational</t>
  </si>
  <si>
    <t>Generation from private networks</t>
  </si>
  <si>
    <t>RMR</t>
  </si>
  <si>
    <t>SWITCHABLE</t>
  </si>
  <si>
    <t>Callahan Divide Wind Farm (FPL)</t>
  </si>
  <si>
    <t>WIND</t>
  </si>
  <si>
    <t>Jack County Generation Facility 1</t>
  </si>
  <si>
    <t>Jack County Generation Facility 2</t>
  </si>
  <si>
    <t>Jack County Generation Facility 3</t>
  </si>
  <si>
    <t>WKN Snyder Wind 1</t>
  </si>
  <si>
    <t>Units to retire</t>
  </si>
  <si>
    <t>Wolf Hollow Power Proj. 1</t>
  </si>
  <si>
    <t>Wolf Hollow Power Proj. 2</t>
  </si>
  <si>
    <t>Wolf Hollow Power Proj. 3</t>
  </si>
  <si>
    <t xml:space="preserve">Total Summer Peak Demand, MW </t>
  </si>
  <si>
    <t>Capacity from Private Networks, MW</t>
  </si>
  <si>
    <t>Wind Generation, MW</t>
  </si>
  <si>
    <t>RMR Units under Contract, MW</t>
  </si>
  <si>
    <t>Operational Generation, MW</t>
  </si>
  <si>
    <t xml:space="preserve">Installed Capacity, MW </t>
  </si>
  <si>
    <t>Resources:</t>
  </si>
  <si>
    <t>Switchable Units, MW</t>
  </si>
  <si>
    <t>Mothballed Units, MW</t>
  </si>
  <si>
    <t>Total Resources, MW</t>
  </si>
  <si>
    <t>less Switchable Units Unavailable to ERCOT, MW</t>
  </si>
  <si>
    <t>less Mothballed Units Unavailable, MW</t>
  </si>
  <si>
    <t>less Retiring Units, MW</t>
  </si>
  <si>
    <r>
      <t>Reserve Margin</t>
    </r>
    <r>
      <rPr>
        <b/>
        <sz val="10"/>
        <rFont val="Arial"/>
        <family val="2"/>
      </rPr>
      <t xml:space="preserve"> </t>
    </r>
  </si>
  <si>
    <t>FPLE Forney CT1</t>
  </si>
  <si>
    <t>FPLE Forney CT2</t>
  </si>
  <si>
    <t>FPLE Forney CT3</t>
  </si>
  <si>
    <t>FPLE Forney CT4</t>
  </si>
  <si>
    <t>FPLE Forney CT5</t>
  </si>
  <si>
    <t>FPLE Forney CT6</t>
  </si>
  <si>
    <t>FPLE Forney STG1</t>
  </si>
  <si>
    <t>FPLE Forney STG2</t>
  </si>
  <si>
    <t>Kiamichi Power Part. 1CT201</t>
  </si>
  <si>
    <t>Kiamichi Power Part. 1CT101</t>
  </si>
  <si>
    <t>Collin 1</t>
  </si>
  <si>
    <t>E S Joslin 1</t>
  </si>
  <si>
    <t>Eagle Mountain 1</t>
  </si>
  <si>
    <t>Eagle Mountain 2</t>
  </si>
  <si>
    <t>Eagle Mountain 3</t>
  </si>
  <si>
    <t>Handley 1</t>
  </si>
  <si>
    <t>Handley 2</t>
  </si>
  <si>
    <t>Leon Creek 4</t>
  </si>
  <si>
    <t>Lon C Hill 1</t>
  </si>
  <si>
    <t>Lon C Hill 2</t>
  </si>
  <si>
    <t>Lon C Hill 3</t>
  </si>
  <si>
    <t>Lon C Hill 4</t>
  </si>
  <si>
    <t>Morgan Creek 5</t>
  </si>
  <si>
    <t>Morgan Creek 6</t>
  </si>
  <si>
    <t>Mountain Creek 3</t>
  </si>
  <si>
    <t>North Lake 1</t>
  </si>
  <si>
    <t>North Lake 2</t>
  </si>
  <si>
    <t>North Lake 3</t>
  </si>
  <si>
    <t>Nueces Bay 6</t>
  </si>
  <si>
    <t>Nueces Bay 5</t>
  </si>
  <si>
    <t>Nueces Bay 7</t>
  </si>
  <si>
    <t>Valley 1</t>
  </si>
  <si>
    <t>Valley 2</t>
  </si>
  <si>
    <t>Valley 3</t>
  </si>
  <si>
    <t>W B Tuttle 2</t>
  </si>
  <si>
    <t>Asynchronous Ties, MW</t>
  </si>
  <si>
    <t>less 50% of Asynchronous Ties, MW</t>
  </si>
  <si>
    <t>2005 Actual Coincident Demand, MW</t>
  </si>
  <si>
    <t>Asynchronous tie</t>
  </si>
  <si>
    <t>Winter is the December from the previous year and January and February of the indicated year.  Example:  Winter 2005 is December 2004 and January and February 2005.</t>
  </si>
  <si>
    <t>Annual Load Data Request.  Submitted by Transmission and Distribution Service Providers (TDSP).  Includes forecast of each delivery point peak demand, TDSP's demand coincident with ERCOT peak, and TDSP's annual energy.</t>
  </si>
  <si>
    <t>A electrical connection (such as a direct current (DC) tie), which allows the controlled transfer of power between the ERCOT system and another electrical system without the two systems being synchronized</t>
  </si>
  <si>
    <t>Distributed generation (DG)</t>
  </si>
  <si>
    <t>Interconnection agreement (IA)</t>
  </si>
  <si>
    <t>An agreement between a generator and a transmission provider for the transmission provider to connect the generating unit to the ERCOT grid.</t>
  </si>
  <si>
    <t>The loads shown are the non-coincident loads of the individual delivery points from the 2005 ALDRs and do not include self-serve load.   The values shown here are used in the winter import/export calculations.</t>
  </si>
  <si>
    <t>A grouping of buses that create a similar shift factor on CSCs.</t>
  </si>
  <si>
    <t>Asynchronous ties</t>
  </si>
  <si>
    <t xml:space="preserve">Eagle Pass </t>
  </si>
  <si>
    <t xml:space="preserve">East </t>
  </si>
  <si>
    <t xml:space="preserve">Laredo </t>
  </si>
  <si>
    <t xml:space="preserve">North </t>
  </si>
  <si>
    <t xml:space="preserve">Sharyland </t>
  </si>
  <si>
    <t>LongTermProjections</t>
  </si>
  <si>
    <t>Long-Term Projections</t>
  </si>
  <si>
    <t>Transmission Services</t>
  </si>
  <si>
    <t>"High" Reserve Margin (all Mothballed Units return)</t>
  </si>
  <si>
    <t>"Low" Reserve Margin (no Mothballed Units return)</t>
  </si>
  <si>
    <t xml:space="preserve">Total Winter Peak Demand, MW </t>
  </si>
  <si>
    <t>Sweetwater Wind 3</t>
  </si>
  <si>
    <t>Buffalo Gap Wind Farm 1</t>
  </si>
  <si>
    <t>Horse Hollow Wind Farm 1</t>
  </si>
  <si>
    <t>Forest Creek 1</t>
  </si>
  <si>
    <t>Horse Hollow Wind Farm 3</t>
  </si>
  <si>
    <t>Mesquite Wind 1</t>
  </si>
  <si>
    <t>Red Canyon 1</t>
  </si>
  <si>
    <t>Calenergy 1</t>
  </si>
  <si>
    <t>Calenergy 2</t>
  </si>
  <si>
    <t>Calenergy 3</t>
  </si>
  <si>
    <t>Wichita Falls 1</t>
  </si>
  <si>
    <t>Wichita Falls 2</t>
  </si>
  <si>
    <t>Wichita Falls 3</t>
  </si>
  <si>
    <t>Wichita Falls 4</t>
  </si>
  <si>
    <t>P H Robinson 3</t>
  </si>
  <si>
    <t>P H Robinson 4</t>
  </si>
  <si>
    <t>P H Robinson 1</t>
  </si>
  <si>
    <t>2006 Actual Coincident Demand, MW</t>
  </si>
  <si>
    <t>2007 Resources, MW</t>
  </si>
  <si>
    <t>2007 Forecasted Non-coincident Demand, MW</t>
  </si>
  <si>
    <t>The loads shown are the non-coincident loads of the individual delivery points from the 2006 ALDRs and do not include self-serve loads.  The values shown here are used in the summer import/export calculations.</t>
  </si>
  <si>
    <t>AEDOMG 1</t>
  </si>
  <si>
    <t>Cedar Bayou 3</t>
  </si>
  <si>
    <t>Johnson County Generation Facility 1</t>
  </si>
  <si>
    <t>Johnson County Generation Facility 2</t>
  </si>
  <si>
    <t>Covel Gardens LG Power Station 1</t>
  </si>
  <si>
    <t>Covel Gardens LG Power Station 2</t>
  </si>
  <si>
    <t>Covel Gardens LG Power Station 3</t>
  </si>
  <si>
    <t>Covel Gardens LG Power Station 4</t>
  </si>
  <si>
    <t>Covel Gardens LG Power Station 5</t>
  </si>
  <si>
    <t>Covel Gardens LG Power Station 6</t>
  </si>
  <si>
    <t>Tessman Road 5</t>
  </si>
  <si>
    <t>Tessman Road 6</t>
  </si>
  <si>
    <t>Wise County Power Proj. 1</t>
  </si>
  <si>
    <t>Wise County Power Proj. 2</t>
  </si>
  <si>
    <t>Wise County Power Proj. 3</t>
  </si>
  <si>
    <t>2006 Report on the Capacity, Demand, and Reserves                                            in the ERCOT Region</t>
  </si>
  <si>
    <t>2006 Report on the Capacity, Demand, and Reserves                                                     in the ERCOT Region</t>
  </si>
  <si>
    <t>Colorado Bend Energy Center 1</t>
  </si>
  <si>
    <t>AEODMG 1</t>
  </si>
  <si>
    <t>Quail Run Energy Center 1</t>
  </si>
  <si>
    <t>less 97.4% Existing Wind Generation, MW</t>
  </si>
  <si>
    <t>less 97.4% Planned Wind Generation, MW</t>
  </si>
  <si>
    <t>Quail Run Energy Center 2</t>
  </si>
  <si>
    <t>Quail Run Energy Center 3</t>
  </si>
  <si>
    <t>Colorado Bend Energy Center 2</t>
  </si>
  <si>
    <t>Colorado Bend Energy Center 3</t>
  </si>
  <si>
    <t>Nelson Gardens Landfill Power Station 1</t>
  </si>
  <si>
    <t>Nelson Gardens Landfill Power Station 2</t>
  </si>
  <si>
    <t>Fuel type is based on the primary fuel.  The total capactities of the mothballed units are included. Capacities of the wind units are included at 2.6%. The amounts available for the grid according to information from the owners of the private network (self-serve) units and the distributed generation units that have registered with ERCOT are included. Asynchronous ties are not included.</t>
  </si>
  <si>
    <t>The capacities for mothballed units are not included in the resources.  Capacities of wind generation are at 2.6%; asynchronous ties are shown at 50% of their capacities; and switchable units that are available to ERCOT are included.  The values include the amount available for the grid according information from the owners of the private network (self-serve) units and the distributed generation units that have registered with ERCOT.</t>
  </si>
  <si>
    <t>Woodward Mountain 1</t>
  </si>
  <si>
    <t>Woodward Mountain 2</t>
  </si>
  <si>
    <t>Cirello (Buffalo Gap 2)</t>
  </si>
  <si>
    <t>The demands shown were estimated by using the forecasted non-coincident loads from the 2006 ALDRs to determine a proportion of the total for each county for each year and then applying those proportions to the forecasted ERCOT peak demand.</t>
  </si>
  <si>
    <t>Changes/Updates from Last Year</t>
  </si>
  <si>
    <t>3.  RMR units were reviewed and the latest information used in this report.</t>
  </si>
  <si>
    <t>1.  The latest net dependable capabilities for the units were used.  Many of the units were tested in the summer of 2005.  If the net dependable capability was not available, the capability from the unit's asset generation registration was used.</t>
  </si>
  <si>
    <t>2.  A new wind analysis was performed.  The methodology mandated by the ERCOT Technical Advisory Committee in May 2005 was followed.  Wind data from 2002 through 2005 were used in the new analysis.  The result is that the percentage of wind used in the reserve margin calcuation is 2.6% instead of the 2.9% used last year.</t>
  </si>
  <si>
    <t>6.  Although the peak demand forecast was again developed using econometric techniques that consider long-term growth trends, weather patterns and calendar variables, the forecast in this report is higher than in last year's report.  The 2006 forecast was developed by weather zones and aggregated by summing across all zones.  The forecast in 2005 was based on ERCOT system load data directly.  The recent performance of the economy in Texas shows that it is in a recovery period and has improved since the beginning of 2005.  The long-term economic outlook for Texas shows an expanding economy for the next ten years with a short slowdown period in 2007.  The weather zone models incorporate employment into the forecasting process, a major indicator of economic health in reflecting the pattern of economic expansion.</t>
  </si>
  <si>
    <t>Changes/Updates</t>
  </si>
  <si>
    <t>List of items that are different from last year's report.</t>
  </si>
  <si>
    <t>2006 Report on the Capacity, Demand, and Reserves                                                             in the ERCOT Region</t>
  </si>
  <si>
    <t>Planned Wind Units with Signed IA, MW</t>
  </si>
  <si>
    <t>Planned Units (not wind) with Signed IA, MW</t>
  </si>
  <si>
    <t>Shows load forecast, generation resources, and reserve margin for summer 2006 through summer 2011</t>
  </si>
  <si>
    <t>Shows load forecast, generation resources, and reserve margin for winter 2007 through winter 2012</t>
  </si>
  <si>
    <t>Graphs of capacity and demand through 2026</t>
  </si>
  <si>
    <t>Lists generation fuel types by MW and by percentage for summer 2006 through summer 2011</t>
  </si>
  <si>
    <t>Lists generation fuel types by MW and by percentage for winter 2007 through winter 2012</t>
  </si>
  <si>
    <t>Shows generation and load by CM zone for summer 2005 and winter 2006</t>
  </si>
  <si>
    <t>Shows estimated summer coincident demand by county for 2006 through 2011</t>
  </si>
  <si>
    <t>Shows estimated summer non-coincident load by county for 2006 through 2011</t>
  </si>
  <si>
    <t>Shows summer generation by county for 2006 through 2011</t>
  </si>
  <si>
    <t>Shows calculated import or export by county for summer 2006 through summer 2011</t>
  </si>
  <si>
    <t>Shows estimated winter non-coincident load by county for 2007 through 2012</t>
  </si>
  <si>
    <t>Shows winter generation by county for 2007 through 2012</t>
  </si>
  <si>
    <t>Shows calculated import or export by county for winter 2007 through winter 2012</t>
  </si>
  <si>
    <t>Shows estimated winter coincident demand by county for 2007 through 2012</t>
  </si>
  <si>
    <t>Atascocita 1</t>
  </si>
  <si>
    <t>Baytown 1</t>
  </si>
  <si>
    <t>Bluebonnet 1</t>
  </si>
  <si>
    <t>Coastal Plains 1</t>
  </si>
  <si>
    <t>Horse Hollow Wind Farm 2</t>
  </si>
  <si>
    <t xml:space="preserve">Horse Hollow Wind Farm 2 </t>
  </si>
  <si>
    <t>Horse Hollow Wind Farm 4</t>
  </si>
  <si>
    <t>Mesquite Wind 2</t>
  </si>
  <si>
    <t>J. K. Spruce 2</t>
  </si>
  <si>
    <t>FW Regional LFG Generation Facility 1</t>
  </si>
  <si>
    <t>Camp Springs 1</t>
  </si>
  <si>
    <t>These values are used in the summer import/export calculations for each county. Capacities for mothballed units are included as the total capacity of the unit.  Capacities for the wind units are at 2.6%.  Asynchronous ties are shown at 50%.  These values include the amount available for the grid according information from the owners of the private network units and the distributed generation units that have registered with ERCOT.</t>
  </si>
  <si>
    <t>Reserve Margin w/ Publicly Announced Thermal Units (net)*</t>
  </si>
  <si>
    <t>* Air Permit either requested or issued, but no IA signed</t>
  </si>
  <si>
    <t>2.  Capabilities used for the private-use networks were provided by the generating companies in accordance with PRR 593.</t>
  </si>
  <si>
    <t>4.  Planned units with signed interconnection agreements are included in this year's report.  Also, units that retired in the last year and those units have been removed from this report.</t>
  </si>
  <si>
    <t>5.  Mothballed units were reviewed and the latest information was used.  Probabilities that the units would return to service, provided by the generating companies, were used in the calculations.</t>
  </si>
  <si>
    <t>7.  In last year's report two planned  units, for a total of 1950 MW in years 2008 through 2011, were included  that should not have been included.  These units have been removed from this report.</t>
  </si>
  <si>
    <t xml:space="preserve"> less  LAARs Serving as Responsive Reserve, MW </t>
  </si>
  <si>
    <t xml:space="preserve"> less LAARs Serving as Non-Spinning Reserve, MW</t>
  </si>
  <si>
    <t>June 2006</t>
  </si>
  <si>
    <t>Publicly announced</t>
  </si>
  <si>
    <t>High</t>
  </si>
  <si>
    <t>Low</t>
  </si>
  <si>
    <t>Ask about this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</si>
</sst>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s>
  <fonts count="51">
    <font>
      <sz val="10"/>
      <name val="Arial"/>
      <family val="0"/>
    </font>
    <font>
      <b/>
      <sz val="14"/>
      <name val="Arial"/>
      <family val="2"/>
    </font>
    <font>
      <b/>
      <sz val="10"/>
      <name val="Arial"/>
      <family val="2"/>
    </font>
    <font>
      <sz val="10"/>
      <color indexed="8"/>
      <name val="Arial"/>
      <family val="0"/>
    </font>
    <font>
      <sz val="8"/>
      <name val="Arial"/>
      <family val="0"/>
    </font>
    <font>
      <b/>
      <sz val="13.5"/>
      <name val="MS Sans Serif"/>
      <family val="2"/>
    </font>
    <font>
      <b/>
      <sz val="10"/>
      <name val="MS Sans Serif"/>
      <family val="2"/>
    </font>
    <font>
      <sz val="10"/>
      <color indexed="10"/>
      <name val="Arial"/>
      <family val="2"/>
    </font>
    <font>
      <sz val="10"/>
      <color indexed="12"/>
      <name val="Arial"/>
      <family val="2"/>
    </font>
    <font>
      <b/>
      <sz val="10"/>
      <color indexed="12"/>
      <name val="Arial"/>
      <family val="2"/>
    </font>
    <font>
      <b/>
      <sz val="10"/>
      <color indexed="10"/>
      <name val="Arial"/>
      <family val="2"/>
    </font>
    <font>
      <b/>
      <sz val="18"/>
      <name val="Times New Roman"/>
      <family val="1"/>
    </font>
    <font>
      <sz val="14"/>
      <name val="Arial"/>
      <family val="0"/>
    </font>
    <font>
      <b/>
      <sz val="20"/>
      <name val="Times New Roman"/>
      <family val="1"/>
    </font>
    <font>
      <b/>
      <sz val="16"/>
      <name val="Times New Roman"/>
      <family val="1"/>
    </font>
    <font>
      <u val="single"/>
      <sz val="10"/>
      <color indexed="12"/>
      <name val="Arial"/>
      <family val="0"/>
    </font>
    <font>
      <u val="single"/>
      <sz val="10"/>
      <color indexed="36"/>
      <name val="Arial"/>
      <family val="0"/>
    </font>
    <font>
      <b/>
      <sz val="8"/>
      <name val="Arial"/>
      <family val="2"/>
    </font>
    <font>
      <sz val="8.5"/>
      <name val="Arial"/>
      <family val="0"/>
    </font>
    <font>
      <sz val="8.75"/>
      <name val="Arial"/>
      <family val="0"/>
    </font>
    <font>
      <b/>
      <sz val="12"/>
      <name val="Arial"/>
      <family val="0"/>
    </font>
    <font>
      <sz val="10.25"/>
      <name val="Arial"/>
      <family val="0"/>
    </font>
    <font>
      <b/>
      <sz val="9.75"/>
      <name val="Arial"/>
      <family val="2"/>
    </font>
    <font>
      <b/>
      <sz val="10.25"/>
      <name val="Arial"/>
      <family val="0"/>
    </font>
    <font>
      <b/>
      <sz val="9.25"/>
      <name val="Arial"/>
      <family val="2"/>
    </font>
    <font>
      <b/>
      <sz val="9.5"/>
      <name val="Arial"/>
      <family val="2"/>
    </font>
    <font>
      <b/>
      <sz val="9"/>
      <name val="Arial"/>
      <family val="2"/>
    </font>
    <font>
      <b/>
      <sz val="8.5"/>
      <name val="Arial"/>
      <family val="2"/>
    </font>
    <font>
      <sz val="10.5"/>
      <name val="Arial"/>
      <family val="0"/>
    </font>
    <font>
      <sz val="9.5"/>
      <name val="Arial"/>
      <family val="2"/>
    </font>
    <font>
      <sz val="10.75"/>
      <name val="Arial"/>
      <family val="0"/>
    </font>
    <font>
      <b/>
      <sz val="8.75"/>
      <name val="Arial"/>
      <family val="2"/>
    </font>
    <font>
      <sz val="11"/>
      <name val="Arial"/>
      <family val="0"/>
    </font>
    <font>
      <sz val="9.75"/>
      <name val="Arial"/>
      <family val="2"/>
    </font>
    <font>
      <b/>
      <sz val="18"/>
      <color indexed="10"/>
      <name val="Arial"/>
      <family val="2"/>
    </font>
    <font>
      <b/>
      <sz val="12"/>
      <color indexed="10"/>
      <name val="Arial"/>
      <family val="2"/>
    </font>
    <font>
      <b/>
      <sz val="24"/>
      <color indexed="10"/>
      <name val="Arial"/>
      <family val="2"/>
    </font>
    <font>
      <b/>
      <sz val="48"/>
      <color indexed="10"/>
      <name val="Arial"/>
      <family val="2"/>
    </font>
    <font>
      <sz val="10"/>
      <name val="MS Sans Serif"/>
      <family val="2"/>
    </font>
    <font>
      <sz val="10"/>
      <color indexed="17"/>
      <name val="Arial"/>
      <family val="2"/>
    </font>
    <font>
      <sz val="12"/>
      <name val="Arial"/>
      <family val="0"/>
    </font>
    <font>
      <b/>
      <sz val="22"/>
      <color indexed="10"/>
      <name val="Arial"/>
      <family val="0"/>
    </font>
    <font>
      <b/>
      <sz val="10"/>
      <color indexed="14"/>
      <name val="Arial"/>
      <family val="2"/>
    </font>
    <font>
      <b/>
      <sz val="10"/>
      <color indexed="20"/>
      <name val="Arial"/>
      <family val="2"/>
    </font>
    <font>
      <sz val="10"/>
      <color indexed="20"/>
      <name val="Arial"/>
      <family val="2"/>
    </font>
    <font>
      <i/>
      <sz val="8"/>
      <name val="Arial"/>
      <family val="2"/>
    </font>
    <font>
      <b/>
      <sz val="18"/>
      <name val="Arial"/>
      <family val="2"/>
    </font>
    <font>
      <sz val="17.25"/>
      <name val="Arial"/>
      <family val="0"/>
    </font>
    <font>
      <b/>
      <sz val="10.5"/>
      <name val="Arial"/>
      <family val="2"/>
    </font>
    <font>
      <sz val="16.75"/>
      <name val="Arial"/>
      <family val="0"/>
    </font>
    <font>
      <sz val="15.5"/>
      <name val="Arial"/>
      <family val="0"/>
    </font>
  </fonts>
  <fills count="20">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15"/>
        <bgColor indexed="64"/>
      </patternFill>
    </fill>
    <fill>
      <patternFill patternType="solid">
        <fgColor indexed="50"/>
        <bgColor indexed="64"/>
      </patternFill>
    </fill>
    <fill>
      <patternFill patternType="solid">
        <fgColor indexed="49"/>
        <bgColor indexed="64"/>
      </patternFill>
    </fill>
    <fill>
      <patternFill patternType="solid">
        <fgColor indexed="44"/>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72">
    <xf numFmtId="0" fontId="0" fillId="0" borderId="0" xfId="0" applyAlignment="1">
      <alignment/>
    </xf>
    <xf numFmtId="0" fontId="2" fillId="0" borderId="0" xfId="0" applyFont="1" applyAlignment="1">
      <alignment/>
    </xf>
    <xf numFmtId="0" fontId="0" fillId="0" borderId="0" xfId="0" applyBorder="1" applyAlignment="1">
      <alignment/>
    </xf>
    <xf numFmtId="3" fontId="2" fillId="0" borderId="0" xfId="0" applyNumberFormat="1" applyFont="1" applyAlignment="1">
      <alignment/>
    </xf>
    <xf numFmtId="3" fontId="0" fillId="0" borderId="0" xfId="0" applyNumberFormat="1" applyAlignment="1">
      <alignment/>
    </xf>
    <xf numFmtId="0" fontId="0" fillId="0" borderId="0" xfId="0" applyAlignment="1">
      <alignment wrapText="1"/>
    </xf>
    <xf numFmtId="0" fontId="2" fillId="0" borderId="0" xfId="0" applyFont="1" applyBorder="1" applyAlignment="1">
      <alignment/>
    </xf>
    <xf numFmtId="164" fontId="0" fillId="0" borderId="0" xfId="0" applyNumberFormat="1" applyBorder="1" applyAlignment="1">
      <alignment/>
    </xf>
    <xf numFmtId="0" fontId="0" fillId="0" borderId="0" xfId="0" applyFont="1" applyBorder="1" applyAlignment="1">
      <alignment/>
    </xf>
    <xf numFmtId="0" fontId="2" fillId="0" borderId="0" xfId="0" applyFont="1" applyBorder="1" applyAlignment="1">
      <alignment horizontal="right" vertical="center"/>
    </xf>
    <xf numFmtId="3" fontId="0" fillId="0" borderId="0" xfId="0" applyNumberFormat="1" applyBorder="1" applyAlignment="1">
      <alignment/>
    </xf>
    <xf numFmtId="0" fontId="6" fillId="0" borderId="0" xfId="0" applyFont="1" applyAlignment="1">
      <alignment/>
    </xf>
    <xf numFmtId="0" fontId="6" fillId="0" borderId="0" xfId="0" applyFont="1" applyAlignment="1">
      <alignment horizontal="right"/>
    </xf>
    <xf numFmtId="0" fontId="0" fillId="0" borderId="0" xfId="0" applyNumberFormat="1" applyAlignment="1">
      <alignment/>
    </xf>
    <xf numFmtId="166" fontId="0" fillId="0" borderId="0" xfId="0" applyNumberFormat="1" applyAlignment="1">
      <alignment/>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0" fillId="0" borderId="0" xfId="0" applyNumberFormat="1" applyAlignment="1" quotePrefix="1">
      <alignment/>
    </xf>
    <xf numFmtId="0" fontId="2" fillId="0" borderId="0" xfId="0" applyNumberFormat="1" applyFont="1" applyAlignment="1">
      <alignment/>
    </xf>
    <xf numFmtId="0" fontId="0" fillId="0" borderId="0" xfId="0" applyNumberFormat="1" applyBorder="1" applyAlignment="1">
      <alignment/>
    </xf>
    <xf numFmtId="0" fontId="0" fillId="0" borderId="0" xfId="0" applyNumberFormat="1" applyBorder="1" applyAlignment="1" quotePrefix="1">
      <alignment/>
    </xf>
    <xf numFmtId="0" fontId="2" fillId="0" borderId="0" xfId="0" applyNumberFormat="1" applyFont="1" applyBorder="1" applyAlignment="1">
      <alignment/>
    </xf>
    <xf numFmtId="0" fontId="2" fillId="0" borderId="0" xfId="0" applyFont="1" applyBorder="1" applyAlignment="1">
      <alignment vertical="center"/>
    </xf>
    <xf numFmtId="0" fontId="2" fillId="0" borderId="0" xfId="0" applyFont="1" applyFill="1" applyBorder="1" applyAlignment="1">
      <alignment/>
    </xf>
    <xf numFmtId="0" fontId="2" fillId="0" borderId="0" xfId="0" applyNumberFormat="1" applyFont="1" applyFill="1" applyBorder="1" applyAlignment="1">
      <alignment/>
    </xf>
    <xf numFmtId="0" fontId="0" fillId="0" borderId="0" xfId="0" applyAlignment="1">
      <alignment vertical="top" wrapText="1"/>
    </xf>
    <xf numFmtId="0" fontId="7" fillId="0" borderId="0" xfId="0" applyFont="1" applyAlignment="1">
      <alignment/>
    </xf>
    <xf numFmtId="0" fontId="8" fillId="0" borderId="0" xfId="0" applyFont="1" applyAlignment="1">
      <alignment/>
    </xf>
    <xf numFmtId="3" fontId="2" fillId="0" borderId="0" xfId="0" applyNumberFormat="1" applyFont="1" applyAlignment="1">
      <alignment horizontal="right"/>
    </xf>
    <xf numFmtId="0" fontId="2" fillId="2" borderId="0" xfId="0" applyFont="1" applyFill="1" applyAlignment="1">
      <alignment/>
    </xf>
    <xf numFmtId="0" fontId="0" fillId="2" borderId="0" xfId="0" applyFill="1" applyAlignment="1">
      <alignment/>
    </xf>
    <xf numFmtId="49" fontId="3" fillId="3" borderId="0" xfId="0" applyNumberFormat="1" applyFont="1" applyFill="1" applyBorder="1" applyAlignment="1">
      <alignment horizontal="left"/>
    </xf>
    <xf numFmtId="0" fontId="3" fillId="2" borderId="0" xfId="0" applyFont="1" applyFill="1" applyBorder="1" applyAlignment="1">
      <alignment horizontal="left" wrapText="1"/>
    </xf>
    <xf numFmtId="3" fontId="3" fillId="3" borderId="0" xfId="0" applyNumberFormat="1" applyFont="1" applyFill="1" applyBorder="1" applyAlignment="1">
      <alignment horizontal="right" wrapText="1"/>
    </xf>
    <xf numFmtId="49" fontId="0" fillId="2" borderId="0" xfId="0" applyNumberFormat="1" applyFill="1" applyAlignment="1">
      <alignment/>
    </xf>
    <xf numFmtId="3" fontId="2" fillId="2" borderId="0" xfId="0" applyNumberFormat="1" applyFont="1" applyFill="1" applyAlignment="1">
      <alignment/>
    </xf>
    <xf numFmtId="0" fontId="2"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 fillId="4" borderId="0" xfId="0" applyNumberFormat="1" applyFont="1" applyFill="1" applyAlignment="1">
      <alignment/>
    </xf>
    <xf numFmtId="0" fontId="3" fillId="2" borderId="0" xfId="0" applyFont="1" applyFill="1" applyBorder="1" applyAlignment="1">
      <alignment wrapText="1"/>
    </xf>
    <xf numFmtId="0" fontId="9" fillId="0" borderId="0" xfId="0" applyFont="1" applyAlignment="1">
      <alignment/>
    </xf>
    <xf numFmtId="164" fontId="9" fillId="0" borderId="0" xfId="0" applyNumberFormat="1" applyFont="1" applyAlignment="1">
      <alignment/>
    </xf>
    <xf numFmtId="0" fontId="2" fillId="0" borderId="0" xfId="0" applyFont="1" applyFill="1" applyAlignment="1">
      <alignment horizontal="center"/>
    </xf>
    <xf numFmtId="0" fontId="2" fillId="0" borderId="0" xfId="0" applyNumberFormat="1" applyFont="1" applyFill="1" applyAlignment="1" quotePrefix="1">
      <alignment/>
    </xf>
    <xf numFmtId="0" fontId="0" fillId="0" borderId="0" xfId="0" applyFont="1" applyAlignment="1">
      <alignment horizontal="left" vertical="top" wrapText="1"/>
    </xf>
    <xf numFmtId="0" fontId="2" fillId="0" borderId="1" xfId="0" applyFont="1" applyFill="1" applyBorder="1" applyAlignment="1">
      <alignment vertical="center"/>
    </xf>
    <xf numFmtId="0" fontId="0" fillId="0" borderId="1" xfId="0" applyFill="1" applyBorder="1" applyAlignment="1">
      <alignment vertical="top" wrapText="1"/>
    </xf>
    <xf numFmtId="0" fontId="11" fillId="0" borderId="0" xfId="0" applyFont="1" applyAlignment="1">
      <alignment horizontal="center"/>
    </xf>
    <xf numFmtId="0" fontId="12" fillId="0" borderId="0" xfId="0" applyFont="1" applyAlignment="1">
      <alignment/>
    </xf>
    <xf numFmtId="0" fontId="13" fillId="0" borderId="0" xfId="0" applyFont="1" applyAlignment="1">
      <alignment/>
    </xf>
    <xf numFmtId="0" fontId="11" fillId="0" borderId="0" xfId="0" applyFont="1" applyAlignment="1">
      <alignment/>
    </xf>
    <xf numFmtId="49" fontId="14" fillId="0" borderId="0" xfId="0" applyNumberFormat="1" applyFont="1" applyAlignment="1">
      <alignment/>
    </xf>
    <xf numFmtId="0" fontId="14" fillId="0" borderId="0" xfId="0" applyFont="1" applyAlignment="1">
      <alignment/>
    </xf>
    <xf numFmtId="0" fontId="0" fillId="0" borderId="0" xfId="0" applyAlignment="1">
      <alignment horizontal="left"/>
    </xf>
    <xf numFmtId="0" fontId="15" fillId="5" borderId="1" xfId="20" applyFill="1" applyBorder="1" applyAlignment="1">
      <alignment vertical="center"/>
    </xf>
    <xf numFmtId="0" fontId="15" fillId="6" borderId="1" xfId="20" applyFill="1" applyBorder="1" applyAlignment="1">
      <alignment vertical="center" wrapText="1"/>
    </xf>
    <xf numFmtId="0" fontId="15" fillId="7" borderId="1" xfId="20" applyFill="1" applyBorder="1" applyAlignment="1">
      <alignment vertical="center" wrapText="1"/>
    </xf>
    <xf numFmtId="0" fontId="15" fillId="8" borderId="1" xfId="20" applyFill="1" applyBorder="1" applyAlignment="1">
      <alignment vertical="center" wrapText="1"/>
    </xf>
    <xf numFmtId="0" fontId="15" fillId="9" borderId="1" xfId="20" applyFill="1" applyBorder="1" applyAlignment="1">
      <alignment vertical="center" wrapText="1"/>
    </xf>
    <xf numFmtId="0" fontId="15" fillId="10" borderId="1" xfId="20" applyFill="1" applyBorder="1" applyAlignment="1">
      <alignment vertical="center" wrapText="1"/>
    </xf>
    <xf numFmtId="0" fontId="15" fillId="4" borderId="1" xfId="20" applyFill="1" applyBorder="1" applyAlignment="1">
      <alignment vertical="center" wrapText="1"/>
    </xf>
    <xf numFmtId="0" fontId="15" fillId="11" borderId="1" xfId="20" applyFill="1" applyBorder="1" applyAlignment="1">
      <alignment vertical="center" wrapText="1"/>
    </xf>
    <xf numFmtId="0" fontId="15" fillId="2" borderId="1" xfId="20" applyFill="1" applyBorder="1" applyAlignment="1">
      <alignment vertical="center"/>
    </xf>
    <xf numFmtId="0" fontId="1" fillId="0" borderId="0" xfId="0" applyFont="1" applyFill="1" applyAlignment="1">
      <alignment horizontal="center" vertical="center"/>
    </xf>
    <xf numFmtId="0" fontId="2" fillId="0" borderId="0" xfId="0" applyNumberFormat="1" applyFont="1" applyAlignment="1" quotePrefix="1">
      <alignment/>
    </xf>
    <xf numFmtId="166" fontId="0" fillId="0" borderId="0" xfId="0" applyNumberFormat="1" applyAlignment="1" quotePrefix="1">
      <alignment/>
    </xf>
    <xf numFmtId="0" fontId="15" fillId="12" borderId="1" xfId="20" applyFill="1" applyBorder="1" applyAlignment="1">
      <alignment vertical="center" wrapText="1"/>
    </xf>
    <xf numFmtId="0" fontId="15" fillId="13" borderId="1" xfId="20" applyFill="1" applyBorder="1" applyAlignment="1">
      <alignment vertical="center" wrapText="1"/>
    </xf>
    <xf numFmtId="0" fontId="15" fillId="14" borderId="1" xfId="20" applyFill="1" applyBorder="1" applyAlignment="1">
      <alignment vertical="center" wrapText="1"/>
    </xf>
    <xf numFmtId="0" fontId="15" fillId="15" borderId="1" xfId="20" applyFill="1" applyBorder="1" applyAlignment="1">
      <alignment vertical="center" wrapText="1"/>
    </xf>
    <xf numFmtId="166" fontId="2" fillId="0" borderId="0" xfId="0" applyNumberFormat="1" applyFont="1" applyAlignment="1">
      <alignment/>
    </xf>
    <xf numFmtId="0" fontId="1" fillId="0" borderId="0" xfId="0" applyFont="1" applyFill="1" applyAlignment="1">
      <alignment horizontal="center"/>
    </xf>
    <xf numFmtId="0" fontId="2" fillId="0" borderId="0" xfId="0" applyNumberFormat="1" applyFont="1" applyFill="1" applyBorder="1" applyAlignment="1" quotePrefix="1">
      <alignmen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Alignment="1">
      <alignment horizontal="left" vertical="top" wrapText="1"/>
    </xf>
    <xf numFmtId="0" fontId="0" fillId="0" borderId="0" xfId="0" applyNumberFormat="1" applyFill="1" applyBorder="1" applyAlignment="1">
      <alignment/>
    </xf>
    <xf numFmtId="0" fontId="0" fillId="0" borderId="0" xfId="0" applyFill="1" applyAlignment="1">
      <alignment/>
    </xf>
    <xf numFmtId="0" fontId="15" fillId="16" borderId="0" xfId="20" applyFill="1" applyAlignment="1">
      <alignment vertical="center"/>
    </xf>
    <xf numFmtId="164" fontId="0" fillId="0" borderId="0" xfId="0" applyNumberFormat="1" applyFill="1" applyAlignment="1">
      <alignment/>
    </xf>
    <xf numFmtId="164" fontId="0" fillId="0" borderId="0" xfId="0" applyNumberFormat="1" applyAlignment="1">
      <alignment/>
    </xf>
    <xf numFmtId="0" fontId="0" fillId="0" borderId="0" xfId="0" applyNumberFormat="1" applyFill="1" applyBorder="1" applyAlignment="1">
      <alignment horizontal="left"/>
    </xf>
    <xf numFmtId="0" fontId="0" fillId="0" borderId="0" xfId="0" applyNumberFormat="1" applyFont="1" applyFill="1" applyAlignment="1">
      <alignment/>
    </xf>
    <xf numFmtId="166" fontId="0" fillId="0" borderId="0" xfId="0" applyNumberFormat="1" applyBorder="1" applyAlignment="1" quotePrefix="1">
      <alignment/>
    </xf>
    <xf numFmtId="166" fontId="0" fillId="0" borderId="0" xfId="0" applyNumberFormat="1" applyBorder="1" applyAlignment="1">
      <alignment/>
    </xf>
    <xf numFmtId="166" fontId="0" fillId="0" borderId="0" xfId="0" applyNumberFormat="1" applyFill="1" applyBorder="1" applyAlignment="1" quotePrefix="1">
      <alignment/>
    </xf>
    <xf numFmtId="166" fontId="0" fillId="0" borderId="0" xfId="0" applyNumberFormat="1" applyFill="1" applyAlignment="1" quotePrefix="1">
      <alignment/>
    </xf>
    <xf numFmtId="0" fontId="0" fillId="0" borderId="1" xfId="0" applyFont="1" applyBorder="1" applyAlignment="1">
      <alignment vertical="center"/>
    </xf>
    <xf numFmtId="0" fontId="0" fillId="0" borderId="1" xfId="0" applyFont="1" applyBorder="1" applyAlignment="1">
      <alignment vertical="top" wrapText="1"/>
    </xf>
    <xf numFmtId="0" fontId="2" fillId="0" borderId="0" xfId="0" applyFont="1" applyAlignment="1">
      <alignment horizontal="center" vertical="center" wrapText="1"/>
    </xf>
    <xf numFmtId="0" fontId="2" fillId="0" borderId="0" xfId="0" applyFont="1" applyAlignment="1">
      <alignment vertical="center"/>
    </xf>
    <xf numFmtId="3" fontId="2" fillId="0" borderId="0" xfId="0" applyNumberFormat="1" applyFont="1" applyAlignment="1">
      <alignment vertical="center"/>
    </xf>
    <xf numFmtId="3" fontId="0" fillId="0" borderId="0" xfId="0" applyNumberFormat="1" applyAlignment="1">
      <alignment horizontal="center"/>
    </xf>
    <xf numFmtId="0" fontId="15" fillId="17" borderId="0" xfId="20" applyFill="1" applyAlignment="1">
      <alignment vertical="center"/>
    </xf>
    <xf numFmtId="166" fontId="0" fillId="0" borderId="0" xfId="0" applyNumberFormat="1" applyFont="1" applyFill="1" applyAlignment="1">
      <alignment/>
    </xf>
    <xf numFmtId="0" fontId="0" fillId="0" borderId="0" xfId="0" applyFont="1" applyFill="1" applyAlignment="1">
      <alignment/>
    </xf>
    <xf numFmtId="0" fontId="1" fillId="6" borderId="0" xfId="0" applyFont="1" applyFill="1" applyBorder="1" applyAlignment="1">
      <alignment horizontal="center" vertical="center" wrapText="1"/>
    </xf>
    <xf numFmtId="0" fontId="1" fillId="6" borderId="0" xfId="0" applyFont="1" applyFill="1" applyAlignment="1">
      <alignment horizontal="center" vertical="center"/>
    </xf>
    <xf numFmtId="0" fontId="2" fillId="0" borderId="0" xfId="0" applyNumberFormat="1" applyFont="1" applyFill="1" applyBorder="1" applyAlignment="1" quotePrefix="1">
      <alignment horizontal="left" vertical="center"/>
    </xf>
    <xf numFmtId="0" fontId="2" fillId="0" borderId="0" xfId="0" applyNumberFormat="1" applyFont="1" applyFill="1" applyBorder="1" applyAlignment="1" quotePrefix="1">
      <alignment horizontal="left"/>
    </xf>
    <xf numFmtId="0" fontId="0" fillId="0" borderId="0" xfId="0" applyNumberFormat="1" applyBorder="1" applyAlignment="1">
      <alignment horizontal="left"/>
    </xf>
    <xf numFmtId="0" fontId="0" fillId="0" borderId="0" xfId="0" applyNumberFormat="1" applyFill="1" applyBorder="1" applyAlignment="1" quotePrefix="1">
      <alignment horizontal="left"/>
    </xf>
    <xf numFmtId="0" fontId="0" fillId="0" borderId="0" xfId="0" applyFill="1" applyBorder="1" applyAlignment="1">
      <alignment horizontal="left"/>
    </xf>
    <xf numFmtId="0" fontId="0" fillId="0" borderId="0" xfId="0" applyNumberFormat="1" applyFill="1" applyAlignment="1" quotePrefix="1">
      <alignment horizontal="left"/>
    </xf>
    <xf numFmtId="0" fontId="0" fillId="0" borderId="0" xfId="0" applyNumberFormat="1" applyFont="1" applyFill="1" applyAlignment="1">
      <alignment horizontal="left"/>
    </xf>
    <xf numFmtId="0" fontId="7" fillId="0" borderId="0" xfId="0" applyNumberFormat="1" applyFont="1" applyFill="1" applyBorder="1" applyAlignment="1">
      <alignment horizontal="left"/>
    </xf>
    <xf numFmtId="171" fontId="0" fillId="0" borderId="0" xfId="0" applyNumberFormat="1" applyAlignment="1">
      <alignment/>
    </xf>
    <xf numFmtId="171" fontId="7" fillId="0" borderId="0" xfId="0" applyNumberFormat="1" applyFont="1" applyAlignment="1">
      <alignment/>
    </xf>
    <xf numFmtId="3" fontId="7" fillId="0" borderId="0" xfId="0" applyNumberFormat="1" applyFont="1" applyAlignment="1">
      <alignment horizontal="center"/>
    </xf>
    <xf numFmtId="3" fontId="7" fillId="0" borderId="0" xfId="0" applyNumberFormat="1" applyFont="1" applyAlignment="1">
      <alignment/>
    </xf>
    <xf numFmtId="3" fontId="0" fillId="0" borderId="0" xfId="0" applyNumberFormat="1" applyFont="1" applyAlignment="1">
      <alignment horizontal="center"/>
    </xf>
    <xf numFmtId="0" fontId="1" fillId="0" borderId="0" xfId="0" applyFont="1" applyFill="1" applyAlignment="1">
      <alignment vertical="center"/>
    </xf>
    <xf numFmtId="0" fontId="0" fillId="0" borderId="0" xfId="0" applyFont="1" applyAlignment="1">
      <alignment/>
    </xf>
    <xf numFmtId="0" fontId="2" fillId="0" borderId="0" xfId="0" applyFont="1" applyBorder="1" applyAlignment="1">
      <alignment horizontal="center" vertical="center"/>
    </xf>
    <xf numFmtId="0" fontId="0" fillId="0" borderId="0" xfId="0" applyFill="1" applyAlignment="1">
      <alignment horizontal="left" vertical="top" wrapText="1"/>
    </xf>
    <xf numFmtId="0" fontId="2" fillId="0" borderId="0" xfId="0" applyFont="1" applyFill="1" applyBorder="1" applyAlignment="1">
      <alignment horizontal="center" vertical="center"/>
    </xf>
    <xf numFmtId="3" fontId="0" fillId="0" borderId="0" xfId="0" applyNumberFormat="1" applyFill="1" applyBorder="1" applyAlignment="1">
      <alignment/>
    </xf>
    <xf numFmtId="164" fontId="0" fillId="0" borderId="0" xfId="0" applyNumberFormat="1" applyFill="1" applyBorder="1" applyAlignment="1">
      <alignment/>
    </xf>
    <xf numFmtId="0" fontId="0" fillId="0" borderId="0" xfId="0" applyBorder="1" applyAlignment="1">
      <alignment horizontal="left" vertical="top" wrapText="1"/>
    </xf>
    <xf numFmtId="0" fontId="1" fillId="0" borderId="0" xfId="0" applyFont="1" applyFill="1" applyBorder="1" applyAlignment="1">
      <alignment horizontal="center" vertical="center"/>
    </xf>
    <xf numFmtId="0" fontId="15" fillId="2" borderId="1" xfId="20" applyFill="1" applyBorder="1" applyAlignment="1">
      <alignment vertical="center" wrapText="1"/>
    </xf>
    <xf numFmtId="0" fontId="15" fillId="14" borderId="0" xfId="20" applyFont="1" applyFill="1" applyAlignment="1">
      <alignment vertical="center"/>
    </xf>
    <xf numFmtId="0" fontId="1" fillId="5" borderId="0" xfId="0" applyFont="1" applyFill="1" applyAlignment="1">
      <alignment horizontal="center" vertical="center"/>
    </xf>
    <xf numFmtId="0" fontId="36" fillId="0" borderId="0" xfId="0" applyFont="1" applyBorder="1" applyAlignment="1">
      <alignment wrapText="1"/>
    </xf>
    <xf numFmtId="0" fontId="0" fillId="0" borderId="0" xfId="0" applyNumberFormat="1" applyFont="1" applyFill="1" applyBorder="1" applyAlignment="1">
      <alignment horizontal="left"/>
    </xf>
    <xf numFmtId="0" fontId="2" fillId="0" borderId="0" xfId="0" applyFont="1" applyFill="1" applyAlignment="1">
      <alignment/>
    </xf>
    <xf numFmtId="0" fontId="0" fillId="0" borderId="0" xfId="0" applyFont="1" applyFill="1" applyAlignment="1">
      <alignment wrapText="1"/>
    </xf>
    <xf numFmtId="3" fontId="2" fillId="0" borderId="0" xfId="0" applyNumberFormat="1" applyFont="1" applyFill="1" applyAlignment="1">
      <alignment/>
    </xf>
    <xf numFmtId="0" fontId="34" fillId="0" borderId="0" xfId="0" applyFont="1" applyAlignment="1">
      <alignment horizontal="center"/>
    </xf>
    <xf numFmtId="166" fontId="0" fillId="0" borderId="0" xfId="0" applyNumberFormat="1" applyFill="1" applyBorder="1" applyAlignment="1">
      <alignment/>
    </xf>
    <xf numFmtId="166" fontId="0" fillId="0" borderId="0" xfId="0" applyNumberFormat="1" applyFill="1" applyAlignment="1">
      <alignment/>
    </xf>
    <xf numFmtId="0" fontId="2" fillId="0" borderId="0" xfId="0" applyNumberFormat="1" applyFont="1" applyFill="1" applyAlignment="1">
      <alignment horizontal="left"/>
    </xf>
    <xf numFmtId="166" fontId="2" fillId="0" borderId="0" xfId="0" applyNumberFormat="1" applyFont="1" applyFill="1" applyAlignment="1">
      <alignment/>
    </xf>
    <xf numFmtId="0" fontId="0" fillId="0" borderId="0" xfId="0" applyNumberFormat="1" applyFont="1" applyAlignment="1">
      <alignment/>
    </xf>
    <xf numFmtId="166" fontId="0" fillId="0" borderId="0" xfId="0" applyNumberFormat="1" applyFont="1" applyFill="1" applyBorder="1" applyAlignment="1" quotePrefix="1">
      <alignment/>
    </xf>
    <xf numFmtId="0" fontId="2" fillId="0" borderId="0" xfId="0" applyNumberFormat="1" applyFont="1" applyFill="1" applyBorder="1" applyAlignment="1">
      <alignment horizontal="left"/>
    </xf>
    <xf numFmtId="0" fontId="2" fillId="0" borderId="0" xfId="0" applyFont="1" applyFill="1" applyAlignment="1">
      <alignment/>
    </xf>
    <xf numFmtId="166" fontId="2"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Border="1" applyAlignment="1" quotePrefix="1">
      <alignment horizontal="left"/>
    </xf>
    <xf numFmtId="166" fontId="0" fillId="0" borderId="0" xfId="0" applyNumberFormat="1" applyFont="1" applyFill="1" applyAlignment="1">
      <alignment/>
    </xf>
    <xf numFmtId="166" fontId="0" fillId="0" borderId="0" xfId="0" applyNumberFormat="1" applyFont="1" applyFill="1" applyAlignment="1" quotePrefix="1">
      <alignment/>
    </xf>
    <xf numFmtId="0" fontId="2" fillId="0" borderId="0" xfId="0" applyNumberFormat="1" applyFont="1" applyFill="1" applyBorder="1" applyAlignment="1">
      <alignment horizontal="left"/>
    </xf>
    <xf numFmtId="166" fontId="2" fillId="0" borderId="0" xfId="0" applyNumberFormat="1" applyFont="1" applyFill="1" applyBorder="1" applyAlignment="1">
      <alignmen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166" fontId="0" fillId="0" borderId="0" xfId="0" applyNumberFormat="1" applyFont="1" applyFill="1" applyBorder="1" applyAlignment="1">
      <alignment/>
    </xf>
    <xf numFmtId="0" fontId="0" fillId="0" borderId="0" xfId="0" applyNumberFormat="1" applyFont="1" applyFill="1" applyAlignment="1">
      <alignment horizontal="left"/>
    </xf>
    <xf numFmtId="0" fontId="0" fillId="0" borderId="0" xfId="0" applyFont="1" applyFill="1" applyAlignment="1">
      <alignment horizontal="left"/>
    </xf>
    <xf numFmtId="0" fontId="2" fillId="0" borderId="0" xfId="0" applyNumberFormat="1" applyFont="1" applyFill="1" applyAlignment="1">
      <alignment horizontal="left"/>
    </xf>
    <xf numFmtId="0" fontId="0" fillId="0" borderId="0" xfId="0" applyFont="1" applyFill="1" applyAlignment="1">
      <alignment horizontal="left" wrapText="1"/>
    </xf>
    <xf numFmtId="0" fontId="2" fillId="0" borderId="0" xfId="0" applyFont="1" applyFill="1" applyAlignment="1">
      <alignment horizontal="left"/>
    </xf>
    <xf numFmtId="0" fontId="0" fillId="0" borderId="0" xfId="0" applyNumberFormat="1" applyFont="1" applyFill="1" applyAlignment="1" quotePrefix="1">
      <alignment horizontal="left"/>
    </xf>
    <xf numFmtId="0" fontId="0" fillId="0" borderId="0" xfId="0" applyNumberFormat="1" applyFont="1" applyFill="1" applyAlignment="1" quotePrefix="1">
      <alignment/>
    </xf>
    <xf numFmtId="171" fontId="0" fillId="0" borderId="0" xfId="0" applyNumberFormat="1" applyFill="1" applyBorder="1" applyAlignment="1" quotePrefix="1">
      <alignment/>
    </xf>
    <xf numFmtId="171" fontId="2" fillId="0" borderId="0" xfId="0" applyNumberFormat="1" applyFont="1" applyFill="1" applyBorder="1" applyAlignment="1" quotePrefix="1">
      <alignment/>
    </xf>
    <xf numFmtId="171" fontId="0" fillId="0" borderId="0" xfId="0" applyNumberFormat="1" applyFont="1" applyFill="1" applyBorder="1" applyAlignment="1" quotePrefix="1">
      <alignment/>
    </xf>
    <xf numFmtId="171" fontId="0" fillId="0" borderId="0" xfId="0" applyNumberFormat="1" applyFont="1" applyFill="1" applyAlignment="1">
      <alignment/>
    </xf>
    <xf numFmtId="171" fontId="0" fillId="0" borderId="0" xfId="0" applyNumberFormat="1" applyFont="1" applyFill="1" applyAlignment="1">
      <alignment/>
    </xf>
    <xf numFmtId="171" fontId="0" fillId="0" borderId="0" xfId="0" applyNumberFormat="1" applyFont="1" applyFill="1" applyBorder="1" applyAlignment="1" quotePrefix="1">
      <alignment/>
    </xf>
    <xf numFmtId="171" fontId="0" fillId="0" borderId="0" xfId="0" applyNumberFormat="1" applyFont="1" applyFill="1" applyAlignment="1" quotePrefix="1">
      <alignment/>
    </xf>
    <xf numFmtId="171" fontId="2" fillId="0" borderId="0" xfId="0" applyNumberFormat="1" applyFont="1" applyFill="1" applyBorder="1" applyAlignment="1">
      <alignment/>
    </xf>
    <xf numFmtId="171" fontId="0" fillId="0" borderId="0" xfId="0" applyNumberFormat="1" applyFont="1" applyFill="1" applyBorder="1" applyAlignment="1" quotePrefix="1">
      <alignment/>
    </xf>
    <xf numFmtId="0" fontId="0" fillId="0" borderId="0" xfId="0" applyNumberFormat="1" applyFill="1" applyAlignment="1" quotePrefix="1">
      <alignment/>
    </xf>
    <xf numFmtId="166" fontId="2" fillId="0" borderId="0" xfId="0" applyNumberFormat="1" applyFont="1" applyBorder="1" applyAlignment="1">
      <alignment/>
    </xf>
    <xf numFmtId="166" fontId="2" fillId="0" borderId="0" xfId="0" applyNumberFormat="1" applyFont="1" applyFill="1" applyAlignment="1" quotePrefix="1">
      <alignment/>
    </xf>
    <xf numFmtId="166" fontId="2" fillId="0" borderId="0" xfId="0" applyNumberFormat="1" applyFont="1" applyAlignment="1" quotePrefix="1">
      <alignment/>
    </xf>
    <xf numFmtId="0" fontId="2" fillId="0" borderId="0" xfId="0" applyNumberFormat="1" applyFont="1" applyFill="1" applyAlignment="1">
      <alignment/>
    </xf>
    <xf numFmtId="0" fontId="0" fillId="18" borderId="0" xfId="0" applyFill="1" applyAlignment="1">
      <alignment/>
    </xf>
    <xf numFmtId="0" fontId="0" fillId="18" borderId="0" xfId="0" applyFont="1" applyFill="1" applyAlignment="1">
      <alignment/>
    </xf>
    <xf numFmtId="3" fontId="0" fillId="18" borderId="0" xfId="0" applyNumberFormat="1" applyFont="1" applyFill="1" applyAlignment="1">
      <alignment/>
    </xf>
    <xf numFmtId="0" fontId="2" fillId="18" borderId="0" xfId="0" applyFont="1" applyFill="1" applyAlignment="1">
      <alignment/>
    </xf>
    <xf numFmtId="3" fontId="2" fillId="18" borderId="0" xfId="0" applyNumberFormat="1" applyFont="1" applyFill="1" applyAlignment="1">
      <alignment/>
    </xf>
    <xf numFmtId="0" fontId="0" fillId="2" borderId="0" xfId="0" applyFont="1" applyFill="1" applyAlignment="1">
      <alignment/>
    </xf>
    <xf numFmtId="3" fontId="0" fillId="2" borderId="0" xfId="0" applyNumberFormat="1" applyFont="1" applyFill="1" applyAlignment="1">
      <alignment/>
    </xf>
    <xf numFmtId="0" fontId="0" fillId="0" borderId="0" xfId="0" applyFont="1" applyFill="1" applyBorder="1" applyAlignment="1">
      <alignment horizontal="left"/>
    </xf>
    <xf numFmtId="166" fontId="0" fillId="0" borderId="0" xfId="0" applyNumberFormat="1" applyFont="1" applyFill="1" applyBorder="1" applyAlignment="1">
      <alignment/>
    </xf>
    <xf numFmtId="166" fontId="2" fillId="0" borderId="0" xfId="0" applyNumberFormat="1" applyFont="1" applyFill="1" applyBorder="1" applyAlignment="1" quotePrefix="1">
      <alignment/>
    </xf>
    <xf numFmtId="0" fontId="0" fillId="0" borderId="0" xfId="0" applyAlignment="1">
      <alignment horizontal="left" wrapText="1"/>
    </xf>
    <xf numFmtId="166" fontId="0" fillId="0" borderId="0" xfId="0" applyNumberFormat="1" applyFont="1" applyAlignment="1">
      <alignment/>
    </xf>
    <xf numFmtId="3" fontId="0" fillId="0" borderId="0" xfId="0" applyNumberFormat="1" applyBorder="1" applyAlignment="1">
      <alignment horizontal="center"/>
    </xf>
    <xf numFmtId="171" fontId="0" fillId="0" borderId="0" xfId="0" applyNumberFormat="1" applyFill="1" applyAlignment="1">
      <alignment/>
    </xf>
    <xf numFmtId="0" fontId="0" fillId="0" borderId="0" xfId="0" applyNumberFormat="1" applyFill="1" applyBorder="1" applyAlignment="1" quotePrefix="1">
      <alignment/>
    </xf>
    <xf numFmtId="0" fontId="0" fillId="0" borderId="0" xfId="0" applyNumberFormat="1" applyFill="1" applyAlignment="1">
      <alignment horizontal="left"/>
    </xf>
    <xf numFmtId="0" fontId="7" fillId="0" borderId="0" xfId="0" applyNumberFormat="1" applyFont="1" applyFill="1" applyAlignment="1">
      <alignment horizontal="left"/>
    </xf>
    <xf numFmtId="0" fontId="7" fillId="0" borderId="0" xfId="0" applyNumberFormat="1" applyFont="1" applyFill="1" applyAlignment="1">
      <alignment/>
    </xf>
    <xf numFmtId="0" fontId="7" fillId="0" borderId="0" xfId="0" applyFont="1" applyFill="1" applyAlignment="1">
      <alignment horizontal="left"/>
    </xf>
    <xf numFmtId="0" fontId="0" fillId="0" borderId="0" xfId="0" applyNumberFormat="1" applyFont="1" applyFill="1" applyAlignment="1">
      <alignment/>
    </xf>
    <xf numFmtId="0" fontId="0" fillId="0" borderId="0" xfId="0" applyFont="1" applyFill="1" applyAlignment="1">
      <alignment horizontal="left"/>
    </xf>
    <xf numFmtId="0" fontId="0" fillId="0" borderId="0" xfId="0" applyFill="1" applyAlignment="1">
      <alignment horizontal="left" wrapText="1"/>
    </xf>
    <xf numFmtId="0" fontId="2" fillId="2" borderId="0" xfId="0" applyFont="1" applyFill="1" applyAlignment="1">
      <alignment vertical="center"/>
    </xf>
    <xf numFmtId="0" fontId="0" fillId="2" borderId="0" xfId="0" applyFill="1" applyAlignment="1">
      <alignment vertical="center"/>
    </xf>
    <xf numFmtId="0" fontId="34" fillId="0" borderId="0" xfId="0" applyFont="1" applyAlignment="1">
      <alignment horizontal="center" vertical="center"/>
    </xf>
    <xf numFmtId="0" fontId="0" fillId="0" borderId="0" xfId="0" applyAlignment="1">
      <alignment vertical="center"/>
    </xf>
    <xf numFmtId="0" fontId="35" fillId="0" borderId="0" xfId="0" applyFont="1" applyAlignment="1">
      <alignment/>
    </xf>
    <xf numFmtId="166" fontId="35" fillId="0" borderId="0" xfId="0" applyNumberFormat="1" applyFont="1" applyAlignment="1">
      <alignment/>
    </xf>
    <xf numFmtId="0" fontId="7" fillId="0" borderId="0" xfId="0" applyFont="1" applyFill="1" applyAlignment="1">
      <alignment/>
    </xf>
    <xf numFmtId="0" fontId="39" fillId="0" borderId="0" xfId="0" applyFont="1" applyAlignment="1">
      <alignment/>
    </xf>
    <xf numFmtId="164" fontId="39" fillId="0" borderId="0" xfId="0" applyNumberFormat="1" applyFont="1" applyAlignment="1">
      <alignment/>
    </xf>
    <xf numFmtId="164" fontId="39" fillId="0" borderId="0" xfId="21" applyNumberFormat="1" applyFont="1" applyAlignment="1">
      <alignment/>
    </xf>
    <xf numFmtId="164" fontId="7" fillId="0" borderId="0" xfId="0" applyNumberFormat="1" applyFont="1" applyAlignment="1">
      <alignment/>
    </xf>
    <xf numFmtId="164" fontId="7" fillId="0" borderId="0" xfId="21" applyNumberFormat="1" applyFont="1" applyAlignment="1">
      <alignment/>
    </xf>
    <xf numFmtId="3" fontId="0" fillId="0" borderId="0" xfId="0" applyNumberFormat="1" applyFill="1" applyAlignment="1">
      <alignment/>
    </xf>
    <xf numFmtId="0" fontId="0" fillId="0" borderId="0" xfId="0" applyFill="1" applyBorder="1" applyAlignment="1">
      <alignment/>
    </xf>
    <xf numFmtId="0" fontId="1" fillId="0" borderId="0" xfId="0" applyFont="1" applyFill="1" applyBorder="1" applyAlignment="1">
      <alignment vertical="center"/>
    </xf>
    <xf numFmtId="3" fontId="0" fillId="0" borderId="0" xfId="0" applyNumberFormat="1" applyAlignment="1">
      <alignment horizontal="left"/>
    </xf>
    <xf numFmtId="3" fontId="0" fillId="0" borderId="0" xfId="0" applyNumberFormat="1" applyAlignment="1">
      <alignment horizontal="left" vertical="top" wrapText="1"/>
    </xf>
    <xf numFmtId="0" fontId="1" fillId="4" borderId="0" xfId="0" applyFont="1" applyFill="1" applyBorder="1" applyAlignment="1">
      <alignment horizontal="center" vertical="center"/>
    </xf>
    <xf numFmtId="0" fontId="15" fillId="4" borderId="0" xfId="20" applyFill="1" applyAlignment="1">
      <alignment vertical="center"/>
    </xf>
    <xf numFmtId="0" fontId="40" fillId="0" borderId="0" xfId="0" applyFont="1" applyAlignment="1">
      <alignment horizontal="left" vertical="top" wrapText="1"/>
    </xf>
    <xf numFmtId="0" fontId="40" fillId="0" borderId="0" xfId="0" applyFont="1" applyAlignment="1">
      <alignment vertical="top"/>
    </xf>
    <xf numFmtId="0" fontId="40" fillId="0" borderId="0" xfId="0" applyFont="1" applyAlignment="1">
      <alignment vertical="top" wrapText="1"/>
    </xf>
    <xf numFmtId="3" fontId="0" fillId="2" borderId="0" xfId="0" applyNumberFormat="1" applyFill="1" applyAlignment="1">
      <alignment/>
    </xf>
    <xf numFmtId="0" fontId="10" fillId="0" borderId="0" xfId="0" applyFont="1" applyAlignment="1">
      <alignment/>
    </xf>
    <xf numFmtId="0" fontId="10" fillId="0" borderId="0" xfId="0" applyFont="1" applyAlignment="1">
      <alignment vertical="center"/>
    </xf>
    <xf numFmtId="0" fontId="7" fillId="0" borderId="0" xfId="0" applyNumberFormat="1" applyFont="1" applyAlignment="1">
      <alignment/>
    </xf>
    <xf numFmtId="0" fontId="42" fillId="0" borderId="0" xfId="0" applyFont="1" applyAlignment="1">
      <alignment/>
    </xf>
    <xf numFmtId="166" fontId="0" fillId="0" borderId="0" xfId="0" applyNumberFormat="1" applyFont="1" applyFill="1" applyAlignment="1">
      <alignment/>
    </xf>
    <xf numFmtId="0" fontId="7" fillId="0" borderId="0" xfId="0" applyFont="1" applyAlignment="1">
      <alignment/>
    </xf>
    <xf numFmtId="0" fontId="0" fillId="0" borderId="0" xfId="0" applyFont="1" applyAlignment="1">
      <alignment/>
    </xf>
    <xf numFmtId="166" fontId="0" fillId="0" borderId="0" xfId="0" applyNumberFormat="1" applyFont="1" applyFill="1" applyAlignment="1" quotePrefix="1">
      <alignment/>
    </xf>
    <xf numFmtId="164" fontId="43" fillId="0" borderId="0" xfId="0" applyNumberFormat="1" applyFont="1" applyFill="1" applyBorder="1" applyAlignment="1">
      <alignment/>
    </xf>
    <xf numFmtId="0" fontId="44" fillId="0" borderId="0" xfId="0" applyFont="1" applyFill="1" applyBorder="1" applyAlignment="1">
      <alignment/>
    </xf>
    <xf numFmtId="0" fontId="45" fillId="0" borderId="0" xfId="0" applyFont="1" applyAlignment="1">
      <alignment horizontal="left"/>
    </xf>
    <xf numFmtId="0" fontId="1" fillId="17"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2" fillId="0" borderId="0" xfId="0" applyFont="1" applyAlignment="1">
      <alignment horizontal="center"/>
    </xf>
    <xf numFmtId="0" fontId="1" fillId="14" borderId="0" xfId="0" applyFont="1" applyFill="1" applyAlignment="1">
      <alignment horizontal="center" vertical="center"/>
    </xf>
    <xf numFmtId="0" fontId="1" fillId="13" borderId="0" xfId="0" applyFont="1" applyFill="1" applyAlignment="1">
      <alignment horizontal="center" vertical="center"/>
    </xf>
    <xf numFmtId="0" fontId="5" fillId="9" borderId="0" xfId="0" applyFont="1" applyFill="1" applyAlignment="1">
      <alignment horizontal="center" vertical="center"/>
    </xf>
    <xf numFmtId="0" fontId="10" fillId="0" borderId="0" xfId="0" applyFont="1" applyAlignment="1">
      <alignment horizontal="center"/>
    </xf>
    <xf numFmtId="0" fontId="1" fillId="19" borderId="0" xfId="0" applyFont="1" applyFill="1" applyAlignment="1">
      <alignment horizontal="center" vertical="center"/>
    </xf>
    <xf numFmtId="0" fontId="14" fillId="0" borderId="0" xfId="0" applyFont="1" applyAlignment="1">
      <alignment horizontal="center"/>
    </xf>
    <xf numFmtId="0" fontId="0" fillId="0" borderId="0" xfId="0" applyAlignment="1">
      <alignment/>
    </xf>
    <xf numFmtId="0" fontId="13" fillId="0" borderId="0" xfId="0" applyFont="1" applyAlignment="1">
      <alignment horizontal="center" wrapText="1"/>
    </xf>
    <xf numFmtId="0" fontId="11" fillId="0" borderId="0" xfId="0" applyFont="1" applyAlignment="1">
      <alignment horizontal="center"/>
    </xf>
    <xf numFmtId="49" fontId="14" fillId="0" borderId="0" xfId="0" applyNumberFormat="1" applyFont="1" applyAlignment="1">
      <alignment horizontal="center"/>
    </xf>
    <xf numFmtId="0" fontId="37" fillId="0" borderId="0" xfId="0" applyFont="1" applyAlignment="1">
      <alignment horizontal="center"/>
    </xf>
    <xf numFmtId="0" fontId="2" fillId="0" borderId="0" xfId="0" applyFont="1" applyAlignment="1">
      <alignment horizontal="center" vertical="center"/>
    </xf>
    <xf numFmtId="0" fontId="1" fillId="0" borderId="0" xfId="0" applyFont="1" applyFill="1" applyAlignment="1">
      <alignment horizontal="center"/>
    </xf>
    <xf numFmtId="0" fontId="1" fillId="2" borderId="0" xfId="0" applyFont="1" applyFill="1" applyAlignment="1">
      <alignment horizontal="center" vertical="center"/>
    </xf>
    <xf numFmtId="0" fontId="36" fillId="0" borderId="0" xfId="0" applyFont="1" applyBorder="1" applyAlignment="1">
      <alignment horizontal="center" wrapText="1"/>
    </xf>
    <xf numFmtId="0" fontId="36" fillId="0" borderId="2" xfId="0" applyFont="1" applyBorder="1" applyAlignment="1">
      <alignment horizontal="center" wrapText="1"/>
    </xf>
    <xf numFmtId="0" fontId="41" fillId="0" borderId="0" xfId="0" applyFont="1" applyAlignment="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Alignment="1">
      <alignment horizontal="center" vertical="center"/>
    </xf>
    <xf numFmtId="0" fontId="35" fillId="0" borderId="0" xfId="0" applyFont="1" applyAlignment="1">
      <alignment horizontal="center"/>
    </xf>
    <xf numFmtId="0" fontId="0" fillId="0" borderId="0" xfId="0" applyFont="1" applyFill="1" applyAlignment="1">
      <alignment horizontal="center" vertical="center"/>
    </xf>
    <xf numFmtId="0" fontId="43"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34" fillId="0" borderId="0" xfId="0" applyFont="1" applyAlignment="1">
      <alignment horizontal="center"/>
    </xf>
    <xf numFmtId="0" fontId="1" fillId="7" borderId="0" xfId="0" applyFont="1" applyFill="1" applyBorder="1" applyAlignment="1">
      <alignment horizontal="center" vertical="center" wrapText="1"/>
    </xf>
    <xf numFmtId="0" fontId="1" fillId="7" borderId="0" xfId="0" applyFont="1" applyFill="1" applyAlignment="1">
      <alignment horizontal="center" vertical="center"/>
    </xf>
    <xf numFmtId="0" fontId="1" fillId="12" borderId="0" xfId="0" applyFont="1" applyFill="1" applyAlignment="1">
      <alignment horizontal="center" vertical="center"/>
    </xf>
    <xf numFmtId="0" fontId="2" fillId="0" borderId="0" xfId="0" applyFont="1" applyBorder="1" applyAlignment="1">
      <alignment horizontal="center" vertical="center"/>
    </xf>
    <xf numFmtId="0" fontId="1" fillId="8" borderId="0" xfId="0" applyFont="1" applyFill="1" applyAlignment="1">
      <alignment horizontal="center" vertical="center"/>
    </xf>
    <xf numFmtId="0" fontId="1" fillId="16" borderId="0" xfId="0" applyFont="1" applyFill="1" applyAlignment="1">
      <alignment horizontal="center" vertical="center"/>
    </xf>
    <xf numFmtId="3" fontId="2" fillId="0" borderId="0" xfId="0" applyNumberFormat="1" applyFont="1" applyAlignment="1">
      <alignment horizontal="center"/>
    </xf>
    <xf numFmtId="0" fontId="1" fillId="15" borderId="0" xfId="0" applyFont="1" applyFill="1" applyAlignment="1">
      <alignment horizontal="center" vertical="center"/>
    </xf>
    <xf numFmtId="0" fontId="5" fillId="4" borderId="0" xfId="0" applyFont="1" applyFill="1" applyBorder="1" applyAlignment="1">
      <alignment horizontal="center" vertical="center"/>
    </xf>
    <xf numFmtId="0" fontId="0" fillId="0" borderId="0" xfId="0" applyFont="1" applyFill="1" applyAlignment="1">
      <alignment horizontal="left" wrapText="1"/>
    </xf>
    <xf numFmtId="0" fontId="0" fillId="0" borderId="0" xfId="0" applyBorder="1" applyAlignment="1">
      <alignment horizontal="center" vertical="center"/>
    </xf>
    <xf numFmtId="0" fontId="0" fillId="0" borderId="0" xfId="0" applyBorder="1" applyAlignment="1">
      <alignment horizontal="left" wrapText="1"/>
    </xf>
    <xf numFmtId="0" fontId="2" fillId="0" borderId="0" xfId="0" applyFont="1" applyBorder="1" applyAlignment="1">
      <alignment horizontal="center" wrapText="1"/>
    </xf>
    <xf numFmtId="0" fontId="38" fillId="0" borderId="0" xfId="0" applyFont="1" applyFill="1" applyBorder="1" applyAlignment="1">
      <alignment horizontal="center" vertical="center"/>
    </xf>
    <xf numFmtId="0" fontId="5" fillId="11" borderId="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0000"/>
      </font>
      <border/>
    </dxf>
    <dxf>
      <font>
        <color rgb="FF0000FF"/>
      </font>
      <border/>
    </dxf>
    <dxf>
      <font>
        <color auto="1"/>
      </font>
      <fill>
        <patternFill>
          <bgColor rgb="FFFF0000"/>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Summer Loads and Resources</a:t>
            </a:r>
          </a:p>
        </c:rich>
      </c:tx>
      <c:layout/>
      <c:spPr>
        <a:noFill/>
        <a:ln>
          <a:noFill/>
        </a:ln>
      </c:spPr>
    </c:title>
    <c:plotArea>
      <c:layout>
        <c:manualLayout>
          <c:xMode val="edge"/>
          <c:yMode val="edge"/>
          <c:x val="0.0585"/>
          <c:y val="0.1225"/>
          <c:w val="0.92"/>
          <c:h val="0.732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SummerSummary!$C$5:$H$5</c:f>
              <c:numCache>
                <c:ptCount val="6"/>
                <c:pt idx="0">
                  <c:v>0</c:v>
                </c:pt>
                <c:pt idx="1">
                  <c:v>0</c:v>
                </c:pt>
                <c:pt idx="2">
                  <c:v>0</c:v>
                </c:pt>
                <c:pt idx="3">
                  <c:v>0</c:v>
                </c:pt>
                <c:pt idx="4">
                  <c:v>0</c:v>
                </c:pt>
                <c:pt idx="5">
                  <c:v>0</c:v>
                </c:pt>
              </c:numCache>
            </c:numRef>
          </c:cat>
          <c:val>
            <c:numRef>
              <c:f>SummerSummary!$C$10:$H$10</c:f>
              <c:numCache>
                <c:ptCount val="6"/>
                <c:pt idx="0">
                  <c:v>0</c:v>
                </c:pt>
                <c:pt idx="1">
                  <c:v>0</c:v>
                </c:pt>
                <c:pt idx="2">
                  <c:v>0</c:v>
                </c:pt>
                <c:pt idx="3">
                  <c:v>0</c:v>
                </c:pt>
                <c:pt idx="4">
                  <c:v>0</c:v>
                </c:pt>
                <c:pt idx="5">
                  <c:v>0</c:v>
                </c:pt>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SummerSummary!$C$5:$H$5</c:f>
              <c:numCache>
                <c:ptCount val="6"/>
                <c:pt idx="0">
                  <c:v>0</c:v>
                </c:pt>
                <c:pt idx="1">
                  <c:v>0</c:v>
                </c:pt>
                <c:pt idx="2">
                  <c:v>0</c:v>
                </c:pt>
                <c:pt idx="3">
                  <c:v>0</c:v>
                </c:pt>
                <c:pt idx="4">
                  <c:v>0</c:v>
                </c:pt>
                <c:pt idx="5">
                  <c:v>0</c:v>
                </c:pt>
              </c:numCache>
            </c:numRef>
          </c:cat>
          <c:val>
            <c:numRef>
              <c:f>SummerSummary!$C$32:$H$32</c:f>
              <c:numCache>
                <c:ptCount val="6"/>
                <c:pt idx="0">
                  <c:v>0</c:v>
                </c:pt>
                <c:pt idx="1">
                  <c:v>0</c:v>
                </c:pt>
                <c:pt idx="2">
                  <c:v>0</c:v>
                </c:pt>
                <c:pt idx="3">
                  <c:v>0</c:v>
                </c:pt>
                <c:pt idx="4">
                  <c:v>0</c:v>
                </c:pt>
                <c:pt idx="5">
                  <c:v>0</c:v>
                </c:pt>
              </c:numCache>
            </c:numRef>
          </c:val>
          <c:smooth val="0"/>
        </c:ser>
        <c:ser>
          <c:idx val="2"/>
          <c:order val="2"/>
          <c:tx>
            <c:v>All Mothballed Return</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8000"/>
              </a:solidFill>
              <a:ln>
                <a:solidFill>
                  <a:srgbClr val="008000"/>
                </a:solidFill>
              </a:ln>
            </c:spPr>
          </c:marker>
          <c:val>
            <c:numRef>
              <c:f>SummerSummary!$C$113:$H$113</c:f>
              <c:numCache>
                <c:ptCount val="6"/>
                <c:pt idx="0">
                  <c:v>0</c:v>
                </c:pt>
                <c:pt idx="1">
                  <c:v>0</c:v>
                </c:pt>
                <c:pt idx="2">
                  <c:v>0</c:v>
                </c:pt>
                <c:pt idx="3">
                  <c:v>0</c:v>
                </c:pt>
                <c:pt idx="4">
                  <c:v>0</c:v>
                </c:pt>
                <c:pt idx="5">
                  <c:v>0</c:v>
                </c:pt>
              </c:numCache>
            </c:numRef>
          </c:val>
          <c:smooth val="0"/>
        </c:ser>
        <c:ser>
          <c:idx val="3"/>
          <c:order val="3"/>
          <c:tx>
            <c:v>No Mothballed Return</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993366"/>
                </a:solidFill>
              </a:ln>
            </c:spPr>
          </c:marker>
          <c:val>
            <c:numRef>
              <c:f>SummerSummary!$C$114:$H$114</c:f>
              <c:numCache>
                <c:ptCount val="6"/>
                <c:pt idx="0">
                  <c:v>0</c:v>
                </c:pt>
                <c:pt idx="1">
                  <c:v>0</c:v>
                </c:pt>
                <c:pt idx="2">
                  <c:v>0</c:v>
                </c:pt>
                <c:pt idx="3">
                  <c:v>0</c:v>
                </c:pt>
                <c:pt idx="4">
                  <c:v>0</c:v>
                </c:pt>
                <c:pt idx="5">
                  <c:v>0</c:v>
                </c:pt>
              </c:numCache>
            </c:numRef>
          </c:val>
          <c:smooth val="0"/>
        </c:ser>
        <c:ser>
          <c:idx val="4"/>
          <c:order val="4"/>
          <c:tx>
            <c:v>Publicy Announced Units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val>
            <c:numRef>
              <c:f>SummerSummary!$C$115:$H$115</c:f>
              <c:numCache>
                <c:ptCount val="6"/>
                <c:pt idx="0">
                  <c:v>0</c:v>
                </c:pt>
                <c:pt idx="1">
                  <c:v>0</c:v>
                </c:pt>
                <c:pt idx="2">
                  <c:v>0</c:v>
                </c:pt>
                <c:pt idx="3">
                  <c:v>0</c:v>
                </c:pt>
                <c:pt idx="4">
                  <c:v>0</c:v>
                </c:pt>
                <c:pt idx="5">
                  <c:v>0</c:v>
                </c:pt>
              </c:numCache>
            </c:numRef>
          </c:val>
          <c:smooth val="0"/>
        </c:ser>
        <c:marker val="1"/>
        <c:axId val="52916236"/>
        <c:axId val="6484077"/>
      </c:lineChart>
      <c:catAx>
        <c:axId val="52916236"/>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latin typeface="Arial"/>
                <a:ea typeface="Arial"/>
                <a:cs typeface="Arial"/>
              </a:defRPr>
            </a:pPr>
          </a:p>
        </c:txPr>
        <c:crossAx val="6484077"/>
        <c:crosses val="autoZero"/>
        <c:auto val="1"/>
        <c:lblOffset val="100"/>
        <c:noMultiLvlLbl val="0"/>
      </c:catAx>
      <c:valAx>
        <c:axId val="6484077"/>
        <c:scaling>
          <c:orientation val="minMax"/>
          <c:min val="50000"/>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4"/>
              <c:y val="0.153"/>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00" b="1" i="0" u="none" baseline="0">
                <a:latin typeface="Arial"/>
                <a:ea typeface="Arial"/>
                <a:cs typeface="Arial"/>
              </a:defRPr>
            </a:pPr>
          </a:p>
        </c:txPr>
        <c:crossAx val="52916236"/>
        <c:crossesAt val="1"/>
        <c:crossBetween val="midCat"/>
        <c:dispUnits/>
      </c:valAx>
      <c:spPr>
        <a:noFill/>
        <a:ln>
          <a:noFill/>
        </a:ln>
      </c:spPr>
    </c:plotArea>
    <c:legend>
      <c:legendPos val="r"/>
      <c:layout>
        <c:manualLayout>
          <c:xMode val="edge"/>
          <c:yMode val="edge"/>
          <c:x val="0.1825"/>
          <c:y val="0.8505"/>
          <c:w val="0.757"/>
          <c:h val="0.1495"/>
        </c:manualLayout>
      </c:layout>
      <c:overlay val="0"/>
      <c:spPr>
        <a:ln w="3175">
          <a:noFill/>
        </a:ln>
      </c:spPr>
      <c:txPr>
        <a:bodyPr vert="horz" rot="0"/>
        <a:lstStyle/>
        <a:p>
          <a:pPr>
            <a:defRPr lang="en-US" cap="none" sz="1025"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Summer 2006 Fuel Types - West Zone</a:t>
            </a:r>
          </a:p>
        </c:rich>
      </c:tx>
      <c:layout>
        <c:manualLayout>
          <c:xMode val="factor"/>
          <c:yMode val="factor"/>
          <c:x val="0.002"/>
          <c:y val="-0.02125"/>
        </c:manualLayout>
      </c:layout>
      <c:spPr>
        <a:noFill/>
        <a:ln>
          <a:noFill/>
        </a:ln>
      </c:spPr>
    </c:title>
    <c:plotArea>
      <c:layout>
        <c:manualLayout>
          <c:xMode val="edge"/>
          <c:yMode val="edge"/>
          <c:x val="0.1805"/>
          <c:y val="0.2895"/>
          <c:w val="0.64"/>
          <c:h val="0.43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SummerFuelTypes!$AM$86:$AM$92</c:f>
              <c:strCache>
                <c:ptCount val="7"/>
                <c:pt idx="0">
                  <c:v>Natural Gas</c:v>
                </c:pt>
                <c:pt idx="1">
                  <c:v>Wind</c:v>
                </c:pt>
                <c:pt idx="2">
                  <c:v>Coal</c:v>
                </c:pt>
                <c:pt idx="3">
                  <c:v>Water</c:v>
                </c:pt>
                <c:pt idx="4">
                  <c:v>Other</c:v>
                </c:pt>
                <c:pt idx="5">
                  <c:v>Nuclear</c:v>
                </c:pt>
                <c:pt idx="6">
                  <c:v>Diesel</c:v>
                </c:pt>
              </c:strCache>
            </c:strRef>
          </c:cat>
          <c:val>
            <c:numRef>
              <c:f>SummerFuelTypes!$AW$86:$AW$92</c:f>
              <c:numCache>
                <c:ptCount val="7"/>
                <c:pt idx="0">
                  <c:v>0.8582447362935168</c:v>
                </c:pt>
                <c:pt idx="1">
                  <c:v>0.012924744632061705</c:v>
                </c:pt>
                <c:pt idx="2">
                  <c:v>0.12382739212007504</c:v>
                </c:pt>
                <c:pt idx="3">
                  <c:v>0.0050031269543464665</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ERCOT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WinterFuelTypes!$B$75:$B$81</c:f>
              <c:strCache/>
            </c:strRef>
          </c:cat>
          <c:val>
            <c:numRef>
              <c:f>WinterFuelTypes!$C$75:$C$81</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Houston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WinterFuelTypes!$M$75:$M$81</c:f>
              <c:strCache/>
            </c:strRef>
          </c:cat>
          <c:val>
            <c:numRef>
              <c:f>WinterFuelTypes!$N$75:$N$81</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North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WinterFuelTypes!$V$75:$V$81</c:f>
              <c:strCache/>
            </c:strRef>
          </c:cat>
          <c:val>
            <c:numRef>
              <c:f>WinterFuelTypes!$W$75:$W$81</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Northeast Zone</a:t>
            </a:r>
          </a:p>
        </c:rich>
      </c:tx>
      <c:layout>
        <c:manualLayout>
          <c:xMode val="factor"/>
          <c:yMode val="factor"/>
          <c:x val="0"/>
          <c:y val="-0.021"/>
        </c:manualLayout>
      </c:layout>
      <c:spPr>
        <a:noFill/>
        <a:ln>
          <a:noFill/>
        </a:ln>
      </c:spPr>
    </c:title>
    <c:plotArea>
      <c:layout>
        <c:manualLayout>
          <c:xMode val="edge"/>
          <c:yMode val="edge"/>
          <c:x val="0.17175"/>
          <c:y val="0.27875"/>
          <c:w val="0.65575"/>
          <c:h val="0.50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WinterFuelTypes!$AE$75:$AE$81</c:f>
              <c:strCache/>
            </c:strRef>
          </c:cat>
          <c:val>
            <c:numRef>
              <c:f>WinterFuelTypes!$AF$75:$AF$81</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South Zone</a:t>
            </a:r>
          </a:p>
        </c:rich>
      </c:tx>
      <c:layout>
        <c:manualLayout>
          <c:xMode val="factor"/>
          <c:yMode val="factor"/>
          <c:x val="0"/>
          <c:y val="-0.0175"/>
        </c:manualLayout>
      </c:layout>
      <c:spPr>
        <a:noFill/>
        <a:ln>
          <a:noFill/>
        </a:ln>
      </c:spPr>
    </c:title>
    <c:plotArea>
      <c:layout>
        <c:manualLayout>
          <c:xMode val="edge"/>
          <c:yMode val="edge"/>
          <c:x val="0.17"/>
          <c:y val="0.27675"/>
          <c:w val="0.6585"/>
          <c:h val="0.5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WinterFuelTypes!$AN$75:$AN$81</c:f>
              <c:strCache>
                <c:ptCount val="7"/>
                <c:pt idx="0">
                  <c:v>Natural Gas</c:v>
                </c:pt>
                <c:pt idx="1">
                  <c:v>Wind</c:v>
                </c:pt>
                <c:pt idx="2">
                  <c:v>Coal</c:v>
                </c:pt>
                <c:pt idx="3">
                  <c:v>Water</c:v>
                </c:pt>
                <c:pt idx="4">
                  <c:v>Other</c:v>
                </c:pt>
                <c:pt idx="5">
                  <c:v>Nuclear</c:v>
                </c:pt>
                <c:pt idx="6">
                  <c:v>Diesel</c:v>
                </c:pt>
              </c:strCache>
            </c:strRef>
          </c:cat>
          <c:val>
            <c:numRef>
              <c:f>WinterFuelTypes!$AO$75:$AO$81</c:f>
              <c:numCache>
                <c:ptCount val="7"/>
                <c:pt idx="0">
                  <c:v>0.6702707378254477</c:v>
                </c:pt>
                <c:pt idx="1">
                  <c:v>0</c:v>
                </c:pt>
                <c:pt idx="2">
                  <c:v>0.19942046535766803</c:v>
                </c:pt>
                <c:pt idx="3">
                  <c:v>0.017645532393391575</c:v>
                </c:pt>
                <c:pt idx="4">
                  <c:v>0.0010812213476342877</c:v>
                </c:pt>
                <c:pt idx="5">
                  <c:v>0.11097655912118329</c:v>
                </c:pt>
                <c:pt idx="6">
                  <c:v>0.0006054839546752011</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West Zone</a:t>
            </a:r>
          </a:p>
        </c:rich>
      </c:tx>
      <c:layout>
        <c:manualLayout>
          <c:xMode val="factor"/>
          <c:yMode val="factor"/>
          <c:x val="0.00225"/>
          <c:y val="-0.021"/>
        </c:manualLayout>
      </c:layout>
      <c:spPr>
        <a:noFill/>
        <a:ln>
          <a:noFill/>
        </a:ln>
      </c:spPr>
    </c:title>
    <c:plotArea>
      <c:layout>
        <c:manualLayout>
          <c:xMode val="edge"/>
          <c:yMode val="edge"/>
          <c:x val="0.17075"/>
          <c:y val="0.27875"/>
          <c:w val="0.65775"/>
          <c:h val="0.50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WinterFuelTypes!$AN$75:$AN$81</c:f>
              <c:strCache>
                <c:ptCount val="7"/>
                <c:pt idx="0">
                  <c:v>Natural Gas</c:v>
                </c:pt>
                <c:pt idx="1">
                  <c:v>Wind</c:v>
                </c:pt>
                <c:pt idx="2">
                  <c:v>Coal</c:v>
                </c:pt>
                <c:pt idx="3">
                  <c:v>Water</c:v>
                </c:pt>
                <c:pt idx="4">
                  <c:v>Other</c:v>
                </c:pt>
                <c:pt idx="5">
                  <c:v>Nuclear</c:v>
                </c:pt>
                <c:pt idx="6">
                  <c:v>Diesel</c:v>
                </c:pt>
              </c:strCache>
            </c:strRef>
          </c:cat>
          <c:val>
            <c:numRef>
              <c:f>WinterFuelTypes!$AX$75:$AX$81</c:f>
              <c:numCache>
                <c:ptCount val="7"/>
                <c:pt idx="0">
                  <c:v>0.8552971576227391</c:v>
                </c:pt>
                <c:pt idx="1">
                  <c:v>0.014510037765851719</c:v>
                </c:pt>
                <c:pt idx="2">
                  <c:v>0.12542238123633473</c:v>
                </c:pt>
                <c:pt idx="3">
                  <c:v>0.004770423375074538</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2005 Summer Resources and Demands</a:t>
            </a:r>
          </a:p>
        </c:rich>
      </c:tx>
      <c:layout/>
      <c:spPr>
        <a:noFill/>
        <a:ln>
          <a:noFill/>
        </a:ln>
      </c:spPr>
    </c:title>
    <c:plotArea>
      <c:layout>
        <c:manualLayout>
          <c:xMode val="edge"/>
          <c:yMode val="edge"/>
          <c:x val="0.06925"/>
          <c:y val="0.1875"/>
          <c:w val="0.911"/>
          <c:h val="0.666"/>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CMZones!$AZ$5:$AZ$9</c:f>
              <c:strCache/>
            </c:strRef>
          </c:cat>
          <c:val>
            <c:numRef>
              <c:f>CMZones!$BA$5:$BA$9</c:f>
              <c:numCache>
                <c:ptCount val="5"/>
                <c:pt idx="0">
                  <c:v>0</c:v>
                </c:pt>
                <c:pt idx="1">
                  <c:v>0</c:v>
                </c:pt>
                <c:pt idx="2">
                  <c:v>0</c:v>
                </c:pt>
                <c:pt idx="3">
                  <c:v>0</c:v>
                </c:pt>
                <c:pt idx="4">
                  <c:v>0</c:v>
                </c:pt>
              </c:numCache>
            </c:numRef>
          </c:val>
        </c:ser>
        <c:ser>
          <c:idx val="1"/>
          <c:order val="1"/>
          <c:tx>
            <c:v>Demands</c:v>
          </c:tx>
          <c:invertIfNegative val="0"/>
          <c:extLst>
            <c:ext xmlns:c14="http://schemas.microsoft.com/office/drawing/2007/8/2/chart" uri="{6F2FDCE9-48DA-4B69-8628-5D25D57E5C99}">
              <c14:invertSolidFillFmt>
                <c14:spPr>
                  <a:solidFill>
                    <a:srgbClr val="000000"/>
                  </a:solidFill>
                </c14:spPr>
              </c14:invertSolidFillFmt>
            </c:ext>
          </c:extLst>
          <c:cat>
            <c:strRef>
              <c:f>CMZones!$AZ$5:$AZ$9</c:f>
              <c:strCache/>
            </c:strRef>
          </c:cat>
          <c:val>
            <c:numRef>
              <c:f>CMZones!$BB$5:$BB$9</c:f>
              <c:numCache>
                <c:ptCount val="5"/>
                <c:pt idx="0">
                  <c:v>0</c:v>
                </c:pt>
                <c:pt idx="1">
                  <c:v>0</c:v>
                </c:pt>
                <c:pt idx="2">
                  <c:v>0</c:v>
                </c:pt>
                <c:pt idx="3">
                  <c:v>0</c:v>
                </c:pt>
                <c:pt idx="4">
                  <c:v>0</c:v>
                </c:pt>
              </c:numCache>
            </c:numRef>
          </c:val>
        </c:ser>
        <c:axId val="53453300"/>
        <c:axId val="11317653"/>
      </c:barChart>
      <c:catAx>
        <c:axId val="53453300"/>
        <c:scaling>
          <c:orientation val="minMax"/>
        </c:scaling>
        <c:axPos val="b"/>
        <c:delete val="0"/>
        <c:numFmt formatCode="General" sourceLinked="1"/>
        <c:majorTickMark val="none"/>
        <c:minorTickMark val="none"/>
        <c:tickLblPos val="nextTo"/>
        <c:spPr>
          <a:ln w="25400">
            <a:solidFill/>
          </a:ln>
        </c:spPr>
        <c:txPr>
          <a:bodyPr/>
          <a:lstStyle/>
          <a:p>
            <a:pPr>
              <a:defRPr lang="en-US" cap="none" sz="850" b="1" i="0" u="none" baseline="0">
                <a:latin typeface="Arial"/>
                <a:ea typeface="Arial"/>
                <a:cs typeface="Arial"/>
              </a:defRPr>
            </a:pPr>
          </a:p>
        </c:txPr>
        <c:crossAx val="11317653"/>
        <c:crosses val="autoZero"/>
        <c:auto val="1"/>
        <c:lblOffset val="100"/>
        <c:noMultiLvlLbl val="0"/>
      </c:catAx>
      <c:valAx>
        <c:axId val="11317653"/>
        <c:scaling>
          <c:orientation val="minMax"/>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775"/>
              <c:y val="0.16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50" b="1" i="0" u="none" baseline="0">
                <a:latin typeface="Arial"/>
                <a:ea typeface="Arial"/>
                <a:cs typeface="Arial"/>
              </a:defRPr>
            </a:pPr>
          </a:p>
        </c:txPr>
        <c:crossAx val="53453300"/>
        <c:crossesAt val="1"/>
        <c:crossBetween val="between"/>
        <c:dispUnits/>
      </c:valAx>
      <c:spPr>
        <a:noFill/>
        <a:ln>
          <a:noFill/>
        </a:ln>
      </c:spPr>
    </c:plotArea>
    <c:legend>
      <c:legendPos val="b"/>
      <c:layout/>
      <c:overlay val="0"/>
      <c:spPr>
        <a:ln w="3175">
          <a:noFill/>
        </a:ln>
      </c:spPr>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2006 Winter Resources and Demands</a:t>
            </a:r>
          </a:p>
        </c:rich>
      </c:tx>
      <c:layout/>
      <c:spPr>
        <a:noFill/>
        <a:ln>
          <a:noFill/>
        </a:ln>
      </c:spPr>
    </c:title>
    <c:plotArea>
      <c:layout>
        <c:manualLayout>
          <c:xMode val="edge"/>
          <c:yMode val="edge"/>
          <c:x val="0.067"/>
          <c:y val="0.1895"/>
          <c:w val="0.914"/>
          <c:h val="0.663"/>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CMZones!$AZ$13:$AZ$17</c:f>
              <c:strCache/>
            </c:strRef>
          </c:cat>
          <c:val>
            <c:numRef>
              <c:f>CMZones!$BA$13:$BA$17</c:f>
              <c:numCache>
                <c:ptCount val="5"/>
                <c:pt idx="0">
                  <c:v>0</c:v>
                </c:pt>
                <c:pt idx="1">
                  <c:v>0</c:v>
                </c:pt>
                <c:pt idx="2">
                  <c:v>0</c:v>
                </c:pt>
                <c:pt idx="3">
                  <c:v>0</c:v>
                </c:pt>
                <c:pt idx="4">
                  <c:v>0</c:v>
                </c:pt>
              </c:numCache>
            </c:numRef>
          </c:val>
        </c:ser>
        <c:ser>
          <c:idx val="1"/>
          <c:order val="1"/>
          <c:tx>
            <c:v>Demands</c:v>
          </c:tx>
          <c:invertIfNegative val="0"/>
          <c:extLst>
            <c:ext xmlns:c14="http://schemas.microsoft.com/office/drawing/2007/8/2/chart" uri="{6F2FDCE9-48DA-4B69-8628-5D25D57E5C99}">
              <c14:invertSolidFillFmt>
                <c14:spPr>
                  <a:solidFill>
                    <a:srgbClr val="000000"/>
                  </a:solidFill>
                </c14:spPr>
              </c14:invertSolidFillFmt>
            </c:ext>
          </c:extLst>
          <c:cat>
            <c:strRef>
              <c:f>CMZones!$AZ$13:$AZ$17</c:f>
              <c:strCache/>
            </c:strRef>
          </c:cat>
          <c:val>
            <c:numRef>
              <c:f>CMZones!$BB$13:$BB$17</c:f>
              <c:numCache>
                <c:ptCount val="5"/>
                <c:pt idx="0">
                  <c:v>0</c:v>
                </c:pt>
                <c:pt idx="1">
                  <c:v>0</c:v>
                </c:pt>
                <c:pt idx="2">
                  <c:v>0</c:v>
                </c:pt>
                <c:pt idx="3">
                  <c:v>0</c:v>
                </c:pt>
                <c:pt idx="4">
                  <c:v>0</c:v>
                </c:pt>
              </c:numCache>
            </c:numRef>
          </c:val>
        </c:ser>
        <c:axId val="34750014"/>
        <c:axId val="44314671"/>
      </c:barChart>
      <c:catAx>
        <c:axId val="34750014"/>
        <c:scaling>
          <c:orientation val="minMax"/>
        </c:scaling>
        <c:axPos val="b"/>
        <c:delete val="0"/>
        <c:numFmt formatCode="General" sourceLinked="1"/>
        <c:majorTickMark val="none"/>
        <c:minorTickMark val="none"/>
        <c:tickLblPos val="nextTo"/>
        <c:spPr>
          <a:ln w="25400">
            <a:solidFill/>
          </a:ln>
        </c:spPr>
        <c:txPr>
          <a:bodyPr/>
          <a:lstStyle/>
          <a:p>
            <a:pPr>
              <a:defRPr lang="en-US" cap="none" sz="850" b="1" i="0" u="none" baseline="0">
                <a:latin typeface="Arial"/>
                <a:ea typeface="Arial"/>
                <a:cs typeface="Arial"/>
              </a:defRPr>
            </a:pPr>
          </a:p>
        </c:txPr>
        <c:crossAx val="44314671"/>
        <c:crosses val="autoZero"/>
        <c:auto val="1"/>
        <c:lblOffset val="100"/>
        <c:noMultiLvlLbl val="0"/>
      </c:catAx>
      <c:valAx>
        <c:axId val="44314671"/>
        <c:scaling>
          <c:orientation val="minMax"/>
        </c:scaling>
        <c:axPos val="l"/>
        <c:title>
          <c:tx>
            <c:rich>
              <a:bodyPr vert="horz" rot="0" anchor="ctr"/>
              <a:lstStyle/>
              <a:p>
                <a:pPr algn="ctr">
                  <a:defRPr/>
                </a:pPr>
                <a:r>
                  <a:rPr lang="en-US" cap="none" sz="850" b="1" i="0" u="none" baseline="0">
                    <a:latin typeface="Arial"/>
                    <a:ea typeface="Arial"/>
                    <a:cs typeface="Arial"/>
                  </a:rPr>
                  <a:t>MW</a:t>
                </a:r>
              </a:p>
            </c:rich>
          </c:tx>
          <c:layout>
            <c:manualLayout>
              <c:xMode val="factor"/>
              <c:yMode val="factor"/>
              <c:x val="0.02"/>
              <c:y val="0.16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50" b="1" i="0" u="none" baseline="0">
                <a:latin typeface="Arial"/>
                <a:ea typeface="Arial"/>
                <a:cs typeface="Arial"/>
              </a:defRPr>
            </a:pPr>
          </a:p>
        </c:txPr>
        <c:crossAx val="34750014"/>
        <c:crossesAt val="1"/>
        <c:crossBetween val="between"/>
        <c:dispUnits/>
      </c:valAx>
      <c:spPr>
        <a:noFill/>
        <a:ln>
          <a:noFill/>
        </a:ln>
      </c:spPr>
    </c:plotArea>
    <c:legend>
      <c:legendPos val="b"/>
      <c:layout>
        <c:manualLayout>
          <c:xMode val="edge"/>
          <c:yMode val="edge"/>
          <c:x val="0.42425"/>
          <c:y val="0.9095"/>
        </c:manualLayout>
      </c:layout>
      <c:overlay val="0"/>
      <c:spPr>
        <a:ln w="3175">
          <a:noFill/>
        </a:ln>
      </c:spPr>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2006
 Summer Resources and Loads</a:t>
            </a:r>
          </a:p>
        </c:rich>
      </c:tx>
      <c:layout>
        <c:manualLayout>
          <c:xMode val="factor"/>
          <c:yMode val="factor"/>
          <c:x val="0.002"/>
          <c:y val="-0.0035"/>
        </c:manualLayout>
      </c:layout>
      <c:spPr>
        <a:noFill/>
        <a:ln>
          <a:noFill/>
        </a:ln>
      </c:spPr>
    </c:title>
    <c:plotArea>
      <c:layout>
        <c:manualLayout>
          <c:xMode val="edge"/>
          <c:yMode val="edge"/>
          <c:x val="0.07225"/>
          <c:y val="0.1785"/>
          <c:w val="0.90925"/>
          <c:h val="0.6815"/>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CMZones!$BD$5:$BD$9</c:f>
              <c:strCache/>
            </c:strRef>
          </c:cat>
          <c:val>
            <c:numRef>
              <c:f>CMZones!$BE$5:$BE$9</c:f>
              <c:numCache>
                <c:ptCount val="5"/>
                <c:pt idx="0">
                  <c:v>0</c:v>
                </c:pt>
                <c:pt idx="1">
                  <c:v>0</c:v>
                </c:pt>
                <c:pt idx="2">
                  <c:v>0</c:v>
                </c:pt>
                <c:pt idx="3">
                  <c:v>0</c:v>
                </c:pt>
                <c:pt idx="4">
                  <c:v>0</c:v>
                </c:pt>
              </c:numCache>
            </c:numRef>
          </c:val>
        </c:ser>
        <c:ser>
          <c:idx val="1"/>
          <c:order val="1"/>
          <c:tx>
            <c:v>Loads</c:v>
          </c:tx>
          <c:invertIfNegative val="0"/>
          <c:extLst>
            <c:ext xmlns:c14="http://schemas.microsoft.com/office/drawing/2007/8/2/chart" uri="{6F2FDCE9-48DA-4B69-8628-5D25D57E5C99}">
              <c14:invertSolidFillFmt>
                <c14:spPr>
                  <a:solidFill>
                    <a:srgbClr val="000000"/>
                  </a:solidFill>
                </c14:spPr>
              </c14:invertSolidFillFmt>
            </c:ext>
          </c:extLst>
          <c:cat>
            <c:strRef>
              <c:f>CMZones!$BD$5:$BD$9</c:f>
              <c:strCache/>
            </c:strRef>
          </c:cat>
          <c:val>
            <c:numRef>
              <c:f>CMZones!$BF$5:$BF$9</c:f>
              <c:numCache>
                <c:ptCount val="5"/>
                <c:pt idx="0">
                  <c:v>0</c:v>
                </c:pt>
                <c:pt idx="1">
                  <c:v>0</c:v>
                </c:pt>
                <c:pt idx="2">
                  <c:v>0</c:v>
                </c:pt>
                <c:pt idx="3">
                  <c:v>0</c:v>
                </c:pt>
                <c:pt idx="4">
                  <c:v>0</c:v>
                </c:pt>
              </c:numCache>
            </c:numRef>
          </c:val>
        </c:ser>
        <c:axId val="63287720"/>
        <c:axId val="32718569"/>
      </c:barChart>
      <c:catAx>
        <c:axId val="63287720"/>
        <c:scaling>
          <c:orientation val="minMax"/>
        </c:scaling>
        <c:axPos val="b"/>
        <c:delete val="0"/>
        <c:numFmt formatCode="General" sourceLinked="1"/>
        <c:majorTickMark val="none"/>
        <c:minorTickMark val="none"/>
        <c:tickLblPos val="nextTo"/>
        <c:spPr>
          <a:ln w="25400">
            <a:solidFill/>
          </a:ln>
        </c:spPr>
        <c:txPr>
          <a:bodyPr/>
          <a:lstStyle/>
          <a:p>
            <a:pPr>
              <a:defRPr lang="en-US" cap="none" sz="875" b="1" i="0" u="none" baseline="0">
                <a:latin typeface="Arial"/>
                <a:ea typeface="Arial"/>
                <a:cs typeface="Arial"/>
              </a:defRPr>
            </a:pPr>
          </a:p>
        </c:txPr>
        <c:crossAx val="32718569"/>
        <c:crosses val="autoZero"/>
        <c:auto val="1"/>
        <c:lblOffset val="100"/>
        <c:noMultiLvlLbl val="0"/>
      </c:catAx>
      <c:valAx>
        <c:axId val="32718569"/>
        <c:scaling>
          <c:orientation val="minMax"/>
        </c:scaling>
        <c:axPos val="l"/>
        <c:title>
          <c:tx>
            <c:rich>
              <a:bodyPr vert="horz" rot="0" anchor="ctr"/>
              <a:lstStyle/>
              <a:p>
                <a:pPr algn="ctr">
                  <a:defRPr/>
                </a:pPr>
                <a:r>
                  <a:rPr lang="en-US" cap="none" sz="875" b="1" i="0" u="none" baseline="0">
                    <a:latin typeface="Arial"/>
                    <a:ea typeface="Arial"/>
                    <a:cs typeface="Arial"/>
                  </a:rPr>
                  <a:t>MW</a:t>
                </a:r>
              </a:p>
            </c:rich>
          </c:tx>
          <c:layout>
            <c:manualLayout>
              <c:xMode val="factor"/>
              <c:yMode val="factor"/>
              <c:x val="0.02175"/>
              <c:y val="0.172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75" b="1" i="0" u="none" baseline="0">
                <a:latin typeface="Arial"/>
                <a:ea typeface="Arial"/>
                <a:cs typeface="Arial"/>
              </a:defRPr>
            </a:pPr>
          </a:p>
        </c:txPr>
        <c:crossAx val="63287720"/>
        <c:crossesAt val="1"/>
        <c:crossBetween val="between"/>
        <c:dispUnits/>
      </c:valAx>
      <c:spPr>
        <a:noFill/>
        <a:ln>
          <a:noFill/>
        </a:ln>
      </c:spPr>
    </c:plotArea>
    <c:legend>
      <c:legendPos val="b"/>
      <c:layout>
        <c:manualLayout>
          <c:xMode val="edge"/>
          <c:yMode val="edge"/>
          <c:x val="0.40725"/>
          <c:y val="0.91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Winter Loads and Resources</a:t>
            </a:r>
          </a:p>
        </c:rich>
      </c:tx>
      <c:layout/>
      <c:spPr>
        <a:noFill/>
        <a:ln>
          <a:noFill/>
        </a:ln>
      </c:spPr>
    </c:title>
    <c:plotArea>
      <c:layout>
        <c:manualLayout>
          <c:xMode val="edge"/>
          <c:yMode val="edge"/>
          <c:x val="0.0625"/>
          <c:y val="0.12675"/>
          <c:w val="0.92"/>
          <c:h val="0.7865"/>
        </c:manualLayout>
      </c:layout>
      <c:lineChart>
        <c:grouping val="standard"/>
        <c:varyColors val="0"/>
        <c:ser>
          <c:idx val="0"/>
          <c:order val="0"/>
          <c:tx>
            <c:v>Firm Load Forecast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WinterSummary!$C$4:$H$4</c:f>
              <c:numCache>
                <c:ptCount val="6"/>
                <c:pt idx="0">
                  <c:v>0</c:v>
                </c:pt>
                <c:pt idx="1">
                  <c:v>0</c:v>
                </c:pt>
                <c:pt idx="2">
                  <c:v>0</c:v>
                </c:pt>
                <c:pt idx="3">
                  <c:v>0</c:v>
                </c:pt>
                <c:pt idx="4">
                  <c:v>0</c:v>
                </c:pt>
                <c:pt idx="5">
                  <c:v>0</c:v>
                </c:pt>
              </c:numCache>
            </c:numRef>
          </c:cat>
          <c:val>
            <c:numRef>
              <c:f>WinterSummary!$C$9:$H$9</c:f>
              <c:numCache>
                <c:ptCount val="6"/>
                <c:pt idx="0">
                  <c:v>0</c:v>
                </c:pt>
                <c:pt idx="1">
                  <c:v>0</c:v>
                </c:pt>
                <c:pt idx="2">
                  <c:v>0</c:v>
                </c:pt>
                <c:pt idx="3">
                  <c:v>0</c:v>
                </c:pt>
                <c:pt idx="4">
                  <c:v>0</c:v>
                </c:pt>
                <c:pt idx="5">
                  <c:v>0</c:v>
                </c:pt>
              </c:numCache>
            </c:numRef>
          </c:val>
          <c:smooth val="0"/>
        </c:ser>
        <c:ser>
          <c:idx val="1"/>
          <c:order val="1"/>
          <c:tx>
            <c:v>Resources</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WinterSummary!$C$4:$H$4</c:f>
              <c:numCache>
                <c:ptCount val="6"/>
                <c:pt idx="0">
                  <c:v>0</c:v>
                </c:pt>
                <c:pt idx="1">
                  <c:v>0</c:v>
                </c:pt>
                <c:pt idx="2">
                  <c:v>0</c:v>
                </c:pt>
                <c:pt idx="3">
                  <c:v>0</c:v>
                </c:pt>
                <c:pt idx="4">
                  <c:v>0</c:v>
                </c:pt>
                <c:pt idx="5">
                  <c:v>0</c:v>
                </c:pt>
              </c:numCache>
            </c:numRef>
          </c:cat>
          <c:val>
            <c:numRef>
              <c:f>WinterSummary!$C$31:$H$31</c:f>
              <c:numCache>
                <c:ptCount val="6"/>
                <c:pt idx="0">
                  <c:v>0</c:v>
                </c:pt>
                <c:pt idx="1">
                  <c:v>0</c:v>
                </c:pt>
                <c:pt idx="2">
                  <c:v>0</c:v>
                </c:pt>
                <c:pt idx="3">
                  <c:v>0</c:v>
                </c:pt>
                <c:pt idx="4">
                  <c:v>0</c:v>
                </c:pt>
                <c:pt idx="5">
                  <c:v>0</c:v>
                </c:pt>
              </c:numCache>
            </c:numRef>
          </c:val>
          <c:smooth val="0"/>
        </c:ser>
        <c:marker val="1"/>
        <c:axId val="58356694"/>
        <c:axId val="55448199"/>
      </c:lineChart>
      <c:catAx>
        <c:axId val="58356694"/>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latin typeface="Arial"/>
                <a:ea typeface="Arial"/>
                <a:cs typeface="Arial"/>
              </a:defRPr>
            </a:pPr>
          </a:p>
        </c:txPr>
        <c:crossAx val="55448199"/>
        <c:crosses val="autoZero"/>
        <c:auto val="1"/>
        <c:lblOffset val="100"/>
        <c:noMultiLvlLbl val="0"/>
      </c:catAx>
      <c:valAx>
        <c:axId val="55448199"/>
        <c:scaling>
          <c:orientation val="minMax"/>
          <c:max val="80000"/>
          <c:min val="30000"/>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35"/>
              <c:y val="0.15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00" b="1" i="0" u="none" baseline="0">
                <a:latin typeface="Arial"/>
                <a:ea typeface="Arial"/>
                <a:cs typeface="Arial"/>
              </a:defRPr>
            </a:pPr>
          </a:p>
        </c:txPr>
        <c:crossAx val="58356694"/>
        <c:crossesAt val="1"/>
        <c:crossBetween val="midCat"/>
        <c:dispUnits/>
        <c:majorUnit val="10000"/>
      </c:valAx>
      <c:spPr>
        <a:noFill/>
        <a:ln>
          <a:noFill/>
        </a:ln>
      </c:spPr>
    </c:plotArea>
    <c:legend>
      <c:legendPos val="b"/>
      <c:layout/>
      <c:overlay val="0"/>
      <c:spPr>
        <a:ln w="3175">
          <a:noFill/>
        </a:ln>
      </c:spPr>
      <c:txPr>
        <a:bodyPr vert="horz" rot="0"/>
        <a:lstStyle/>
        <a:p>
          <a:pPr>
            <a:defRPr lang="en-US" cap="none" sz="925"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Winter Resources and Loads</a:t>
            </a:r>
          </a:p>
        </c:rich>
      </c:tx>
      <c:layout/>
      <c:spPr>
        <a:noFill/>
        <a:ln>
          <a:noFill/>
        </a:ln>
      </c:spPr>
    </c:title>
    <c:plotArea>
      <c:layout>
        <c:manualLayout>
          <c:xMode val="edge"/>
          <c:yMode val="edge"/>
          <c:x val="0.07075"/>
          <c:y val="0.177"/>
          <c:w val="0.91"/>
          <c:h val="0.68425"/>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CMZones!$BD$13:$BD$17</c:f>
              <c:strCache/>
            </c:strRef>
          </c:cat>
          <c:val>
            <c:numRef>
              <c:f>CMZones!$BE$13:$BE$17</c:f>
              <c:numCache>
                <c:ptCount val="5"/>
                <c:pt idx="0">
                  <c:v>0</c:v>
                </c:pt>
                <c:pt idx="1">
                  <c:v>0</c:v>
                </c:pt>
                <c:pt idx="2">
                  <c:v>0</c:v>
                </c:pt>
                <c:pt idx="3">
                  <c:v>0</c:v>
                </c:pt>
                <c:pt idx="4">
                  <c:v>0</c:v>
                </c:pt>
              </c:numCache>
            </c:numRef>
          </c:val>
        </c:ser>
        <c:ser>
          <c:idx val="1"/>
          <c:order val="1"/>
          <c:tx>
            <c:v>Loads</c:v>
          </c:tx>
          <c:invertIfNegative val="0"/>
          <c:extLst>
            <c:ext xmlns:c14="http://schemas.microsoft.com/office/drawing/2007/8/2/chart" uri="{6F2FDCE9-48DA-4B69-8628-5D25D57E5C99}">
              <c14:invertSolidFillFmt>
                <c14:spPr>
                  <a:solidFill>
                    <a:srgbClr val="000000"/>
                  </a:solidFill>
                </c14:spPr>
              </c14:invertSolidFillFmt>
            </c:ext>
          </c:extLst>
          <c:cat>
            <c:strRef>
              <c:f>CMZones!$BD$13:$BD$17</c:f>
              <c:strCache/>
            </c:strRef>
          </c:cat>
          <c:val>
            <c:numRef>
              <c:f>CMZones!$BF$13:$BF$17</c:f>
              <c:numCache>
                <c:ptCount val="5"/>
                <c:pt idx="0">
                  <c:v>0</c:v>
                </c:pt>
                <c:pt idx="1">
                  <c:v>0</c:v>
                </c:pt>
                <c:pt idx="2">
                  <c:v>0</c:v>
                </c:pt>
                <c:pt idx="3">
                  <c:v>0</c:v>
                </c:pt>
                <c:pt idx="4">
                  <c:v>0</c:v>
                </c:pt>
              </c:numCache>
            </c:numRef>
          </c:val>
        </c:ser>
        <c:axId val="26031666"/>
        <c:axId val="32958403"/>
      </c:barChart>
      <c:catAx>
        <c:axId val="26031666"/>
        <c:scaling>
          <c:orientation val="minMax"/>
        </c:scaling>
        <c:axPos val="b"/>
        <c:delete val="0"/>
        <c:numFmt formatCode="General" sourceLinked="1"/>
        <c:majorTickMark val="none"/>
        <c:minorTickMark val="none"/>
        <c:tickLblPos val="nextTo"/>
        <c:spPr>
          <a:ln w="25400">
            <a:solidFill/>
          </a:ln>
        </c:spPr>
        <c:txPr>
          <a:bodyPr/>
          <a:lstStyle/>
          <a:p>
            <a:pPr>
              <a:defRPr lang="en-US" cap="none" sz="875" b="1" i="0" u="none" baseline="0">
                <a:latin typeface="Arial"/>
                <a:ea typeface="Arial"/>
                <a:cs typeface="Arial"/>
              </a:defRPr>
            </a:pPr>
          </a:p>
        </c:txPr>
        <c:crossAx val="32958403"/>
        <c:crosses val="autoZero"/>
        <c:auto val="1"/>
        <c:lblOffset val="100"/>
        <c:noMultiLvlLbl val="0"/>
      </c:catAx>
      <c:valAx>
        <c:axId val="32958403"/>
        <c:scaling>
          <c:orientation val="minMax"/>
        </c:scaling>
        <c:axPos val="l"/>
        <c:title>
          <c:tx>
            <c:rich>
              <a:bodyPr vert="horz" rot="0" anchor="ctr"/>
              <a:lstStyle/>
              <a:p>
                <a:pPr algn="ctr">
                  <a:defRPr/>
                </a:pPr>
                <a:r>
                  <a:rPr lang="en-US" cap="none" sz="875" b="1" i="0" u="none" baseline="0">
                    <a:latin typeface="Arial"/>
                    <a:ea typeface="Arial"/>
                    <a:cs typeface="Arial"/>
                  </a:rPr>
                  <a:t>MW</a:t>
                </a:r>
              </a:p>
            </c:rich>
          </c:tx>
          <c:layout>
            <c:manualLayout>
              <c:xMode val="factor"/>
              <c:yMode val="factor"/>
              <c:x val="0.02075"/>
              <c:y val="0.168"/>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75" b="1" i="0" u="none" baseline="0">
                <a:latin typeface="Arial"/>
                <a:ea typeface="Arial"/>
                <a:cs typeface="Arial"/>
              </a:defRPr>
            </a:pPr>
          </a:p>
        </c:txPr>
        <c:crossAx val="26031666"/>
        <c:crossesAt val="1"/>
        <c:crossBetween val="between"/>
        <c:dispUnits/>
      </c:valAx>
      <c:spPr>
        <a:noFill/>
        <a:ln>
          <a:noFill/>
        </a:ln>
      </c:spPr>
    </c:plotArea>
    <c:legend>
      <c:legendPos val="b"/>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ERCOT GENERATION CAPACITY AND DEMAND PROJECTIONS</a:t>
            </a:r>
          </a:p>
        </c:rich>
      </c:tx>
      <c:layout/>
      <c:spPr>
        <a:noFill/>
        <a:ln>
          <a:noFill/>
        </a:ln>
      </c:spPr>
    </c:title>
    <c:plotArea>
      <c:layout>
        <c:manualLayout>
          <c:xMode val="edge"/>
          <c:yMode val="edge"/>
          <c:x val="0.02675"/>
          <c:y val="0.14925"/>
          <c:w val="0.92025"/>
          <c:h val="0.79075"/>
        </c:manualLayout>
      </c:layout>
      <c:lineChart>
        <c:grouping val="standard"/>
        <c:varyColors val="0"/>
        <c:ser>
          <c:idx val="5"/>
          <c:order val="0"/>
          <c:tx>
            <c:v>Total Requirement (Peak + 12.5%  Reserve Margin)</c:v>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l"/>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77663.25</c:v>
              </c:pt>
              <c:pt idx="1">
                <c:v>86644.125</c:v>
              </c:pt>
              <c:pt idx="2">
                <c:v>96836.625</c:v>
              </c:pt>
              <c:pt idx="3">
                <c:v>108229.5</c:v>
              </c:pt>
            </c:numLit>
          </c:val>
          <c:smooth val="0"/>
        </c:ser>
        <c:ser>
          <c:idx val="4"/>
          <c:order val="1"/>
          <c:tx>
            <c:v>Peak demand </c:v>
          </c:tx>
          <c:spPr>
            <a:ln w="381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l"/>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69034</c:v>
              </c:pt>
              <c:pt idx="1">
                <c:v>77017</c:v>
              </c:pt>
              <c:pt idx="2">
                <c:v>86077</c:v>
              </c:pt>
              <c:pt idx="3">
                <c:v>96204</c:v>
              </c:pt>
            </c:numLit>
          </c:val>
          <c:smooth val="0"/>
        </c:ser>
        <c:ser>
          <c:idx val="1"/>
          <c:order val="2"/>
          <c:tx>
            <c:v>Capacity less units 50 years old or older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l"/>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73317.29999999997</c:v>
              </c:pt>
              <c:pt idx="1">
                <c:v>69909.30000000002</c:v>
              </c:pt>
              <c:pt idx="2">
                <c:v>61637.3</c:v>
              </c:pt>
              <c:pt idx="3">
                <c:v>49520.30000000002</c:v>
              </c:pt>
            </c:numLit>
          </c:val>
          <c:smooth val="0"/>
        </c:ser>
        <c:ser>
          <c:idx val="2"/>
          <c:order val="3"/>
          <c:tx>
            <c:v>Capacity less units 40 years old or older</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l"/>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61637.299999999974</c:v>
              </c:pt>
              <c:pt idx="1">
                <c:v>49520.30000000002</c:v>
              </c:pt>
              <c:pt idx="2">
                <c:v>40208.3</c:v>
              </c:pt>
              <c:pt idx="3">
                <c:v>34481.30000000002</c:v>
              </c:pt>
            </c:numLit>
          </c:val>
          <c:smooth val="0"/>
        </c:ser>
        <c:ser>
          <c:idx val="3"/>
          <c:order val="4"/>
          <c:tx>
            <c:v>Capacity less units 30 years old or older</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l"/>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40208.299999999974</c:v>
              </c:pt>
              <c:pt idx="1">
                <c:v>34481.30000000002</c:v>
              </c:pt>
              <c:pt idx="2">
                <c:v>27482.300000000003</c:v>
              </c:pt>
              <c:pt idx="3">
                <c:v>25210.100000000017</c:v>
              </c:pt>
            </c:numLit>
          </c:val>
          <c:smooth val="0"/>
        </c:ser>
        <c:marker val="1"/>
        <c:axId val="29271744"/>
        <c:axId val="62119105"/>
      </c:lineChart>
      <c:catAx>
        <c:axId val="29271744"/>
        <c:scaling>
          <c:orientation val="minMax"/>
        </c:scaling>
        <c:axPos val="b"/>
        <c:delete val="0"/>
        <c:numFmt formatCode="General" sourceLinked="1"/>
        <c:majorTickMark val="in"/>
        <c:minorTickMark val="none"/>
        <c:tickLblPos val="nextTo"/>
        <c:spPr>
          <a:ln w="25400">
            <a:solidFill/>
          </a:ln>
        </c:spPr>
        <c:txPr>
          <a:bodyPr/>
          <a:lstStyle/>
          <a:p>
            <a:pPr>
              <a:defRPr lang="en-US" cap="none" sz="1050" b="1" i="0" u="none" baseline="0">
                <a:latin typeface="Arial"/>
                <a:ea typeface="Arial"/>
                <a:cs typeface="Arial"/>
              </a:defRPr>
            </a:pPr>
          </a:p>
        </c:txPr>
        <c:crossAx val="62119105"/>
        <c:crosses val="autoZero"/>
        <c:auto val="1"/>
        <c:lblOffset val="100"/>
        <c:noMultiLvlLbl val="0"/>
      </c:catAx>
      <c:valAx>
        <c:axId val="62119105"/>
        <c:scaling>
          <c:orientation val="minMax"/>
          <c:max val="120000"/>
          <c:min val="20000"/>
        </c:scaling>
        <c:axPos val="l"/>
        <c:title>
          <c:tx>
            <c:rich>
              <a:bodyPr vert="horz" rot="0" anchor="ctr"/>
              <a:lstStyle/>
              <a:p>
                <a:pPr algn="ctr">
                  <a:defRPr/>
                </a:pPr>
                <a:r>
                  <a:rPr lang="en-US" cap="none" sz="1050" b="1" i="0" u="none" baseline="0">
                    <a:latin typeface="Arial"/>
                    <a:ea typeface="Arial"/>
                    <a:cs typeface="Arial"/>
                  </a:rPr>
                  <a:t>MW</a:t>
                </a:r>
              </a:p>
            </c:rich>
          </c:tx>
          <c:layout>
            <c:manualLayout>
              <c:xMode val="factor"/>
              <c:yMode val="factor"/>
              <c:x val="0.01275"/>
              <c:y val="0.139"/>
            </c:manualLayout>
          </c:layout>
          <c:overlay val="0"/>
          <c:spPr>
            <a:noFill/>
            <a:ln>
              <a:noFill/>
            </a:ln>
          </c:spPr>
        </c:title>
        <c:majorGridlines>
          <c:spPr>
            <a:ln w="3175">
              <a:solidFill/>
              <a:prstDash val="sysDot"/>
            </a:ln>
          </c:spPr>
        </c:majorGridlines>
        <c:delete val="0"/>
        <c:numFmt formatCode="#,##0" sourceLinked="0"/>
        <c:majorTickMark val="none"/>
        <c:minorTickMark val="none"/>
        <c:tickLblPos val="nextTo"/>
        <c:spPr>
          <a:ln w="25400">
            <a:solidFill/>
          </a:ln>
        </c:spPr>
        <c:txPr>
          <a:bodyPr/>
          <a:lstStyle/>
          <a:p>
            <a:pPr>
              <a:defRPr lang="en-US" cap="none" sz="1050" b="1" i="0" u="none" baseline="0">
                <a:latin typeface="Arial"/>
                <a:ea typeface="Arial"/>
                <a:cs typeface="Arial"/>
              </a:defRPr>
            </a:pPr>
          </a:p>
        </c:txPr>
        <c:crossAx val="29271744"/>
        <c:crossesAt val="1"/>
        <c:crossBetween val="between"/>
        <c:dispUnits/>
      </c:valAx>
      <c:spPr>
        <a:noFill/>
        <a:ln>
          <a:noFill/>
        </a:ln>
      </c:spPr>
    </c:plotArea>
    <c:legend>
      <c:legendPos val="r"/>
      <c:layout>
        <c:manualLayout>
          <c:xMode val="edge"/>
          <c:yMode val="edge"/>
          <c:x val="0.10675"/>
          <c:y val="0.1205"/>
          <c:w val="0.413"/>
          <c:h val="0.219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POSSIBLE ERCOT GENERATION CAPACITY NEEDED</a:t>
            </a:r>
          </a:p>
        </c:rich>
      </c:tx>
      <c:layout/>
      <c:spPr>
        <a:noFill/>
        <a:ln>
          <a:noFill/>
        </a:ln>
      </c:spPr>
    </c:title>
    <c:plotArea>
      <c:layout>
        <c:manualLayout>
          <c:xMode val="edge"/>
          <c:yMode val="edge"/>
          <c:x val="0.04325"/>
          <c:y val="0.12625"/>
          <c:w val="0.917"/>
          <c:h val="0.8575"/>
        </c:manualLayout>
      </c:layout>
      <c:lineChart>
        <c:grouping val="standard"/>
        <c:varyColors val="0"/>
        <c:ser>
          <c:idx val="0"/>
          <c:order val="0"/>
          <c:tx>
            <c:v>Capacity needed less units 30 years old or older</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t"/>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4345.950000000026</c:v>
              </c:pt>
              <c:pt idx="1">
                <c:v>16734.824999999983</c:v>
              </c:pt>
              <c:pt idx="2">
                <c:v>35199.325</c:v>
              </c:pt>
              <c:pt idx="3">
                <c:v>58709.19999999998</c:v>
              </c:pt>
            </c:numLit>
          </c:val>
          <c:smooth val="0"/>
        </c:ser>
        <c:ser>
          <c:idx val="1"/>
          <c:order val="1"/>
          <c:tx>
            <c:v>Capacity needed less units 40 years old or older</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t"/>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16025.950000000026</c:v>
              </c:pt>
              <c:pt idx="1">
                <c:v>37123.82499999998</c:v>
              </c:pt>
              <c:pt idx="2">
                <c:v>56628.325</c:v>
              </c:pt>
              <c:pt idx="3">
                <c:v>73748.19999999998</c:v>
              </c:pt>
            </c:numLit>
          </c:val>
          <c:smooth val="0"/>
        </c:ser>
        <c:ser>
          <c:idx val="2"/>
          <c:order val="2"/>
          <c:tx>
            <c:v>Capacity needed less units 50 years old or older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000" b="1" i="0" u="none" baseline="0">
                    <a:latin typeface="Arial"/>
                    <a:ea typeface="Arial"/>
                    <a:cs typeface="Arial"/>
                  </a:defRPr>
                </a:pPr>
              </a:p>
            </c:txPr>
            <c:dLblPos val="t"/>
            <c:showLegendKey val="0"/>
            <c:showVal val="1"/>
            <c:showBubbleSize val="0"/>
            <c:showCatName val="0"/>
            <c:showSerName val="0"/>
            <c:showLeaderLines val="1"/>
            <c:showPercent val="0"/>
          </c:dLbls>
          <c:cat>
            <c:numLit>
              <c:ptCount val="4"/>
              <c:pt idx="0">
                <c:v>2011</c:v>
              </c:pt>
              <c:pt idx="1">
                <c:v>2016</c:v>
              </c:pt>
              <c:pt idx="2">
                <c:v>2021</c:v>
              </c:pt>
              <c:pt idx="3">
                <c:v>2026</c:v>
              </c:pt>
            </c:numLit>
          </c:cat>
          <c:val>
            <c:numLit>
              <c:ptCount val="4"/>
              <c:pt idx="0">
                <c:v>37454.950000000026</c:v>
              </c:pt>
              <c:pt idx="1">
                <c:v>52162.82499999998</c:v>
              </c:pt>
              <c:pt idx="2">
                <c:v>69354.325</c:v>
              </c:pt>
              <c:pt idx="3">
                <c:v>83019.39999999998</c:v>
              </c:pt>
            </c:numLit>
          </c:val>
          <c:smooth val="0"/>
        </c:ser>
        <c:axId val="22201034"/>
        <c:axId val="65591579"/>
      </c:lineChart>
      <c:catAx>
        <c:axId val="22201034"/>
        <c:scaling>
          <c:orientation val="minMax"/>
        </c:scaling>
        <c:axPos val="b"/>
        <c:delete val="0"/>
        <c:numFmt formatCode="General" sourceLinked="1"/>
        <c:majorTickMark val="in"/>
        <c:minorTickMark val="none"/>
        <c:tickLblPos val="nextTo"/>
        <c:spPr>
          <a:ln w="25400">
            <a:solidFill/>
          </a:ln>
        </c:spPr>
        <c:txPr>
          <a:bodyPr/>
          <a:lstStyle/>
          <a:p>
            <a:pPr>
              <a:defRPr lang="en-US" cap="none" sz="1025" b="1" i="0" u="none" baseline="0">
                <a:latin typeface="Arial"/>
                <a:ea typeface="Arial"/>
                <a:cs typeface="Arial"/>
              </a:defRPr>
            </a:pPr>
          </a:p>
        </c:txPr>
        <c:crossAx val="65591579"/>
        <c:crosses val="autoZero"/>
        <c:auto val="1"/>
        <c:lblOffset val="100"/>
        <c:noMultiLvlLbl val="0"/>
      </c:catAx>
      <c:valAx>
        <c:axId val="65591579"/>
        <c:scaling>
          <c:orientation val="minMax"/>
        </c:scaling>
        <c:axPos val="l"/>
        <c:title>
          <c:tx>
            <c:rich>
              <a:bodyPr vert="horz" rot="0" anchor="ctr"/>
              <a:lstStyle/>
              <a:p>
                <a:pPr algn="ctr">
                  <a:defRPr/>
                </a:pPr>
                <a:r>
                  <a:rPr lang="en-US" cap="none" sz="1025" b="1" i="0" u="none" baseline="0">
                    <a:latin typeface="Arial"/>
                    <a:ea typeface="Arial"/>
                    <a:cs typeface="Arial"/>
                  </a:rPr>
                  <a:t>MW</a:t>
                </a:r>
              </a:p>
            </c:rich>
          </c:tx>
          <c:layout>
            <c:manualLayout>
              <c:xMode val="factor"/>
              <c:yMode val="factor"/>
              <c:x val="0.01075"/>
              <c:y val="0.14025"/>
            </c:manualLayout>
          </c:layout>
          <c:overlay val="0"/>
          <c:spPr>
            <a:noFill/>
            <a:ln>
              <a:noFill/>
            </a:ln>
          </c:spPr>
        </c:title>
        <c:majorGridlines>
          <c:spPr>
            <a:ln w="3175">
              <a:solidFill/>
              <a:prstDash val="sysDot"/>
            </a:ln>
          </c:spPr>
        </c:majorGridlines>
        <c:delete val="0"/>
        <c:numFmt formatCode="#,##0" sourceLinked="0"/>
        <c:majorTickMark val="none"/>
        <c:minorTickMark val="none"/>
        <c:tickLblPos val="nextTo"/>
        <c:spPr>
          <a:ln w="25400">
            <a:solidFill/>
          </a:ln>
        </c:spPr>
        <c:txPr>
          <a:bodyPr/>
          <a:lstStyle/>
          <a:p>
            <a:pPr>
              <a:defRPr lang="en-US" cap="none" sz="1025" b="1" i="0" u="none" baseline="0">
                <a:latin typeface="Arial"/>
                <a:ea typeface="Arial"/>
                <a:cs typeface="Arial"/>
              </a:defRPr>
            </a:pPr>
          </a:p>
        </c:txPr>
        <c:crossAx val="22201034"/>
        <c:crossesAt val="1"/>
        <c:crossBetween val="between"/>
        <c:dispUnits/>
      </c:valAx>
      <c:spPr>
        <a:noFill/>
        <a:ln>
          <a:noFill/>
        </a:ln>
      </c:spPr>
    </c:plotArea>
    <c:legend>
      <c:legendPos val="r"/>
      <c:layout>
        <c:manualLayout>
          <c:xMode val="edge"/>
          <c:yMode val="edge"/>
          <c:x val="0.11075"/>
          <c:y val="0.15525"/>
          <c:w val="0.38825"/>
          <c:h val="0.21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Summer 2006 Fuel Types - ERCOT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SummerFuelTypes!$B$86:$B$92</c:f>
              <c:strCache/>
            </c:strRef>
          </c:cat>
          <c:val>
            <c:numRef>
              <c:f>SummerFuelTypes!$C$86:$C$92</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Summer 2006 Fuel Types - Houston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SummerFuelTypes!$L$86:$L$92</c:f>
              <c:strCache/>
            </c:strRef>
          </c:cat>
          <c:val>
            <c:numRef>
              <c:f>SummerFuelTypes!$M$86:$M$92</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Summer 2006 Fuel Types - North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SummerFuelTypes!$U$86:$U$92</c:f>
              <c:strCache/>
            </c:strRef>
          </c:cat>
          <c:val>
            <c:numRef>
              <c:f>SummerFuelTypes!$V$86:$V$92</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Summer 2006 Fuel Types - Northeast Zone</a:t>
            </a:r>
          </a:p>
        </c:rich>
      </c:tx>
      <c:layout>
        <c:manualLayout>
          <c:xMode val="factor"/>
          <c:yMode val="factor"/>
          <c:x val="0.002"/>
          <c:y val="-0.02125"/>
        </c:manualLayout>
      </c:layout>
      <c:spPr>
        <a:noFill/>
        <a:ln>
          <a:noFill/>
        </a:ln>
      </c:spPr>
    </c:title>
    <c:plotArea>
      <c:layout>
        <c:manualLayout>
          <c:xMode val="edge"/>
          <c:yMode val="edge"/>
          <c:x val="0.20875"/>
          <c:y val="0.303"/>
          <c:w val="0.5795"/>
          <c:h val="0.4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SummerFuelTypes!$AD$86:$AD$92</c:f>
              <c:strCache/>
            </c:strRef>
          </c:cat>
          <c:val>
            <c:numRef>
              <c:f>SummerFuelTypes!$AE$86:$AE$92</c:f>
              <c:numCache>
                <c:ptCount val="7"/>
                <c:pt idx="0">
                  <c:v>0</c:v>
                </c:pt>
                <c:pt idx="1">
                  <c:v>0</c:v>
                </c:pt>
                <c:pt idx="2">
                  <c:v>0</c:v>
                </c:pt>
                <c:pt idx="3">
                  <c:v>0</c:v>
                </c:pt>
                <c:pt idx="4">
                  <c:v>0</c:v>
                </c:pt>
                <c:pt idx="5">
                  <c:v>0</c:v>
                </c:pt>
                <c:pt idx="6">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Summer 2006 Fuel Types - South Zone</a:t>
            </a:r>
          </a:p>
        </c:rich>
      </c:tx>
      <c:layout>
        <c:manualLayout>
          <c:xMode val="factor"/>
          <c:yMode val="factor"/>
          <c:x val="0.002"/>
          <c:y val="-0.02125"/>
        </c:manualLayout>
      </c:layout>
      <c:spPr>
        <a:noFill/>
        <a:ln>
          <a:noFill/>
        </a:ln>
      </c:spPr>
    </c:title>
    <c:plotArea>
      <c:layout>
        <c:manualLayout>
          <c:xMode val="edge"/>
          <c:yMode val="edge"/>
          <c:x val="0.212"/>
          <c:y val="0.3045"/>
          <c:w val="0.57575"/>
          <c:h val="0.40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SummerFuelTypes!$AM$86:$AM$92</c:f>
              <c:strCache>
                <c:ptCount val="7"/>
                <c:pt idx="0">
                  <c:v>Natural Gas</c:v>
                </c:pt>
                <c:pt idx="1">
                  <c:v>Wind</c:v>
                </c:pt>
                <c:pt idx="2">
                  <c:v>Coal</c:v>
                </c:pt>
                <c:pt idx="3">
                  <c:v>Water</c:v>
                </c:pt>
                <c:pt idx="4">
                  <c:v>Other</c:v>
                </c:pt>
                <c:pt idx="5">
                  <c:v>Nuclear</c:v>
                </c:pt>
                <c:pt idx="6">
                  <c:v>Diesel</c:v>
                </c:pt>
              </c:strCache>
            </c:strRef>
          </c:cat>
          <c:val>
            <c:numRef>
              <c:f>SummerFuelTypes!$AN$86:$AN$92</c:f>
              <c:numCache>
                <c:ptCount val="7"/>
                <c:pt idx="0">
                  <c:v>0.6594985277058981</c:v>
                </c:pt>
                <c:pt idx="1">
                  <c:v>0</c:v>
                </c:pt>
                <c:pt idx="2">
                  <c:v>0.20603194432051397</c:v>
                </c:pt>
                <c:pt idx="3">
                  <c:v>0.018515213705719638</c:v>
                </c:pt>
                <c:pt idx="4">
                  <c:v>0.001115374319621665</c:v>
                </c:pt>
                <c:pt idx="5">
                  <c:v>0.1142143303292585</c:v>
                </c:pt>
                <c:pt idx="6">
                  <c:v>0.0006246096189881324</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image" Target="../media/image2.png" /><Relationship Id="rId7"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xdr:row>
      <xdr:rowOff>0</xdr:rowOff>
    </xdr:from>
    <xdr:to>
      <xdr:col>6</xdr:col>
      <xdr:colOff>295275</xdr:colOff>
      <xdr:row>14</xdr:row>
      <xdr:rowOff>28575</xdr:rowOff>
    </xdr:to>
    <xdr:pic>
      <xdr:nvPicPr>
        <xdr:cNvPr id="1" name="Picture 1"/>
        <xdr:cNvPicPr preferRelativeResize="1">
          <a:picLocks noChangeAspect="1"/>
        </xdr:cNvPicPr>
      </xdr:nvPicPr>
      <xdr:blipFill>
        <a:blip r:embed="rId1"/>
        <a:stretch>
          <a:fillRect/>
        </a:stretch>
      </xdr:blipFill>
      <xdr:spPr>
        <a:xfrm>
          <a:off x="942975" y="323850"/>
          <a:ext cx="36576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5</xdr:row>
      <xdr:rowOff>123825</xdr:rowOff>
    </xdr:from>
    <xdr:to>
      <xdr:col>17</xdr:col>
      <xdr:colOff>57150</xdr:colOff>
      <xdr:row>32</xdr:row>
      <xdr:rowOff>95250</xdr:rowOff>
    </xdr:to>
    <xdr:graphicFrame>
      <xdr:nvGraphicFramePr>
        <xdr:cNvPr id="1" name="Chart 1"/>
        <xdr:cNvGraphicFramePr/>
      </xdr:nvGraphicFramePr>
      <xdr:xfrm>
        <a:off x="7791450" y="1752600"/>
        <a:ext cx="5457825" cy="4352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9525</xdr:rowOff>
    </xdr:from>
    <xdr:to>
      <xdr:col>16</xdr:col>
      <xdr:colOff>1162050</xdr:colOff>
      <xdr:row>32</xdr:row>
      <xdr:rowOff>0</xdr:rowOff>
    </xdr:to>
    <xdr:graphicFrame>
      <xdr:nvGraphicFramePr>
        <xdr:cNvPr id="1" name="Chart 1"/>
        <xdr:cNvGraphicFramePr/>
      </xdr:nvGraphicFramePr>
      <xdr:xfrm>
        <a:off x="7429500" y="1533525"/>
        <a:ext cx="5429250" cy="4371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0.506</cdr:x>
      <cdr:y>0.509</cdr:y>
    </cdr:from>
    <cdr:to>
      <cdr:x>0.519</cdr:x>
      <cdr:y>0.55575</cdr:y>
    </cdr:to>
    <cdr:sp>
      <cdr:nvSpPr>
        <cdr:cNvPr id="1" name="TextBox 1"/>
        <cdr:cNvSpPr txBox="1">
          <a:spLocks noChangeArrowheads="1"/>
        </cdr:cNvSpPr>
      </cdr:nvSpPr>
      <cdr:spPr>
        <a:xfrm>
          <a:off x="4600575" y="3019425"/>
          <a:ext cx="114300" cy="276225"/>
        </a:xfrm>
        <a:prstGeom prst="rect">
          <a:avLst/>
        </a:prstGeom>
        <a:noFill/>
        <a:ln w="1" cmpd="sng">
          <a:noFill/>
        </a:ln>
      </cdr:spPr>
      <cdr:txBody>
        <a:bodyPr vertOverflow="clip" wrap="square" anchor="ctr"/>
        <a:p>
          <a:pPr algn="ctr">
            <a:defRPr/>
          </a:pPr>
          <a:r>
            <a:rPr lang="en-US" cap="none" sz="1675" b="0" i="0" u="none" baseline="0">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14</xdr:col>
      <xdr:colOff>571500</xdr:colOff>
      <xdr:row>37</xdr:row>
      <xdr:rowOff>104775</xdr:rowOff>
    </xdr:to>
    <xdr:graphicFrame>
      <xdr:nvGraphicFramePr>
        <xdr:cNvPr id="1" name="Chart 16"/>
        <xdr:cNvGraphicFramePr/>
      </xdr:nvGraphicFramePr>
      <xdr:xfrm>
        <a:off x="0" y="381000"/>
        <a:ext cx="9105900" cy="5934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14</xdr:col>
      <xdr:colOff>581025</xdr:colOff>
      <xdr:row>74</xdr:row>
      <xdr:rowOff>142875</xdr:rowOff>
    </xdr:to>
    <xdr:graphicFrame>
      <xdr:nvGraphicFramePr>
        <xdr:cNvPr id="2" name="Chart 17"/>
        <xdr:cNvGraphicFramePr/>
      </xdr:nvGraphicFramePr>
      <xdr:xfrm>
        <a:off x="0" y="6372225"/>
        <a:ext cx="9115425" cy="5972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9525</xdr:rowOff>
    </xdr:from>
    <xdr:to>
      <xdr:col>9</xdr:col>
      <xdr:colOff>9525</xdr:colOff>
      <xdr:row>59</xdr:row>
      <xdr:rowOff>152400</xdr:rowOff>
    </xdr:to>
    <xdr:graphicFrame>
      <xdr:nvGraphicFramePr>
        <xdr:cNvPr id="1" name="Chart 1"/>
        <xdr:cNvGraphicFramePr/>
      </xdr:nvGraphicFramePr>
      <xdr:xfrm>
        <a:off x="276225" y="5705475"/>
        <a:ext cx="4648200" cy="28956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42</xdr:row>
      <xdr:rowOff>19050</xdr:rowOff>
    </xdr:from>
    <xdr:to>
      <xdr:col>18</xdr:col>
      <xdr:colOff>9525</xdr:colOff>
      <xdr:row>60</xdr:row>
      <xdr:rowOff>9525</xdr:rowOff>
    </xdr:to>
    <xdr:graphicFrame>
      <xdr:nvGraphicFramePr>
        <xdr:cNvPr id="2" name="Chart 2"/>
        <xdr:cNvGraphicFramePr/>
      </xdr:nvGraphicFramePr>
      <xdr:xfrm>
        <a:off x="5543550" y="5715000"/>
        <a:ext cx="4638675" cy="29051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41</xdr:row>
      <xdr:rowOff>152400</xdr:rowOff>
    </xdr:from>
    <xdr:to>
      <xdr:col>27</xdr:col>
      <xdr:colOff>9525</xdr:colOff>
      <xdr:row>59</xdr:row>
      <xdr:rowOff>152400</xdr:rowOff>
    </xdr:to>
    <xdr:graphicFrame>
      <xdr:nvGraphicFramePr>
        <xdr:cNvPr id="3" name="Chart 3"/>
        <xdr:cNvGraphicFramePr/>
      </xdr:nvGraphicFramePr>
      <xdr:xfrm>
        <a:off x="10801350" y="5686425"/>
        <a:ext cx="4638675" cy="2914650"/>
      </xdr:xfrm>
      <a:graphic>
        <a:graphicData uri="http://schemas.openxmlformats.org/drawingml/2006/chart">
          <c:chart xmlns:c="http://schemas.openxmlformats.org/drawingml/2006/chart" r:id="rId3"/>
        </a:graphicData>
      </a:graphic>
    </xdr:graphicFrame>
    <xdr:clientData/>
  </xdr:twoCellAnchor>
  <xdr:twoCellAnchor>
    <xdr:from>
      <xdr:col>29</xdr:col>
      <xdr:colOff>9525</xdr:colOff>
      <xdr:row>41</xdr:row>
      <xdr:rowOff>152400</xdr:rowOff>
    </xdr:from>
    <xdr:to>
      <xdr:col>36</xdr:col>
      <xdr:colOff>0</xdr:colOff>
      <xdr:row>60</xdr:row>
      <xdr:rowOff>9525</xdr:rowOff>
    </xdr:to>
    <xdr:graphicFrame>
      <xdr:nvGraphicFramePr>
        <xdr:cNvPr id="4" name="Chart 7"/>
        <xdr:cNvGraphicFramePr/>
      </xdr:nvGraphicFramePr>
      <xdr:xfrm>
        <a:off x="16068675" y="5686425"/>
        <a:ext cx="4619625" cy="2933700"/>
      </xdr:xfrm>
      <a:graphic>
        <a:graphicData uri="http://schemas.openxmlformats.org/drawingml/2006/chart">
          <c:chart xmlns:c="http://schemas.openxmlformats.org/drawingml/2006/chart" r:id="rId4"/>
        </a:graphicData>
      </a:graphic>
    </xdr:graphicFrame>
    <xdr:clientData/>
  </xdr:twoCellAnchor>
  <xdr:twoCellAnchor>
    <xdr:from>
      <xdr:col>38</xdr:col>
      <xdr:colOff>9525</xdr:colOff>
      <xdr:row>42</xdr:row>
      <xdr:rowOff>0</xdr:rowOff>
    </xdr:from>
    <xdr:to>
      <xdr:col>44</xdr:col>
      <xdr:colOff>590550</xdr:colOff>
      <xdr:row>60</xdr:row>
      <xdr:rowOff>0</xdr:rowOff>
    </xdr:to>
    <xdr:graphicFrame>
      <xdr:nvGraphicFramePr>
        <xdr:cNvPr id="5" name="Chart 8"/>
        <xdr:cNvGraphicFramePr/>
      </xdr:nvGraphicFramePr>
      <xdr:xfrm>
        <a:off x="21326475" y="5695950"/>
        <a:ext cx="4600575" cy="2914650"/>
      </xdr:xfrm>
      <a:graphic>
        <a:graphicData uri="http://schemas.openxmlformats.org/drawingml/2006/chart">
          <c:chart xmlns:c="http://schemas.openxmlformats.org/drawingml/2006/chart" r:id="rId5"/>
        </a:graphicData>
      </a:graphic>
    </xdr:graphicFrame>
    <xdr:clientData/>
  </xdr:twoCellAnchor>
  <xdr:twoCellAnchor>
    <xdr:from>
      <xdr:col>47</xdr:col>
      <xdr:colOff>0</xdr:colOff>
      <xdr:row>42</xdr:row>
      <xdr:rowOff>9525</xdr:rowOff>
    </xdr:from>
    <xdr:to>
      <xdr:col>54</xdr:col>
      <xdr:colOff>0</xdr:colOff>
      <xdr:row>59</xdr:row>
      <xdr:rowOff>152400</xdr:rowOff>
    </xdr:to>
    <xdr:graphicFrame>
      <xdr:nvGraphicFramePr>
        <xdr:cNvPr id="6" name="Chart 9"/>
        <xdr:cNvGraphicFramePr/>
      </xdr:nvGraphicFramePr>
      <xdr:xfrm>
        <a:off x="26574750" y="5705475"/>
        <a:ext cx="4629150" cy="2895600"/>
      </xdr:xfrm>
      <a:graphic>
        <a:graphicData uri="http://schemas.openxmlformats.org/drawingml/2006/chart">
          <c:chart xmlns:c="http://schemas.openxmlformats.org/drawingml/2006/chart" r:id="rId6"/>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9525</xdr:rowOff>
    </xdr:from>
    <xdr:to>
      <xdr:col>7</xdr:col>
      <xdr:colOff>600075</xdr:colOff>
      <xdr:row>49</xdr:row>
      <xdr:rowOff>9525</xdr:rowOff>
    </xdr:to>
    <xdr:graphicFrame>
      <xdr:nvGraphicFramePr>
        <xdr:cNvPr id="1" name="Chart 2"/>
        <xdr:cNvGraphicFramePr/>
      </xdr:nvGraphicFramePr>
      <xdr:xfrm>
        <a:off x="314325" y="5724525"/>
        <a:ext cx="4476750" cy="2914650"/>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31</xdr:row>
      <xdr:rowOff>0</xdr:rowOff>
    </xdr:from>
    <xdr:to>
      <xdr:col>19</xdr:col>
      <xdr:colOff>9525</xdr:colOff>
      <xdr:row>48</xdr:row>
      <xdr:rowOff>152400</xdr:rowOff>
    </xdr:to>
    <xdr:graphicFrame>
      <xdr:nvGraphicFramePr>
        <xdr:cNvPr id="2" name="Chart 3"/>
        <xdr:cNvGraphicFramePr/>
      </xdr:nvGraphicFramePr>
      <xdr:xfrm>
        <a:off x="5448300" y="5715000"/>
        <a:ext cx="4486275" cy="2905125"/>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31</xdr:row>
      <xdr:rowOff>0</xdr:rowOff>
    </xdr:from>
    <xdr:to>
      <xdr:col>27</xdr:col>
      <xdr:colOff>581025</xdr:colOff>
      <xdr:row>49</xdr:row>
      <xdr:rowOff>0</xdr:rowOff>
    </xdr:to>
    <xdr:graphicFrame>
      <xdr:nvGraphicFramePr>
        <xdr:cNvPr id="3" name="Chart 4"/>
        <xdr:cNvGraphicFramePr/>
      </xdr:nvGraphicFramePr>
      <xdr:xfrm>
        <a:off x="10553700" y="5715000"/>
        <a:ext cx="4457700" cy="2914650"/>
      </xdr:xfrm>
      <a:graphic>
        <a:graphicData uri="http://schemas.openxmlformats.org/drawingml/2006/chart">
          <c:chart xmlns:c="http://schemas.openxmlformats.org/drawingml/2006/chart" r:id="rId3"/>
        </a:graphicData>
      </a:graphic>
    </xdr:graphicFrame>
    <xdr:clientData/>
  </xdr:twoCellAnchor>
  <xdr:twoCellAnchor>
    <xdr:from>
      <xdr:col>30</xdr:col>
      <xdr:colOff>0</xdr:colOff>
      <xdr:row>31</xdr:row>
      <xdr:rowOff>9525</xdr:rowOff>
    </xdr:from>
    <xdr:to>
      <xdr:col>36</xdr:col>
      <xdr:colOff>600075</xdr:colOff>
      <xdr:row>48</xdr:row>
      <xdr:rowOff>152400</xdr:rowOff>
    </xdr:to>
    <xdr:graphicFrame>
      <xdr:nvGraphicFramePr>
        <xdr:cNvPr id="4" name="Chart 5"/>
        <xdr:cNvGraphicFramePr/>
      </xdr:nvGraphicFramePr>
      <xdr:xfrm>
        <a:off x="15668625" y="5724525"/>
        <a:ext cx="4476750" cy="2895600"/>
      </xdr:xfrm>
      <a:graphic>
        <a:graphicData uri="http://schemas.openxmlformats.org/drawingml/2006/chart">
          <c:chart xmlns:c="http://schemas.openxmlformats.org/drawingml/2006/chart" r:id="rId4"/>
        </a:graphicData>
      </a:graphic>
    </xdr:graphicFrame>
    <xdr:clientData/>
  </xdr:twoCellAnchor>
  <xdr:twoCellAnchor>
    <xdr:from>
      <xdr:col>39</xdr:col>
      <xdr:colOff>0</xdr:colOff>
      <xdr:row>31</xdr:row>
      <xdr:rowOff>9525</xdr:rowOff>
    </xdr:from>
    <xdr:to>
      <xdr:col>46</xdr:col>
      <xdr:colOff>0</xdr:colOff>
      <xdr:row>49</xdr:row>
      <xdr:rowOff>9525</xdr:rowOff>
    </xdr:to>
    <xdr:graphicFrame>
      <xdr:nvGraphicFramePr>
        <xdr:cNvPr id="5" name="Chart 6"/>
        <xdr:cNvGraphicFramePr/>
      </xdr:nvGraphicFramePr>
      <xdr:xfrm>
        <a:off x="20783550" y="5724525"/>
        <a:ext cx="4486275" cy="2914650"/>
      </xdr:xfrm>
      <a:graphic>
        <a:graphicData uri="http://schemas.openxmlformats.org/drawingml/2006/chart">
          <c:chart xmlns:c="http://schemas.openxmlformats.org/drawingml/2006/chart" r:id="rId5"/>
        </a:graphicData>
      </a:graphic>
    </xdr:graphicFrame>
    <xdr:clientData/>
  </xdr:twoCellAnchor>
  <xdr:twoCellAnchor editAs="oneCell">
    <xdr:from>
      <xdr:col>48</xdr:col>
      <xdr:colOff>0</xdr:colOff>
      <xdr:row>0</xdr:row>
      <xdr:rowOff>0</xdr:rowOff>
    </xdr:from>
    <xdr:to>
      <xdr:col>48</xdr:col>
      <xdr:colOff>152400</xdr:colOff>
      <xdr:row>0</xdr:row>
      <xdr:rowOff>152400</xdr:rowOff>
    </xdr:to>
    <xdr:pic>
      <xdr:nvPicPr>
        <xdr:cNvPr id="6" name="Picture 7"/>
        <xdr:cNvPicPr preferRelativeResize="1">
          <a:picLocks noChangeAspect="1"/>
        </xdr:cNvPicPr>
      </xdr:nvPicPr>
      <xdr:blipFill>
        <a:blip r:embed="rId6"/>
        <a:stretch>
          <a:fillRect/>
        </a:stretch>
      </xdr:blipFill>
      <xdr:spPr>
        <a:xfrm>
          <a:off x="25898475" y="0"/>
          <a:ext cx="152400" cy="152400"/>
        </a:xfrm>
        <a:prstGeom prst="rect">
          <a:avLst/>
        </a:prstGeom>
        <a:noFill/>
        <a:ln w="1" cmpd="sng">
          <a:noFill/>
        </a:ln>
      </xdr:spPr>
    </xdr:pic>
    <xdr:clientData/>
  </xdr:twoCellAnchor>
  <xdr:twoCellAnchor>
    <xdr:from>
      <xdr:col>48</xdr:col>
      <xdr:colOff>0</xdr:colOff>
      <xdr:row>31</xdr:row>
      <xdr:rowOff>9525</xdr:rowOff>
    </xdr:from>
    <xdr:to>
      <xdr:col>55</xdr:col>
      <xdr:colOff>0</xdr:colOff>
      <xdr:row>48</xdr:row>
      <xdr:rowOff>152400</xdr:rowOff>
    </xdr:to>
    <xdr:graphicFrame>
      <xdr:nvGraphicFramePr>
        <xdr:cNvPr id="7" name="Chart 8"/>
        <xdr:cNvGraphicFramePr/>
      </xdr:nvGraphicFramePr>
      <xdr:xfrm>
        <a:off x="25898475" y="5724525"/>
        <a:ext cx="4486275" cy="2895600"/>
      </xdr:xfrm>
      <a:graphic>
        <a:graphicData uri="http://schemas.openxmlformats.org/drawingml/2006/chart">
          <c:chart xmlns:c="http://schemas.openxmlformats.org/drawingml/2006/chart" r:id="rId7"/>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17</xdr:col>
      <xdr:colOff>219075</xdr:colOff>
      <xdr:row>10</xdr:row>
      <xdr:rowOff>95250</xdr:rowOff>
    </xdr:to>
    <xdr:graphicFrame>
      <xdr:nvGraphicFramePr>
        <xdr:cNvPr id="1" name="Chart 4"/>
        <xdr:cNvGraphicFramePr/>
      </xdr:nvGraphicFramePr>
      <xdr:xfrm>
        <a:off x="6562725" y="809625"/>
        <a:ext cx="4895850" cy="2619375"/>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4</xdr:row>
      <xdr:rowOff>9525</xdr:rowOff>
    </xdr:from>
    <xdr:to>
      <xdr:col>27</xdr:col>
      <xdr:colOff>209550</xdr:colOff>
      <xdr:row>10</xdr:row>
      <xdr:rowOff>95250</xdr:rowOff>
    </xdr:to>
    <xdr:graphicFrame>
      <xdr:nvGraphicFramePr>
        <xdr:cNvPr id="2" name="Chart 5"/>
        <xdr:cNvGraphicFramePr/>
      </xdr:nvGraphicFramePr>
      <xdr:xfrm>
        <a:off x="12334875" y="819150"/>
        <a:ext cx="5048250" cy="26098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13</xdr:row>
      <xdr:rowOff>9525</xdr:rowOff>
    </xdr:from>
    <xdr:to>
      <xdr:col>18</xdr:col>
      <xdr:colOff>0</xdr:colOff>
      <xdr:row>23</xdr:row>
      <xdr:rowOff>180975</xdr:rowOff>
    </xdr:to>
    <xdr:graphicFrame>
      <xdr:nvGraphicFramePr>
        <xdr:cNvPr id="3" name="Chart 6"/>
        <xdr:cNvGraphicFramePr/>
      </xdr:nvGraphicFramePr>
      <xdr:xfrm>
        <a:off x="6562725" y="4029075"/>
        <a:ext cx="5162550" cy="2752725"/>
      </xdr:xfrm>
      <a:graphic>
        <a:graphicData uri="http://schemas.openxmlformats.org/drawingml/2006/chart">
          <c:chart xmlns:c="http://schemas.openxmlformats.org/drawingml/2006/chart" r:id="rId3"/>
        </a:graphicData>
      </a:graphic>
    </xdr:graphicFrame>
    <xdr:clientData/>
  </xdr:twoCellAnchor>
  <xdr:twoCellAnchor>
    <xdr:from>
      <xdr:col>19</xdr:col>
      <xdr:colOff>0</xdr:colOff>
      <xdr:row>12</xdr:row>
      <xdr:rowOff>219075</xdr:rowOff>
    </xdr:from>
    <xdr:to>
      <xdr:col>27</xdr:col>
      <xdr:colOff>209550</xdr:colOff>
      <xdr:row>23</xdr:row>
      <xdr:rowOff>190500</xdr:rowOff>
    </xdr:to>
    <xdr:graphicFrame>
      <xdr:nvGraphicFramePr>
        <xdr:cNvPr id="4" name="Chart 7"/>
        <xdr:cNvGraphicFramePr/>
      </xdr:nvGraphicFramePr>
      <xdr:xfrm>
        <a:off x="12334875" y="4010025"/>
        <a:ext cx="5048250" cy="2781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2:K39"/>
  <sheetViews>
    <sheetView showGridLines="0" tabSelected="1" workbookViewId="0" topLeftCell="A52">
      <selection activeCell="G29" sqref="G29"/>
    </sheetView>
  </sheetViews>
  <sheetFormatPr defaultColWidth="9.140625" defaultRowHeight="12.75"/>
  <cols>
    <col min="1" max="1" width="18.8515625" style="0" customWidth="1"/>
    <col min="8" max="8" width="16.57421875" style="0" customWidth="1"/>
  </cols>
  <sheetData>
    <row r="2" spans="1:8" ht="12.75">
      <c r="A2" s="238"/>
      <c r="B2" s="238"/>
      <c r="C2" s="238"/>
      <c r="D2" s="238"/>
      <c r="E2" s="238"/>
      <c r="F2" s="238"/>
      <c r="G2" s="238"/>
      <c r="H2" s="238"/>
    </row>
    <row r="3" spans="1:8" ht="12.75">
      <c r="A3" s="238"/>
      <c r="B3" s="238"/>
      <c r="C3" s="238"/>
      <c r="D3" s="238"/>
      <c r="E3" s="238"/>
      <c r="F3" s="238"/>
      <c r="G3" s="238"/>
      <c r="H3" s="238"/>
    </row>
    <row r="4" spans="1:8" ht="12.75">
      <c r="A4" s="238"/>
      <c r="B4" s="238"/>
      <c r="C4" s="238"/>
      <c r="D4" s="238"/>
      <c r="E4" s="238"/>
      <c r="F4" s="238"/>
      <c r="G4" s="238"/>
      <c r="H4" s="238"/>
    </row>
    <row r="5" spans="1:8" ht="12.75">
      <c r="A5" s="238"/>
      <c r="B5" s="238"/>
      <c r="C5" s="238"/>
      <c r="D5" s="238"/>
      <c r="E5" s="238"/>
      <c r="F5" s="238"/>
      <c r="G5" s="238"/>
      <c r="H5" s="238"/>
    </row>
    <row r="6" spans="1:8" ht="12.75">
      <c r="A6" s="238"/>
      <c r="B6" s="238"/>
      <c r="C6" s="238"/>
      <c r="D6" s="238"/>
      <c r="E6" s="238"/>
      <c r="F6" s="238"/>
      <c r="G6" s="238"/>
      <c r="H6" s="238"/>
    </row>
    <row r="7" spans="1:8" ht="12.75">
      <c r="A7" s="238"/>
      <c r="B7" s="238"/>
      <c r="C7" s="238"/>
      <c r="D7" s="238"/>
      <c r="E7" s="238"/>
      <c r="F7" s="238"/>
      <c r="G7" s="238"/>
      <c r="H7" s="238"/>
    </row>
    <row r="8" spans="1:8" ht="12.75">
      <c r="A8" s="238"/>
      <c r="B8" s="238"/>
      <c r="C8" s="238"/>
      <c r="D8" s="238"/>
      <c r="E8" s="238"/>
      <c r="F8" s="238"/>
      <c r="G8" s="238"/>
      <c r="H8" s="238"/>
    </row>
    <row r="9" spans="1:8" ht="12.75">
      <c r="A9" s="238"/>
      <c r="B9" s="238"/>
      <c r="C9" s="238"/>
      <c r="D9" s="238"/>
      <c r="E9" s="238"/>
      <c r="F9" s="238"/>
      <c r="G9" s="238"/>
      <c r="H9" s="238"/>
    </row>
    <row r="10" spans="1:8" ht="12.75">
      <c r="A10" s="238"/>
      <c r="B10" s="238"/>
      <c r="C10" s="238"/>
      <c r="D10" s="238"/>
      <c r="E10" s="238"/>
      <c r="F10" s="238"/>
      <c r="G10" s="238"/>
      <c r="H10" s="238"/>
    </row>
    <row r="11" spans="1:8" ht="12.75">
      <c r="A11" s="238"/>
      <c r="B11" s="238"/>
      <c r="C11" s="238"/>
      <c r="D11" s="238"/>
      <c r="E11" s="238"/>
      <c r="F11" s="238"/>
      <c r="G11" s="238"/>
      <c r="H11" s="238"/>
    </row>
    <row r="12" spans="1:8" ht="12.75">
      <c r="A12" s="238"/>
      <c r="B12" s="238"/>
      <c r="C12" s="238"/>
      <c r="D12" s="238"/>
      <c r="E12" s="238"/>
      <c r="F12" s="238"/>
      <c r="G12" s="238"/>
      <c r="H12" s="238"/>
    </row>
    <row r="13" spans="1:8" ht="12.75">
      <c r="A13" s="238"/>
      <c r="B13" s="238"/>
      <c r="C13" s="238"/>
      <c r="D13" s="238"/>
      <c r="E13" s="238"/>
      <c r="F13" s="238"/>
      <c r="G13" s="238"/>
      <c r="H13" s="238"/>
    </row>
    <row r="14" spans="1:8" ht="12.75">
      <c r="A14" s="238"/>
      <c r="B14" s="238"/>
      <c r="C14" s="238"/>
      <c r="D14" s="238"/>
      <c r="E14" s="238"/>
      <c r="F14" s="238"/>
      <c r="G14" s="238"/>
      <c r="H14" s="238"/>
    </row>
    <row r="15" spans="1:8" ht="12.75">
      <c r="A15" s="238"/>
      <c r="B15" s="238"/>
      <c r="C15" s="238"/>
      <c r="D15" s="238"/>
      <c r="E15" s="238"/>
      <c r="F15" s="238"/>
      <c r="G15" s="238"/>
      <c r="H15" s="238"/>
    </row>
    <row r="16" spans="1:8" ht="12.75">
      <c r="A16" s="242"/>
      <c r="B16" s="242"/>
      <c r="C16" s="242"/>
      <c r="D16" s="242"/>
      <c r="E16" s="242"/>
      <c r="F16" s="242"/>
      <c r="G16" s="242"/>
      <c r="H16" s="242"/>
    </row>
    <row r="17" spans="1:8" ht="12.75">
      <c r="A17" s="242"/>
      <c r="B17" s="242"/>
      <c r="C17" s="242"/>
      <c r="D17" s="242"/>
      <c r="E17" s="242"/>
      <c r="F17" s="242"/>
      <c r="G17" s="242"/>
      <c r="H17" s="242"/>
    </row>
    <row r="18" spans="1:8" ht="12.75">
      <c r="A18" s="242"/>
      <c r="B18" s="242"/>
      <c r="C18" s="242"/>
      <c r="D18" s="242"/>
      <c r="E18" s="242"/>
      <c r="F18" s="242"/>
      <c r="G18" s="242"/>
      <c r="H18" s="242"/>
    </row>
    <row r="19" spans="1:8" ht="12.75">
      <c r="A19" s="242"/>
      <c r="B19" s="242"/>
      <c r="C19" s="242"/>
      <c r="D19" s="242"/>
      <c r="E19" s="242"/>
      <c r="F19" s="242"/>
      <c r="G19" s="242"/>
      <c r="H19" s="242"/>
    </row>
    <row r="20" spans="1:8" ht="12.75">
      <c r="A20" s="242"/>
      <c r="B20" s="242"/>
      <c r="C20" s="242"/>
      <c r="D20" s="242"/>
      <c r="E20" s="242"/>
      <c r="F20" s="242"/>
      <c r="G20" s="242"/>
      <c r="H20" s="242"/>
    </row>
    <row r="22" spans="1:11" ht="60" customHeight="1">
      <c r="A22" s="239" t="s">
        <v>673</v>
      </c>
      <c r="B22" s="239"/>
      <c r="C22" s="239"/>
      <c r="D22" s="239"/>
      <c r="E22" s="239"/>
      <c r="F22" s="239"/>
      <c r="G22" s="239"/>
      <c r="H22" s="239"/>
      <c r="I22" s="53"/>
      <c r="J22" s="52"/>
      <c r="K22" s="52"/>
    </row>
    <row r="23" spans="1:8" ht="12.75">
      <c r="A23" s="240"/>
      <c r="B23" s="240"/>
      <c r="C23" s="240"/>
      <c r="D23" s="240"/>
      <c r="E23" s="240"/>
      <c r="F23" s="240"/>
      <c r="G23" s="240"/>
      <c r="H23" s="240"/>
    </row>
    <row r="24" spans="1:8" ht="12.75">
      <c r="A24" s="240"/>
      <c r="B24" s="240"/>
      <c r="C24" s="240"/>
      <c r="D24" s="240"/>
      <c r="E24" s="240"/>
      <c r="F24" s="240"/>
      <c r="G24" s="240"/>
      <c r="H24" s="240"/>
    </row>
    <row r="25" spans="1:8" ht="12.75">
      <c r="A25" s="243"/>
      <c r="B25" s="243"/>
      <c r="C25" s="243"/>
      <c r="D25" s="243"/>
      <c r="E25" s="243"/>
      <c r="F25" s="243"/>
      <c r="G25" s="243"/>
      <c r="H25" s="243"/>
    </row>
    <row r="26" spans="1:9" ht="26.25" customHeight="1">
      <c r="A26" s="240" t="s">
        <v>795</v>
      </c>
      <c r="B26" s="240"/>
      <c r="C26" s="240"/>
      <c r="D26" s="240"/>
      <c r="E26" s="240"/>
      <c r="F26" s="240"/>
      <c r="G26" s="240"/>
      <c r="H26" s="240"/>
      <c r="I26" s="54"/>
    </row>
    <row r="27" ht="22.5">
      <c r="F27" s="51"/>
    </row>
    <row r="28" spans="1:9" ht="25.5" customHeight="1">
      <c r="A28" s="241" t="s">
        <v>898</v>
      </c>
      <c r="B28" s="241"/>
      <c r="C28" s="241"/>
      <c r="D28" s="241"/>
      <c r="E28" s="241"/>
      <c r="F28" s="241"/>
      <c r="G28" s="241"/>
      <c r="H28" s="241"/>
      <c r="I28" s="55"/>
    </row>
    <row r="37" spans="1:9" ht="24" customHeight="1">
      <c r="A37" s="237" t="s">
        <v>647</v>
      </c>
      <c r="B37" s="237"/>
      <c r="C37" s="237"/>
      <c r="D37" s="237"/>
      <c r="E37" s="237"/>
      <c r="F37" s="237"/>
      <c r="G37" s="237"/>
      <c r="H37" s="237"/>
      <c r="I37" s="56"/>
    </row>
    <row r="38" spans="1:9" ht="24" customHeight="1">
      <c r="A38" s="237" t="s">
        <v>648</v>
      </c>
      <c r="B38" s="237"/>
      <c r="C38" s="237"/>
      <c r="D38" s="237"/>
      <c r="E38" s="237"/>
      <c r="F38" s="237"/>
      <c r="G38" s="237"/>
      <c r="H38" s="237"/>
      <c r="I38" s="56"/>
    </row>
    <row r="39" spans="1:9" ht="24" customHeight="1">
      <c r="A39" s="237" t="s">
        <v>649</v>
      </c>
      <c r="B39" s="237"/>
      <c r="C39" s="237"/>
      <c r="D39" s="237"/>
      <c r="E39" s="237"/>
      <c r="F39" s="237"/>
      <c r="G39" s="237"/>
      <c r="H39" s="237"/>
      <c r="I39" s="56"/>
    </row>
  </sheetData>
  <mergeCells count="10">
    <mergeCell ref="A37:H37"/>
    <mergeCell ref="A38:H38"/>
    <mergeCell ref="A39:H39"/>
    <mergeCell ref="A2:H15"/>
    <mergeCell ref="A22:H22"/>
    <mergeCell ref="A26:H26"/>
    <mergeCell ref="A28:H28"/>
    <mergeCell ref="A23:H24"/>
    <mergeCell ref="A16:H20"/>
    <mergeCell ref="A25:H25"/>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indexed="51"/>
  </sheetPr>
  <dimension ref="B1:BD82"/>
  <sheetViews>
    <sheetView showGridLines="0" workbookViewId="0" topLeftCell="B1">
      <selection activeCell="B1" sqref="B1:H2"/>
    </sheetView>
  </sheetViews>
  <sheetFormatPr defaultColWidth="9.140625" defaultRowHeight="12.75"/>
  <cols>
    <col min="1" max="1" width="4.7109375" style="0" customWidth="1"/>
    <col min="2" max="2" width="12.421875" style="0" customWidth="1"/>
    <col min="9" max="9" width="0.13671875" style="0" customWidth="1"/>
    <col min="10" max="10" width="9.140625" style="0" hidden="1" customWidth="1"/>
    <col min="11" max="11" width="4.7109375" style="2" customWidth="1"/>
    <col min="12" max="12" width="4.7109375" style="0" customWidth="1"/>
    <col min="13" max="13" width="12.421875" style="0" customWidth="1"/>
    <col min="20" max="20" width="4.7109375" style="2" customWidth="1"/>
    <col min="21" max="21" width="4.7109375" style="0" customWidth="1"/>
    <col min="22" max="22" width="12.421875" style="0" customWidth="1"/>
    <col min="29" max="29" width="4.7109375" style="81" customWidth="1"/>
    <col min="30" max="30" width="4.7109375" style="0" customWidth="1"/>
    <col min="31" max="31" width="12.421875" style="0" customWidth="1"/>
    <col min="38" max="38" width="4.7109375" style="81" customWidth="1"/>
    <col min="39" max="39" width="4.7109375" style="0" customWidth="1"/>
    <col min="40" max="40" width="12.421875" style="0" customWidth="1"/>
    <col min="47" max="47" width="4.7109375" style="81" customWidth="1"/>
    <col min="48" max="48" width="4.7109375" style="0" customWidth="1"/>
    <col min="49" max="49" width="12.421875" style="0" customWidth="1"/>
    <col min="56" max="56" width="4.7109375" style="0" customWidth="1"/>
  </cols>
  <sheetData>
    <row r="1" spans="2:55" ht="12.75" customHeight="1">
      <c r="B1" s="262" t="s">
        <v>681</v>
      </c>
      <c r="C1" s="262"/>
      <c r="D1" s="262"/>
      <c r="E1" s="262"/>
      <c r="F1" s="262"/>
      <c r="G1" s="262"/>
      <c r="H1" s="262"/>
      <c r="M1" s="262" t="s">
        <v>686</v>
      </c>
      <c r="N1" s="262"/>
      <c r="O1" s="262"/>
      <c r="P1" s="262"/>
      <c r="Q1" s="262"/>
      <c r="R1" s="262"/>
      <c r="S1" s="262"/>
      <c r="T1" s="123"/>
      <c r="V1" s="262" t="s">
        <v>687</v>
      </c>
      <c r="W1" s="262"/>
      <c r="X1" s="262"/>
      <c r="Y1" s="262"/>
      <c r="Z1" s="262"/>
      <c r="AA1" s="262"/>
      <c r="AB1" s="262"/>
      <c r="AC1" s="67"/>
      <c r="AE1" s="262" t="s">
        <v>36</v>
      </c>
      <c r="AF1" s="262"/>
      <c r="AG1" s="262"/>
      <c r="AH1" s="262"/>
      <c r="AI1" s="262"/>
      <c r="AJ1" s="262"/>
      <c r="AK1" s="262"/>
      <c r="AL1" s="67"/>
      <c r="AN1" s="262" t="s">
        <v>688</v>
      </c>
      <c r="AO1" s="262"/>
      <c r="AP1" s="262"/>
      <c r="AQ1" s="262"/>
      <c r="AR1" s="262"/>
      <c r="AS1" s="262"/>
      <c r="AT1" s="262"/>
      <c r="AU1" s="67"/>
      <c r="AW1" s="262" t="s">
        <v>689</v>
      </c>
      <c r="AX1" s="262"/>
      <c r="AY1" s="262"/>
      <c r="AZ1" s="262"/>
      <c r="BA1" s="262"/>
      <c r="BB1" s="262"/>
      <c r="BC1" s="262"/>
    </row>
    <row r="2" spans="2:55" ht="12.75" customHeight="1">
      <c r="B2" s="262"/>
      <c r="C2" s="262"/>
      <c r="D2" s="262"/>
      <c r="E2" s="262"/>
      <c r="F2" s="262"/>
      <c r="G2" s="262"/>
      <c r="H2" s="262"/>
      <c r="M2" s="262"/>
      <c r="N2" s="262"/>
      <c r="O2" s="262"/>
      <c r="P2" s="262"/>
      <c r="Q2" s="262"/>
      <c r="R2" s="262"/>
      <c r="S2" s="262"/>
      <c r="T2" s="123"/>
      <c r="V2" s="262"/>
      <c r="W2" s="262"/>
      <c r="X2" s="262"/>
      <c r="Y2" s="262"/>
      <c r="Z2" s="262"/>
      <c r="AA2" s="262"/>
      <c r="AB2" s="262"/>
      <c r="AC2" s="67"/>
      <c r="AE2" s="262"/>
      <c r="AF2" s="262"/>
      <c r="AG2" s="262"/>
      <c r="AH2" s="262"/>
      <c r="AI2" s="262"/>
      <c r="AJ2" s="262"/>
      <c r="AK2" s="262"/>
      <c r="AL2" s="67"/>
      <c r="AN2" s="262"/>
      <c r="AO2" s="262"/>
      <c r="AP2" s="262"/>
      <c r="AQ2" s="262"/>
      <c r="AR2" s="262"/>
      <c r="AS2" s="262"/>
      <c r="AT2" s="262"/>
      <c r="AU2" s="67"/>
      <c r="AW2" s="262"/>
      <c r="AX2" s="262"/>
      <c r="AY2" s="262"/>
      <c r="AZ2" s="262"/>
      <c r="BA2" s="262"/>
      <c r="BB2" s="262"/>
      <c r="BC2" s="262"/>
    </row>
    <row r="4" spans="2:55" ht="67.5" customHeight="1">
      <c r="B4" s="254" t="s">
        <v>848</v>
      </c>
      <c r="C4" s="254"/>
      <c r="D4" s="254"/>
      <c r="E4" s="254"/>
      <c r="F4" s="254"/>
      <c r="G4" s="254"/>
      <c r="H4" s="254"/>
      <c r="M4" s="254" t="s">
        <v>848</v>
      </c>
      <c r="N4" s="254"/>
      <c r="O4" s="254"/>
      <c r="P4" s="254"/>
      <c r="Q4" s="254"/>
      <c r="R4" s="254"/>
      <c r="S4" s="254"/>
      <c r="T4" s="122"/>
      <c r="V4" s="254" t="s">
        <v>848</v>
      </c>
      <c r="W4" s="254"/>
      <c r="X4" s="254"/>
      <c r="Y4" s="254"/>
      <c r="Z4" s="254"/>
      <c r="AA4" s="254"/>
      <c r="AB4" s="254"/>
      <c r="AC4" s="118"/>
      <c r="AE4" s="254" t="s">
        <v>848</v>
      </c>
      <c r="AF4" s="254"/>
      <c r="AG4" s="254"/>
      <c r="AH4" s="254"/>
      <c r="AI4" s="254"/>
      <c r="AJ4" s="254"/>
      <c r="AK4" s="254"/>
      <c r="AL4" s="118"/>
      <c r="AN4" s="254" t="s">
        <v>848</v>
      </c>
      <c r="AO4" s="254"/>
      <c r="AP4" s="254"/>
      <c r="AQ4" s="254"/>
      <c r="AR4" s="254"/>
      <c r="AS4" s="254"/>
      <c r="AT4" s="254"/>
      <c r="AU4" s="118"/>
      <c r="AW4" s="254" t="s">
        <v>848</v>
      </c>
      <c r="AX4" s="254"/>
      <c r="AY4" s="254"/>
      <c r="AZ4" s="254"/>
      <c r="BA4" s="254"/>
      <c r="BB4" s="254"/>
      <c r="BC4" s="254"/>
    </row>
    <row r="5" spans="2:56" ht="12.75" customHeight="1">
      <c r="B5" s="256"/>
      <c r="C5" s="256"/>
      <c r="D5" s="256"/>
      <c r="E5" s="256"/>
      <c r="F5" s="256"/>
      <c r="G5" s="256"/>
      <c r="H5" s="256"/>
      <c r="I5" s="256"/>
      <c r="M5" s="256"/>
      <c r="N5" s="256"/>
      <c r="O5" s="256"/>
      <c r="P5" s="256"/>
      <c r="Q5" s="256"/>
      <c r="R5" s="256"/>
      <c r="S5" s="256"/>
      <c r="T5" s="256"/>
      <c r="U5" s="256"/>
      <c r="V5" s="256"/>
      <c r="W5" s="256"/>
      <c r="X5" s="256"/>
      <c r="Y5" s="256"/>
      <c r="Z5" s="256"/>
      <c r="AA5" s="256"/>
      <c r="AB5" s="256"/>
      <c r="AC5" s="118"/>
      <c r="AD5" s="256"/>
      <c r="AE5" s="256"/>
      <c r="AF5" s="256"/>
      <c r="AG5" s="256"/>
      <c r="AH5" s="256"/>
      <c r="AI5" s="256"/>
      <c r="AJ5" s="256"/>
      <c r="AK5" s="256"/>
      <c r="AL5" s="118"/>
      <c r="AM5" s="256"/>
      <c r="AN5" s="256"/>
      <c r="AO5" s="256"/>
      <c r="AP5" s="256"/>
      <c r="AQ5" s="256"/>
      <c r="AR5" s="256"/>
      <c r="AS5" s="256"/>
      <c r="AT5" s="256"/>
      <c r="AU5" s="118"/>
      <c r="AW5" s="256"/>
      <c r="AX5" s="256"/>
      <c r="AY5" s="256"/>
      <c r="AZ5" s="256"/>
      <c r="BA5" s="256"/>
      <c r="BB5" s="256"/>
      <c r="BC5" s="256"/>
      <c r="BD5" s="256"/>
    </row>
    <row r="6" spans="2:56" ht="12.75" customHeight="1">
      <c r="B6" s="256"/>
      <c r="C6" s="256"/>
      <c r="D6" s="256"/>
      <c r="E6" s="256"/>
      <c r="F6" s="256"/>
      <c r="G6" s="256"/>
      <c r="H6" s="256"/>
      <c r="I6" s="256"/>
      <c r="M6" s="256"/>
      <c r="N6" s="256"/>
      <c r="O6" s="256"/>
      <c r="P6" s="256"/>
      <c r="Q6" s="256"/>
      <c r="R6" s="256"/>
      <c r="S6" s="256"/>
      <c r="T6" s="256"/>
      <c r="U6" s="256"/>
      <c r="V6" s="256"/>
      <c r="W6" s="256"/>
      <c r="X6" s="256"/>
      <c r="Y6" s="256"/>
      <c r="Z6" s="256"/>
      <c r="AA6" s="256"/>
      <c r="AB6" s="256"/>
      <c r="AC6" s="118"/>
      <c r="AD6" s="256"/>
      <c r="AE6" s="256"/>
      <c r="AF6" s="256"/>
      <c r="AG6" s="256"/>
      <c r="AH6" s="256"/>
      <c r="AI6" s="256"/>
      <c r="AJ6" s="256"/>
      <c r="AK6" s="256"/>
      <c r="AL6" s="118"/>
      <c r="AM6" s="256"/>
      <c r="AN6" s="256"/>
      <c r="AO6" s="256"/>
      <c r="AP6" s="256"/>
      <c r="AQ6" s="256"/>
      <c r="AR6" s="256"/>
      <c r="AS6" s="256"/>
      <c r="AT6" s="256"/>
      <c r="AU6" s="118"/>
      <c r="AW6" s="256"/>
      <c r="AX6" s="256"/>
      <c r="AY6" s="256"/>
      <c r="AZ6" s="256"/>
      <c r="BA6" s="256"/>
      <c r="BB6" s="256"/>
      <c r="BC6" s="256"/>
      <c r="BD6" s="256"/>
    </row>
    <row r="7" spans="2:55" ht="12.75">
      <c r="B7" s="6"/>
      <c r="C7" s="260" t="s">
        <v>596</v>
      </c>
      <c r="D7" s="260"/>
      <c r="E7" s="260"/>
      <c r="F7" s="260"/>
      <c r="G7" s="260"/>
      <c r="H7" s="260"/>
      <c r="M7" s="6"/>
      <c r="N7" s="260" t="s">
        <v>596</v>
      </c>
      <c r="O7" s="260"/>
      <c r="P7" s="260"/>
      <c r="Q7" s="260"/>
      <c r="R7" s="260"/>
      <c r="S7" s="260"/>
      <c r="T7" s="117"/>
      <c r="V7" s="6"/>
      <c r="W7" s="260" t="s">
        <v>596</v>
      </c>
      <c r="X7" s="260"/>
      <c r="Y7" s="260"/>
      <c r="Z7" s="260"/>
      <c r="AA7" s="260"/>
      <c r="AB7" s="260"/>
      <c r="AC7" s="119"/>
      <c r="AE7" s="6"/>
      <c r="AF7" s="260" t="s">
        <v>596</v>
      </c>
      <c r="AG7" s="260"/>
      <c r="AH7" s="260"/>
      <c r="AI7" s="260"/>
      <c r="AJ7" s="260"/>
      <c r="AK7" s="260"/>
      <c r="AL7" s="119"/>
      <c r="AN7" s="6"/>
      <c r="AO7" s="260" t="s">
        <v>596</v>
      </c>
      <c r="AP7" s="260"/>
      <c r="AQ7" s="260"/>
      <c r="AR7" s="260"/>
      <c r="AS7" s="260"/>
      <c r="AT7" s="260"/>
      <c r="AU7" s="119"/>
      <c r="AW7" s="6"/>
      <c r="AX7" s="260" t="s">
        <v>596</v>
      </c>
      <c r="AY7" s="260"/>
      <c r="AZ7" s="260"/>
      <c r="BA7" s="260"/>
      <c r="BB7" s="260"/>
      <c r="BC7" s="260"/>
    </row>
    <row r="8" spans="2:55" ht="12.75">
      <c r="B8" s="6" t="s">
        <v>595</v>
      </c>
      <c r="C8" s="24">
        <v>2007</v>
      </c>
      <c r="D8" s="24">
        <v>2008</v>
      </c>
      <c r="E8" s="24">
        <v>2009</v>
      </c>
      <c r="F8" s="24">
        <v>2010</v>
      </c>
      <c r="G8" s="27">
        <v>2011</v>
      </c>
      <c r="H8" s="27">
        <v>2012</v>
      </c>
      <c r="M8" s="6" t="s">
        <v>595</v>
      </c>
      <c r="N8" s="24">
        <v>2007</v>
      </c>
      <c r="O8" s="24">
        <v>2008</v>
      </c>
      <c r="P8" s="24">
        <v>2009</v>
      </c>
      <c r="Q8" s="24">
        <v>2010</v>
      </c>
      <c r="R8" s="27">
        <v>2011</v>
      </c>
      <c r="S8" s="27">
        <v>2012</v>
      </c>
      <c r="T8" s="27"/>
      <c r="V8" s="6" t="s">
        <v>595</v>
      </c>
      <c r="W8" s="24">
        <v>2007</v>
      </c>
      <c r="X8" s="24">
        <v>2008</v>
      </c>
      <c r="Y8" s="24">
        <v>2009</v>
      </c>
      <c r="Z8" s="24">
        <v>2010</v>
      </c>
      <c r="AA8" s="27">
        <v>2011</v>
      </c>
      <c r="AB8" s="27">
        <v>2012</v>
      </c>
      <c r="AC8" s="27"/>
      <c r="AE8" s="6" t="s">
        <v>595</v>
      </c>
      <c r="AF8" s="24">
        <v>2007</v>
      </c>
      <c r="AG8" s="24">
        <v>2008</v>
      </c>
      <c r="AH8" s="24">
        <v>2009</v>
      </c>
      <c r="AI8" s="24">
        <v>2010</v>
      </c>
      <c r="AJ8" s="27">
        <v>2011</v>
      </c>
      <c r="AK8" s="27">
        <v>2012</v>
      </c>
      <c r="AL8" s="27"/>
      <c r="AN8" s="6" t="s">
        <v>595</v>
      </c>
      <c r="AO8" s="24">
        <v>2007</v>
      </c>
      <c r="AP8" s="24">
        <v>2008</v>
      </c>
      <c r="AQ8" s="24">
        <v>2009</v>
      </c>
      <c r="AR8" s="24">
        <v>2010</v>
      </c>
      <c r="AS8" s="27">
        <v>2011</v>
      </c>
      <c r="AT8" s="27">
        <v>2012</v>
      </c>
      <c r="AU8" s="27"/>
      <c r="AW8" s="6" t="s">
        <v>595</v>
      </c>
      <c r="AX8" s="24">
        <v>2007</v>
      </c>
      <c r="AY8" s="24">
        <v>2008</v>
      </c>
      <c r="AZ8" s="24">
        <v>2009</v>
      </c>
      <c r="BA8" s="24">
        <v>2010</v>
      </c>
      <c r="BB8" s="27">
        <v>2011</v>
      </c>
      <c r="BC8" s="27">
        <v>2012</v>
      </c>
    </row>
    <row r="9" spans="2:55" ht="12.75">
      <c r="B9" s="6"/>
      <c r="C9" s="10"/>
      <c r="D9" s="10"/>
      <c r="E9" s="10"/>
      <c r="F9" s="10"/>
      <c r="G9" s="10"/>
      <c r="H9" s="10"/>
      <c r="M9" s="6"/>
      <c r="N9" s="10"/>
      <c r="O9" s="10"/>
      <c r="P9" s="10"/>
      <c r="Q9" s="10"/>
      <c r="R9" s="10"/>
      <c r="S9" s="10"/>
      <c r="T9" s="10"/>
      <c r="V9" s="6"/>
      <c r="W9" s="10"/>
      <c r="X9" s="10"/>
      <c r="Y9" s="10"/>
      <c r="Z9" s="10"/>
      <c r="AA9" s="10"/>
      <c r="AB9" s="10"/>
      <c r="AC9" s="120"/>
      <c r="AE9" s="6"/>
      <c r="AF9" s="10"/>
      <c r="AG9" s="10"/>
      <c r="AH9" s="10"/>
      <c r="AI9" s="10"/>
      <c r="AJ9" s="10"/>
      <c r="AK9" s="10"/>
      <c r="AL9" s="120"/>
      <c r="AN9" s="6"/>
      <c r="AO9" s="10"/>
      <c r="AP9" s="10"/>
      <c r="AQ9" s="10"/>
      <c r="AR9" s="10"/>
      <c r="AS9" s="10"/>
      <c r="AT9" s="10"/>
      <c r="AU9" s="120"/>
      <c r="AW9" s="6"/>
      <c r="AX9" s="10"/>
      <c r="AY9" s="10"/>
      <c r="AZ9" s="10"/>
      <c r="BA9" s="10"/>
      <c r="BB9" s="10"/>
      <c r="BC9" s="10"/>
    </row>
    <row r="10" spans="2:55" ht="12.75">
      <c r="B10" s="6" t="s">
        <v>599</v>
      </c>
      <c r="C10" s="10">
        <v>58644</v>
      </c>
      <c r="D10" s="10">
        <v>58952</v>
      </c>
      <c r="E10" s="10">
        <v>58694</v>
      </c>
      <c r="F10" s="10">
        <v>58689</v>
      </c>
      <c r="G10" s="10">
        <v>58534</v>
      </c>
      <c r="H10" s="10">
        <v>58554</v>
      </c>
      <c r="I10" s="2"/>
      <c r="J10" s="2"/>
      <c r="M10" s="6" t="s">
        <v>599</v>
      </c>
      <c r="N10" s="10">
        <v>15841</v>
      </c>
      <c r="O10" s="10">
        <v>16000</v>
      </c>
      <c r="P10" s="10">
        <v>15822</v>
      </c>
      <c r="Q10" s="10">
        <v>15822</v>
      </c>
      <c r="R10" s="10">
        <v>15672</v>
      </c>
      <c r="S10" s="10">
        <v>15692</v>
      </c>
      <c r="T10" s="10"/>
      <c r="V10" s="6" t="s">
        <v>599</v>
      </c>
      <c r="W10" s="10">
        <v>19212</v>
      </c>
      <c r="X10" s="10">
        <v>19212</v>
      </c>
      <c r="Y10" s="10">
        <v>19212</v>
      </c>
      <c r="Z10" s="10">
        <v>19212</v>
      </c>
      <c r="AA10" s="10">
        <v>19212</v>
      </c>
      <c r="AB10" s="10">
        <v>19212</v>
      </c>
      <c r="AC10" s="120"/>
      <c r="AE10" s="6" t="s">
        <v>599</v>
      </c>
      <c r="AF10" s="10">
        <v>3789</v>
      </c>
      <c r="AG10" s="10">
        <v>3789</v>
      </c>
      <c r="AH10" s="10">
        <v>3789</v>
      </c>
      <c r="AI10" s="10">
        <v>3789</v>
      </c>
      <c r="AJ10" s="10">
        <v>3789</v>
      </c>
      <c r="AK10" s="10">
        <v>3789</v>
      </c>
      <c r="AL10" s="120"/>
      <c r="AN10" s="6" t="s">
        <v>599</v>
      </c>
      <c r="AO10" s="10">
        <v>15498</v>
      </c>
      <c r="AP10" s="10">
        <v>15371</v>
      </c>
      <c r="AQ10" s="10">
        <v>15291</v>
      </c>
      <c r="AR10" s="10">
        <v>15286</v>
      </c>
      <c r="AS10" s="10">
        <v>15281</v>
      </c>
      <c r="AT10" s="10">
        <v>15281</v>
      </c>
      <c r="AU10" s="120"/>
      <c r="AW10" s="6" t="s">
        <v>599</v>
      </c>
      <c r="AX10" s="10">
        <v>4303</v>
      </c>
      <c r="AY10" s="10">
        <v>4580</v>
      </c>
      <c r="AZ10" s="10">
        <v>4580</v>
      </c>
      <c r="BA10" s="10">
        <v>4580</v>
      </c>
      <c r="BB10" s="10">
        <v>4580</v>
      </c>
      <c r="BC10" s="10">
        <v>4580</v>
      </c>
    </row>
    <row r="11" spans="2:55" ht="12.75">
      <c r="B11" s="6" t="s">
        <v>597</v>
      </c>
      <c r="C11" s="10">
        <v>15842</v>
      </c>
      <c r="D11" s="10">
        <v>15842</v>
      </c>
      <c r="E11" s="10">
        <v>15842</v>
      </c>
      <c r="F11" s="10">
        <v>15842</v>
      </c>
      <c r="G11" s="10">
        <v>16592</v>
      </c>
      <c r="H11" s="10">
        <v>16592</v>
      </c>
      <c r="I11" s="2"/>
      <c r="J11" s="2"/>
      <c r="M11" s="6" t="s">
        <v>597</v>
      </c>
      <c r="N11" s="10">
        <v>2520</v>
      </c>
      <c r="O11" s="10">
        <v>2520</v>
      </c>
      <c r="P11" s="10">
        <v>2520</v>
      </c>
      <c r="Q11" s="10">
        <v>2520</v>
      </c>
      <c r="R11" s="10">
        <v>2520</v>
      </c>
      <c r="S11" s="10">
        <v>2520</v>
      </c>
      <c r="T11" s="10"/>
      <c r="V11" s="6" t="s">
        <v>597</v>
      </c>
      <c r="W11" s="10">
        <v>6147</v>
      </c>
      <c r="X11" s="10">
        <v>6147</v>
      </c>
      <c r="Y11" s="10">
        <v>6147</v>
      </c>
      <c r="Z11" s="10">
        <v>6147</v>
      </c>
      <c r="AA11" s="10">
        <v>6147</v>
      </c>
      <c r="AB11" s="10">
        <v>6147</v>
      </c>
      <c r="AC11" s="120"/>
      <c r="AE11" s="6" t="s">
        <v>597</v>
      </c>
      <c r="AF11" s="10">
        <v>1933</v>
      </c>
      <c r="AG11" s="10">
        <v>1933</v>
      </c>
      <c r="AH11" s="10">
        <v>1933</v>
      </c>
      <c r="AI11" s="10">
        <v>1933</v>
      </c>
      <c r="AJ11" s="10">
        <v>1933</v>
      </c>
      <c r="AK11" s="10">
        <v>1933</v>
      </c>
      <c r="AL11" s="120"/>
      <c r="AN11" s="6" t="s">
        <v>597</v>
      </c>
      <c r="AO11" s="10">
        <v>4611</v>
      </c>
      <c r="AP11" s="10">
        <v>4611</v>
      </c>
      <c r="AQ11" s="10">
        <v>4611</v>
      </c>
      <c r="AR11" s="10">
        <v>4611</v>
      </c>
      <c r="AS11" s="10">
        <v>5361</v>
      </c>
      <c r="AT11" s="10">
        <v>5361</v>
      </c>
      <c r="AU11" s="120"/>
      <c r="AW11" s="6" t="s">
        <v>597</v>
      </c>
      <c r="AX11" s="10">
        <v>631</v>
      </c>
      <c r="AY11" s="10">
        <v>631</v>
      </c>
      <c r="AZ11" s="10">
        <v>631</v>
      </c>
      <c r="BA11" s="10">
        <v>631</v>
      </c>
      <c r="BB11" s="10">
        <v>631</v>
      </c>
      <c r="BC11" s="10">
        <v>631</v>
      </c>
    </row>
    <row r="12" spans="2:55" ht="12.75">
      <c r="B12" s="6" t="s">
        <v>600</v>
      </c>
      <c r="C12" s="10">
        <v>4918</v>
      </c>
      <c r="D12" s="10">
        <v>4918</v>
      </c>
      <c r="E12" s="10">
        <v>4918</v>
      </c>
      <c r="F12" s="10">
        <v>4918</v>
      </c>
      <c r="G12" s="10">
        <v>4918</v>
      </c>
      <c r="H12" s="10">
        <v>4918</v>
      </c>
      <c r="I12" s="10">
        <v>4878</v>
      </c>
      <c r="J12" s="10">
        <v>4878</v>
      </c>
      <c r="M12" s="6" t="s">
        <v>600</v>
      </c>
      <c r="N12" s="10">
        <v>0</v>
      </c>
      <c r="O12" s="10">
        <v>0</v>
      </c>
      <c r="P12" s="10">
        <v>0</v>
      </c>
      <c r="Q12" s="10">
        <v>0</v>
      </c>
      <c r="R12" s="10">
        <v>0</v>
      </c>
      <c r="S12" s="10">
        <v>0</v>
      </c>
      <c r="T12" s="10"/>
      <c r="V12" s="6" t="s">
        <v>600</v>
      </c>
      <c r="W12" s="10">
        <v>2352</v>
      </c>
      <c r="X12" s="10">
        <v>2352</v>
      </c>
      <c r="Y12" s="10">
        <v>2352</v>
      </c>
      <c r="Z12" s="10">
        <v>2352</v>
      </c>
      <c r="AA12" s="10">
        <v>2352</v>
      </c>
      <c r="AB12" s="10">
        <v>2352</v>
      </c>
      <c r="AC12" s="120"/>
      <c r="AE12" s="6" t="s">
        <v>600</v>
      </c>
      <c r="AF12" s="10">
        <v>0</v>
      </c>
      <c r="AG12" s="10">
        <v>0</v>
      </c>
      <c r="AH12" s="10">
        <v>0</v>
      </c>
      <c r="AI12" s="10">
        <v>0</v>
      </c>
      <c r="AJ12" s="10">
        <v>0</v>
      </c>
      <c r="AK12" s="10">
        <v>0</v>
      </c>
      <c r="AL12" s="120"/>
      <c r="AN12" s="6" t="s">
        <v>600</v>
      </c>
      <c r="AO12" s="10">
        <v>2566</v>
      </c>
      <c r="AP12" s="10">
        <v>2566</v>
      </c>
      <c r="AQ12" s="10">
        <v>2566</v>
      </c>
      <c r="AR12" s="10">
        <v>2566</v>
      </c>
      <c r="AS12" s="10">
        <v>2566</v>
      </c>
      <c r="AT12" s="10">
        <v>2566</v>
      </c>
      <c r="AU12" s="120"/>
      <c r="AW12" s="6" t="s">
        <v>600</v>
      </c>
      <c r="AX12" s="10">
        <v>0</v>
      </c>
      <c r="AY12" s="10">
        <v>0</v>
      </c>
      <c r="AZ12" s="10">
        <v>0</v>
      </c>
      <c r="BA12" s="10">
        <v>0</v>
      </c>
      <c r="BB12" s="10">
        <v>0</v>
      </c>
      <c r="BC12" s="10">
        <v>0</v>
      </c>
    </row>
    <row r="13" spans="2:55" ht="12.75">
      <c r="B13" s="26" t="s">
        <v>603</v>
      </c>
      <c r="C13" s="10">
        <v>73</v>
      </c>
      <c r="D13" s="10">
        <v>92</v>
      </c>
      <c r="E13" s="10">
        <v>102</v>
      </c>
      <c r="F13" s="10">
        <v>102</v>
      </c>
      <c r="G13" s="10">
        <v>102</v>
      </c>
      <c r="H13" s="10">
        <v>102</v>
      </c>
      <c r="M13" s="26" t="s">
        <v>603</v>
      </c>
      <c r="N13" s="10">
        <v>0</v>
      </c>
      <c r="O13" s="10">
        <v>0</v>
      </c>
      <c r="P13" s="10">
        <v>0</v>
      </c>
      <c r="Q13" s="10">
        <v>0</v>
      </c>
      <c r="R13" s="10">
        <v>0</v>
      </c>
      <c r="S13" s="10">
        <v>0</v>
      </c>
      <c r="T13" s="10"/>
      <c r="V13" s="26" t="s">
        <v>603</v>
      </c>
      <c r="W13" s="10">
        <v>0</v>
      </c>
      <c r="X13" s="10">
        <v>0</v>
      </c>
      <c r="Y13" s="10">
        <v>0</v>
      </c>
      <c r="Z13" s="10">
        <v>0</v>
      </c>
      <c r="AA13" s="10">
        <v>0</v>
      </c>
      <c r="AB13" s="10">
        <v>0</v>
      </c>
      <c r="AC13" s="120"/>
      <c r="AE13" s="26" t="s">
        <v>603</v>
      </c>
      <c r="AF13" s="10">
        <v>0</v>
      </c>
      <c r="AG13" s="10">
        <v>0</v>
      </c>
      <c r="AH13" s="10">
        <v>0</v>
      </c>
      <c r="AI13" s="10">
        <v>0</v>
      </c>
      <c r="AJ13" s="10">
        <v>0</v>
      </c>
      <c r="AK13" s="10">
        <v>0</v>
      </c>
      <c r="AL13" s="120"/>
      <c r="AN13" s="26" t="s">
        <v>603</v>
      </c>
      <c r="AO13" s="10">
        <v>0</v>
      </c>
      <c r="AP13" s="10">
        <v>0</v>
      </c>
      <c r="AQ13" s="10">
        <v>0</v>
      </c>
      <c r="AR13" s="10">
        <v>0</v>
      </c>
      <c r="AS13" s="10">
        <v>0</v>
      </c>
      <c r="AT13" s="10">
        <v>0</v>
      </c>
      <c r="AU13" s="120"/>
      <c r="AW13" s="26" t="s">
        <v>603</v>
      </c>
      <c r="AX13" s="10">
        <v>73</v>
      </c>
      <c r="AY13" s="10">
        <v>92</v>
      </c>
      <c r="AZ13" s="10">
        <v>102</v>
      </c>
      <c r="BA13" s="10">
        <v>102</v>
      </c>
      <c r="BB13" s="10">
        <v>102</v>
      </c>
      <c r="BC13" s="10">
        <v>102</v>
      </c>
    </row>
    <row r="14" spans="2:55" ht="12.75">
      <c r="B14" s="6" t="s">
        <v>602</v>
      </c>
      <c r="C14" s="10">
        <v>545</v>
      </c>
      <c r="D14" s="10">
        <v>545</v>
      </c>
      <c r="E14" s="10">
        <v>545</v>
      </c>
      <c r="F14" s="10">
        <v>545</v>
      </c>
      <c r="G14" s="10">
        <v>545</v>
      </c>
      <c r="H14" s="10">
        <v>545</v>
      </c>
      <c r="I14" s="10">
        <v>555</v>
      </c>
      <c r="J14" s="10">
        <v>555</v>
      </c>
      <c r="M14" s="6" t="s">
        <v>602</v>
      </c>
      <c r="N14" s="10">
        <v>0</v>
      </c>
      <c r="O14" s="10">
        <v>0</v>
      </c>
      <c r="P14" s="10">
        <v>0</v>
      </c>
      <c r="Q14" s="10">
        <v>0</v>
      </c>
      <c r="R14" s="10">
        <v>0</v>
      </c>
      <c r="S14" s="10">
        <v>0</v>
      </c>
      <c r="T14" s="10"/>
      <c r="V14" s="6" t="s">
        <v>602</v>
      </c>
      <c r="W14" s="10">
        <v>33</v>
      </c>
      <c r="X14" s="10">
        <v>33</v>
      </c>
      <c r="Y14" s="10">
        <v>33</v>
      </c>
      <c r="Z14" s="10">
        <v>33</v>
      </c>
      <c r="AA14" s="10">
        <v>33</v>
      </c>
      <c r="AB14" s="10">
        <v>33</v>
      </c>
      <c r="AC14" s="120"/>
      <c r="AE14" s="6" t="s">
        <v>602</v>
      </c>
      <c r="AF14" s="10">
        <v>80</v>
      </c>
      <c r="AG14" s="10">
        <v>80</v>
      </c>
      <c r="AH14" s="10">
        <v>80</v>
      </c>
      <c r="AI14" s="10">
        <v>80</v>
      </c>
      <c r="AJ14" s="10">
        <v>80</v>
      </c>
      <c r="AK14" s="10">
        <v>80</v>
      </c>
      <c r="AL14" s="120"/>
      <c r="AN14" s="6" t="s">
        <v>602</v>
      </c>
      <c r="AO14" s="10">
        <v>408</v>
      </c>
      <c r="AP14" s="10">
        <v>408</v>
      </c>
      <c r="AQ14" s="10">
        <v>408</v>
      </c>
      <c r="AR14" s="10">
        <v>408</v>
      </c>
      <c r="AS14" s="10">
        <v>408</v>
      </c>
      <c r="AT14" s="10">
        <v>408</v>
      </c>
      <c r="AU14" s="120"/>
      <c r="AW14" s="6" t="s">
        <v>602</v>
      </c>
      <c r="AX14" s="10">
        <v>24</v>
      </c>
      <c r="AY14" s="10">
        <v>24</v>
      </c>
      <c r="AZ14" s="10">
        <v>24</v>
      </c>
      <c r="BA14" s="10">
        <v>24</v>
      </c>
      <c r="BB14" s="10">
        <v>24</v>
      </c>
      <c r="BC14" s="10">
        <v>24</v>
      </c>
    </row>
    <row r="15" spans="2:55" ht="12.75">
      <c r="B15" s="6" t="s">
        <v>601</v>
      </c>
      <c r="C15" s="10">
        <v>203</v>
      </c>
      <c r="D15" s="10">
        <v>203</v>
      </c>
      <c r="E15" s="10">
        <v>203</v>
      </c>
      <c r="F15" s="10">
        <v>203</v>
      </c>
      <c r="G15" s="10">
        <v>203</v>
      </c>
      <c r="H15" s="10">
        <v>203</v>
      </c>
      <c r="M15" s="6" t="s">
        <v>601</v>
      </c>
      <c r="N15" s="10">
        <v>167</v>
      </c>
      <c r="O15" s="10">
        <v>167</v>
      </c>
      <c r="P15" s="10">
        <v>167</v>
      </c>
      <c r="Q15" s="10">
        <v>167</v>
      </c>
      <c r="R15" s="10">
        <v>167</v>
      </c>
      <c r="S15" s="10">
        <v>167</v>
      </c>
      <c r="T15" s="10"/>
      <c r="V15" s="6" t="s">
        <v>601</v>
      </c>
      <c r="W15" s="10">
        <v>12</v>
      </c>
      <c r="X15" s="10">
        <v>12</v>
      </c>
      <c r="Y15" s="10">
        <v>12</v>
      </c>
      <c r="Z15" s="10">
        <v>12</v>
      </c>
      <c r="AA15" s="10">
        <v>12</v>
      </c>
      <c r="AB15" s="10">
        <v>12</v>
      </c>
      <c r="AC15" s="120"/>
      <c r="AE15" s="6" t="s">
        <v>601</v>
      </c>
      <c r="AF15" s="10">
        <v>0</v>
      </c>
      <c r="AG15" s="10">
        <v>0</v>
      </c>
      <c r="AH15" s="10">
        <v>0</v>
      </c>
      <c r="AI15" s="10">
        <v>0</v>
      </c>
      <c r="AJ15" s="10">
        <v>0</v>
      </c>
      <c r="AK15" s="10">
        <v>0</v>
      </c>
      <c r="AL15" s="120"/>
      <c r="AN15" s="6" t="s">
        <v>601</v>
      </c>
      <c r="AO15" s="10">
        <v>25</v>
      </c>
      <c r="AP15" s="10">
        <v>25</v>
      </c>
      <c r="AQ15" s="10">
        <v>25</v>
      </c>
      <c r="AR15" s="10">
        <v>25</v>
      </c>
      <c r="AS15" s="10">
        <v>25</v>
      </c>
      <c r="AT15" s="10">
        <v>25</v>
      </c>
      <c r="AU15" s="120"/>
      <c r="AW15" s="6" t="s">
        <v>601</v>
      </c>
      <c r="AX15" s="10">
        <v>0</v>
      </c>
      <c r="AY15" s="10">
        <v>0</v>
      </c>
      <c r="AZ15" s="10">
        <v>0</v>
      </c>
      <c r="BA15" s="10">
        <v>0</v>
      </c>
      <c r="BB15" s="10">
        <v>0</v>
      </c>
      <c r="BC15" s="10">
        <v>0</v>
      </c>
    </row>
    <row r="16" spans="2:55" ht="12.75">
      <c r="B16" s="6" t="s">
        <v>598</v>
      </c>
      <c r="C16" s="10">
        <v>38</v>
      </c>
      <c r="D16" s="10">
        <v>38</v>
      </c>
      <c r="E16" s="10">
        <v>38</v>
      </c>
      <c r="F16" s="10">
        <v>38</v>
      </c>
      <c r="G16" s="10">
        <v>38</v>
      </c>
      <c r="H16" s="10">
        <v>38</v>
      </c>
      <c r="M16" s="6" t="s">
        <v>598</v>
      </c>
      <c r="N16" s="10">
        <v>0</v>
      </c>
      <c r="O16" s="10">
        <v>0</v>
      </c>
      <c r="P16" s="10">
        <v>0</v>
      </c>
      <c r="Q16" s="10">
        <v>0</v>
      </c>
      <c r="R16" s="10">
        <v>0</v>
      </c>
      <c r="S16" s="10">
        <v>0</v>
      </c>
      <c r="T16" s="10"/>
      <c r="V16" s="6" t="s">
        <v>598</v>
      </c>
      <c r="W16" s="10">
        <v>24</v>
      </c>
      <c r="X16" s="10">
        <v>24</v>
      </c>
      <c r="Y16" s="10">
        <v>24</v>
      </c>
      <c r="Z16" s="10">
        <v>24</v>
      </c>
      <c r="AA16" s="10">
        <v>24</v>
      </c>
      <c r="AB16" s="10">
        <v>24</v>
      </c>
      <c r="AC16" s="120"/>
      <c r="AE16" s="6" t="s">
        <v>598</v>
      </c>
      <c r="AF16" s="10">
        <v>0</v>
      </c>
      <c r="AG16" s="10">
        <v>0</v>
      </c>
      <c r="AH16" s="10">
        <v>0</v>
      </c>
      <c r="AI16" s="10">
        <v>0</v>
      </c>
      <c r="AJ16" s="10">
        <v>0</v>
      </c>
      <c r="AK16" s="10">
        <v>0</v>
      </c>
      <c r="AL16" s="120"/>
      <c r="AN16" s="6" t="s">
        <v>598</v>
      </c>
      <c r="AO16" s="10">
        <v>14</v>
      </c>
      <c r="AP16" s="10">
        <v>14</v>
      </c>
      <c r="AQ16" s="10">
        <v>14</v>
      </c>
      <c r="AR16" s="10">
        <v>14</v>
      </c>
      <c r="AS16" s="10">
        <v>14</v>
      </c>
      <c r="AT16" s="10">
        <v>14</v>
      </c>
      <c r="AU16" s="120"/>
      <c r="AW16" s="6" t="s">
        <v>598</v>
      </c>
      <c r="AX16" s="10">
        <v>0</v>
      </c>
      <c r="AY16" s="10">
        <v>0</v>
      </c>
      <c r="AZ16" s="10">
        <v>0</v>
      </c>
      <c r="BA16" s="10">
        <v>0</v>
      </c>
      <c r="BB16" s="10">
        <v>0</v>
      </c>
      <c r="BC16" s="10">
        <v>0</v>
      </c>
    </row>
    <row r="17" spans="2:55" ht="12.75">
      <c r="B17" s="26" t="s">
        <v>63</v>
      </c>
      <c r="C17" s="10">
        <f aca="true" t="shared" si="0" ref="C17:H17">SUM(C10:C16)</f>
        <v>80263</v>
      </c>
      <c r="D17" s="10">
        <f t="shared" si="0"/>
        <v>80590</v>
      </c>
      <c r="E17" s="10">
        <f t="shared" si="0"/>
        <v>80342</v>
      </c>
      <c r="F17" s="10">
        <f t="shared" si="0"/>
        <v>80337</v>
      </c>
      <c r="G17" s="10">
        <f t="shared" si="0"/>
        <v>80932</v>
      </c>
      <c r="H17" s="10">
        <f t="shared" si="0"/>
        <v>80952</v>
      </c>
      <c r="M17" s="26" t="s">
        <v>63</v>
      </c>
      <c r="N17" s="10">
        <f aca="true" t="shared" si="1" ref="N17:S17">SUM(N10:N16)</f>
        <v>18528</v>
      </c>
      <c r="O17" s="10">
        <f t="shared" si="1"/>
        <v>18687</v>
      </c>
      <c r="P17" s="10">
        <f t="shared" si="1"/>
        <v>18509</v>
      </c>
      <c r="Q17" s="10">
        <f t="shared" si="1"/>
        <v>18509</v>
      </c>
      <c r="R17" s="10">
        <f t="shared" si="1"/>
        <v>18359</v>
      </c>
      <c r="S17" s="10">
        <f t="shared" si="1"/>
        <v>18379</v>
      </c>
      <c r="T17" s="10"/>
      <c r="V17" s="26" t="s">
        <v>63</v>
      </c>
      <c r="W17" s="10">
        <f aca="true" t="shared" si="2" ref="W17:AB17">SUM(W10:W16)</f>
        <v>27780</v>
      </c>
      <c r="X17" s="10">
        <f t="shared" si="2"/>
        <v>27780</v>
      </c>
      <c r="Y17" s="10">
        <f t="shared" si="2"/>
        <v>27780</v>
      </c>
      <c r="Z17" s="10">
        <f t="shared" si="2"/>
        <v>27780</v>
      </c>
      <c r="AA17" s="10">
        <f t="shared" si="2"/>
        <v>27780</v>
      </c>
      <c r="AB17" s="10">
        <f t="shared" si="2"/>
        <v>27780</v>
      </c>
      <c r="AC17" s="120"/>
      <c r="AE17" s="26" t="s">
        <v>63</v>
      </c>
      <c r="AF17" s="10">
        <f aca="true" t="shared" si="3" ref="AF17:AK17">SUM(AF10:AF16)</f>
        <v>5802</v>
      </c>
      <c r="AG17" s="10">
        <f t="shared" si="3"/>
        <v>5802</v>
      </c>
      <c r="AH17" s="10">
        <f t="shared" si="3"/>
        <v>5802</v>
      </c>
      <c r="AI17" s="10">
        <f t="shared" si="3"/>
        <v>5802</v>
      </c>
      <c r="AJ17" s="10">
        <f t="shared" si="3"/>
        <v>5802</v>
      </c>
      <c r="AK17" s="10">
        <f t="shared" si="3"/>
        <v>5802</v>
      </c>
      <c r="AL17" s="120"/>
      <c r="AN17" s="26" t="s">
        <v>63</v>
      </c>
      <c r="AO17" s="10">
        <f aca="true" t="shared" si="4" ref="AO17:AT17">SUM(AO10:AO16)</f>
        <v>23122</v>
      </c>
      <c r="AP17" s="10">
        <f t="shared" si="4"/>
        <v>22995</v>
      </c>
      <c r="AQ17" s="10">
        <f t="shared" si="4"/>
        <v>22915</v>
      </c>
      <c r="AR17" s="10">
        <f t="shared" si="4"/>
        <v>22910</v>
      </c>
      <c r="AS17" s="10">
        <f t="shared" si="4"/>
        <v>23655</v>
      </c>
      <c r="AT17" s="10">
        <f t="shared" si="4"/>
        <v>23655</v>
      </c>
      <c r="AU17" s="120"/>
      <c r="AW17" s="26" t="s">
        <v>63</v>
      </c>
      <c r="AX17" s="10">
        <f aca="true" t="shared" si="5" ref="AX17:BC17">SUM(AX10:AX16)</f>
        <v>5031</v>
      </c>
      <c r="AY17" s="10">
        <f t="shared" si="5"/>
        <v>5327</v>
      </c>
      <c r="AZ17" s="10">
        <f t="shared" si="5"/>
        <v>5337</v>
      </c>
      <c r="BA17" s="10">
        <f t="shared" si="5"/>
        <v>5337</v>
      </c>
      <c r="BB17" s="10">
        <f t="shared" si="5"/>
        <v>5337</v>
      </c>
      <c r="BC17" s="10">
        <f t="shared" si="5"/>
        <v>5337</v>
      </c>
    </row>
    <row r="18" spans="2:55" ht="12.75">
      <c r="B18" s="26"/>
      <c r="C18" s="10"/>
      <c r="D18" s="10"/>
      <c r="E18" s="10"/>
      <c r="F18" s="10"/>
      <c r="G18" s="10"/>
      <c r="H18" s="10"/>
      <c r="M18" s="26"/>
      <c r="N18" s="10"/>
      <c r="O18" s="10"/>
      <c r="P18" s="10"/>
      <c r="Q18" s="10"/>
      <c r="R18" s="10"/>
      <c r="S18" s="10"/>
      <c r="T18" s="10"/>
      <c r="V18" s="26"/>
      <c r="W18" s="10"/>
      <c r="X18" s="10"/>
      <c r="Y18" s="10"/>
      <c r="Z18" s="10"/>
      <c r="AA18" s="10"/>
      <c r="AB18" s="10"/>
      <c r="AC18" s="120"/>
      <c r="AE18" s="26"/>
      <c r="AF18" s="10"/>
      <c r="AG18" s="10"/>
      <c r="AH18" s="10"/>
      <c r="AI18" s="10"/>
      <c r="AJ18" s="10"/>
      <c r="AK18" s="10"/>
      <c r="AL18" s="120"/>
      <c r="AN18" s="26"/>
      <c r="AO18" s="10"/>
      <c r="AP18" s="10"/>
      <c r="AQ18" s="10"/>
      <c r="AR18" s="10"/>
      <c r="AS18" s="10"/>
      <c r="AT18" s="10"/>
      <c r="AU18" s="120"/>
      <c r="AW18" s="26"/>
      <c r="AX18" s="10"/>
      <c r="AY18" s="10"/>
      <c r="AZ18" s="10"/>
      <c r="BA18" s="10"/>
      <c r="BB18" s="10"/>
      <c r="BC18" s="10"/>
    </row>
    <row r="19" spans="2:55" ht="12.75">
      <c r="B19" s="2"/>
      <c r="C19" s="10"/>
      <c r="D19" s="10"/>
      <c r="E19" s="10"/>
      <c r="F19" s="10"/>
      <c r="G19" s="10"/>
      <c r="H19" s="10"/>
      <c r="M19" s="2"/>
      <c r="N19" s="10"/>
      <c r="O19" s="10"/>
      <c r="P19" s="10"/>
      <c r="Q19" s="10"/>
      <c r="R19" s="10"/>
      <c r="S19" s="10"/>
      <c r="T19" s="10"/>
      <c r="V19" s="2"/>
      <c r="W19" s="10"/>
      <c r="X19" s="10"/>
      <c r="Y19" s="10"/>
      <c r="Z19" s="10"/>
      <c r="AA19" s="10"/>
      <c r="AB19" s="10"/>
      <c r="AC19" s="120"/>
      <c r="AE19" s="2"/>
      <c r="AF19" s="10"/>
      <c r="AG19" s="10"/>
      <c r="AH19" s="10"/>
      <c r="AI19" s="10"/>
      <c r="AJ19" s="10"/>
      <c r="AK19" s="10"/>
      <c r="AL19" s="120"/>
      <c r="AN19" s="2"/>
      <c r="AO19" s="10"/>
      <c r="AP19" s="10"/>
      <c r="AQ19" s="10"/>
      <c r="AR19" s="10"/>
      <c r="AS19" s="10"/>
      <c r="AT19" s="10"/>
      <c r="AU19" s="120"/>
      <c r="AW19" s="2"/>
      <c r="AX19" s="10"/>
      <c r="AY19" s="10"/>
      <c r="AZ19" s="10"/>
      <c r="BA19" s="10"/>
      <c r="BB19" s="10"/>
      <c r="BC19" s="10"/>
    </row>
    <row r="20" spans="2:55" ht="12.75">
      <c r="B20" s="6"/>
      <c r="C20" s="260" t="s">
        <v>604</v>
      </c>
      <c r="D20" s="260"/>
      <c r="E20" s="260"/>
      <c r="F20" s="260"/>
      <c r="G20" s="260"/>
      <c r="H20" s="260"/>
      <c r="M20" s="6"/>
      <c r="N20" s="260" t="s">
        <v>604</v>
      </c>
      <c r="O20" s="260"/>
      <c r="P20" s="260"/>
      <c r="Q20" s="260"/>
      <c r="R20" s="260"/>
      <c r="S20" s="260"/>
      <c r="T20" s="117"/>
      <c r="V20" s="6"/>
      <c r="W20" s="260" t="s">
        <v>604</v>
      </c>
      <c r="X20" s="260"/>
      <c r="Y20" s="260"/>
      <c r="Z20" s="260"/>
      <c r="AA20" s="260"/>
      <c r="AB20" s="260"/>
      <c r="AC20" s="119"/>
      <c r="AE20" s="6"/>
      <c r="AF20" s="260" t="s">
        <v>604</v>
      </c>
      <c r="AG20" s="260"/>
      <c r="AH20" s="260"/>
      <c r="AI20" s="260"/>
      <c r="AJ20" s="260"/>
      <c r="AK20" s="260"/>
      <c r="AL20" s="119"/>
      <c r="AN20" s="6"/>
      <c r="AO20" s="260" t="s">
        <v>604</v>
      </c>
      <c r="AP20" s="260"/>
      <c r="AQ20" s="260"/>
      <c r="AR20" s="260"/>
      <c r="AS20" s="260"/>
      <c r="AT20" s="260"/>
      <c r="AU20" s="119"/>
      <c r="AW20" s="6"/>
      <c r="AX20" s="260" t="s">
        <v>604</v>
      </c>
      <c r="AY20" s="260"/>
      <c r="AZ20" s="260"/>
      <c r="BA20" s="260"/>
      <c r="BB20" s="260"/>
      <c r="BC20" s="260"/>
    </row>
    <row r="21" spans="2:55" ht="12.75">
      <c r="B21" s="6" t="s">
        <v>595</v>
      </c>
      <c r="C21" s="24">
        <v>2007</v>
      </c>
      <c r="D21" s="24">
        <v>2008</v>
      </c>
      <c r="E21" s="24">
        <v>2009</v>
      </c>
      <c r="F21" s="24">
        <v>2010</v>
      </c>
      <c r="G21" s="27">
        <v>2011</v>
      </c>
      <c r="H21" s="27">
        <v>2012</v>
      </c>
      <c r="M21" s="6" t="s">
        <v>595</v>
      </c>
      <c r="N21" s="24">
        <v>2007</v>
      </c>
      <c r="O21" s="24">
        <v>2008</v>
      </c>
      <c r="P21" s="24">
        <v>2009</v>
      </c>
      <c r="Q21" s="24">
        <v>2010</v>
      </c>
      <c r="R21" s="27">
        <v>2011</v>
      </c>
      <c r="S21" s="27">
        <v>2012</v>
      </c>
      <c r="T21" s="27"/>
      <c r="V21" s="6" t="s">
        <v>595</v>
      </c>
      <c r="W21" s="24">
        <v>2007</v>
      </c>
      <c r="X21" s="24">
        <v>2008</v>
      </c>
      <c r="Y21" s="24">
        <v>2009</v>
      </c>
      <c r="Z21" s="24">
        <v>2010</v>
      </c>
      <c r="AA21" s="27">
        <v>2011</v>
      </c>
      <c r="AB21" s="27">
        <v>2012</v>
      </c>
      <c r="AC21" s="27"/>
      <c r="AE21" s="6" t="s">
        <v>595</v>
      </c>
      <c r="AF21" s="24">
        <v>2007</v>
      </c>
      <c r="AG21" s="24">
        <v>2008</v>
      </c>
      <c r="AH21" s="24">
        <v>2009</v>
      </c>
      <c r="AI21" s="24">
        <v>2010</v>
      </c>
      <c r="AJ21" s="27">
        <v>2011</v>
      </c>
      <c r="AK21" s="27">
        <v>2012</v>
      </c>
      <c r="AL21" s="27"/>
      <c r="AN21" s="6" t="s">
        <v>595</v>
      </c>
      <c r="AO21" s="24">
        <v>2007</v>
      </c>
      <c r="AP21" s="24">
        <v>2008</v>
      </c>
      <c r="AQ21" s="24">
        <v>2009</v>
      </c>
      <c r="AR21" s="24">
        <v>2010</v>
      </c>
      <c r="AS21" s="27">
        <v>2011</v>
      </c>
      <c r="AT21" s="27">
        <v>2012</v>
      </c>
      <c r="AU21" s="27"/>
      <c r="AW21" s="6" t="s">
        <v>595</v>
      </c>
      <c r="AX21" s="24">
        <v>2007</v>
      </c>
      <c r="AY21" s="24">
        <v>2008</v>
      </c>
      <c r="AZ21" s="24">
        <v>2009</v>
      </c>
      <c r="BA21" s="24">
        <v>2010</v>
      </c>
      <c r="BB21" s="27">
        <v>2011</v>
      </c>
      <c r="BC21" s="27">
        <v>2012</v>
      </c>
    </row>
    <row r="22" spans="2:55" ht="12.75">
      <c r="B22" s="6"/>
      <c r="C22" s="10"/>
      <c r="D22" s="10"/>
      <c r="E22" s="10"/>
      <c r="F22" s="10"/>
      <c r="G22" s="10"/>
      <c r="H22" s="10"/>
      <c r="M22" s="6"/>
      <c r="N22" s="10"/>
      <c r="O22" s="10"/>
      <c r="P22" s="10"/>
      <c r="Q22" s="10"/>
      <c r="R22" s="10"/>
      <c r="S22" s="10"/>
      <c r="T22" s="10"/>
      <c r="V22" s="6"/>
      <c r="W22" s="10"/>
      <c r="X22" s="10"/>
      <c r="Y22" s="10"/>
      <c r="Z22" s="10"/>
      <c r="AA22" s="10"/>
      <c r="AB22" s="10"/>
      <c r="AC22" s="120"/>
      <c r="AE22" s="6"/>
      <c r="AF22" s="10"/>
      <c r="AG22" s="10"/>
      <c r="AH22" s="10"/>
      <c r="AI22" s="10"/>
      <c r="AJ22" s="10"/>
      <c r="AK22" s="10"/>
      <c r="AL22" s="120"/>
      <c r="AN22" s="6"/>
      <c r="AO22" s="10"/>
      <c r="AP22" s="10"/>
      <c r="AQ22" s="10"/>
      <c r="AR22" s="10"/>
      <c r="AS22" s="10"/>
      <c r="AT22" s="10"/>
      <c r="AU22" s="120"/>
      <c r="AW22" s="6"/>
      <c r="AX22" s="10"/>
      <c r="AY22" s="10"/>
      <c r="AZ22" s="10"/>
      <c r="BA22" s="10"/>
      <c r="BB22" s="10"/>
      <c r="BC22" s="10"/>
    </row>
    <row r="23" spans="2:55" ht="12.75">
      <c r="B23" s="6" t="s">
        <v>599</v>
      </c>
      <c r="C23" s="7">
        <f aca="true" t="shared" si="6" ref="C23:H29">C10/C$17</f>
        <v>0.7306479947173666</v>
      </c>
      <c r="D23" s="7">
        <f t="shared" si="6"/>
        <v>0.7315051495222732</v>
      </c>
      <c r="E23" s="7">
        <f t="shared" si="6"/>
        <v>0.7305518906673969</v>
      </c>
      <c r="F23" s="7">
        <f t="shared" si="6"/>
        <v>0.7305351208036148</v>
      </c>
      <c r="G23" s="7">
        <f t="shared" si="6"/>
        <v>0.7232491474324124</v>
      </c>
      <c r="H23" s="7">
        <f t="shared" si="6"/>
        <v>0.7233175214942188</v>
      </c>
      <c r="M23" s="6" t="s">
        <v>599</v>
      </c>
      <c r="N23" s="7">
        <f aca="true" t="shared" si="7" ref="N23:S24">N10/N$17</f>
        <v>0.8549762521588946</v>
      </c>
      <c r="O23" s="7">
        <f t="shared" si="7"/>
        <v>0.8562101996040028</v>
      </c>
      <c r="P23" s="7">
        <f t="shared" si="7"/>
        <v>0.8548273812739748</v>
      </c>
      <c r="Q23" s="7">
        <f t="shared" si="7"/>
        <v>0.8548273812739748</v>
      </c>
      <c r="R23" s="7">
        <f t="shared" si="7"/>
        <v>0.8536412658641538</v>
      </c>
      <c r="S23" s="7">
        <f t="shared" si="7"/>
        <v>0.8538005332172588</v>
      </c>
      <c r="T23" s="7"/>
      <c r="V23" s="6" t="s">
        <v>599</v>
      </c>
      <c r="W23" s="7">
        <f aca="true" t="shared" si="8" ref="W23:AB24">W10/W$17</f>
        <v>0.6915766738660907</v>
      </c>
      <c r="X23" s="7">
        <f t="shared" si="8"/>
        <v>0.6915766738660907</v>
      </c>
      <c r="Y23" s="7">
        <f t="shared" si="8"/>
        <v>0.6915766738660907</v>
      </c>
      <c r="Z23" s="7">
        <f t="shared" si="8"/>
        <v>0.6915766738660907</v>
      </c>
      <c r="AA23" s="7">
        <f t="shared" si="8"/>
        <v>0.6915766738660907</v>
      </c>
      <c r="AB23" s="7">
        <f t="shared" si="8"/>
        <v>0.6915766738660907</v>
      </c>
      <c r="AC23" s="121"/>
      <c r="AE23" s="6" t="s">
        <v>599</v>
      </c>
      <c r="AF23" s="7">
        <f aca="true" t="shared" si="9" ref="AF23:AK24">AF10/AF$17</f>
        <v>0.6530506721820062</v>
      </c>
      <c r="AG23" s="7">
        <f t="shared" si="9"/>
        <v>0.6530506721820062</v>
      </c>
      <c r="AH23" s="7">
        <f t="shared" si="9"/>
        <v>0.6530506721820062</v>
      </c>
      <c r="AI23" s="7">
        <f t="shared" si="9"/>
        <v>0.6530506721820062</v>
      </c>
      <c r="AJ23" s="7">
        <f t="shared" si="9"/>
        <v>0.6530506721820062</v>
      </c>
      <c r="AK23" s="7">
        <f t="shared" si="9"/>
        <v>0.6530506721820062</v>
      </c>
      <c r="AL23" s="121"/>
      <c r="AN23" s="6" t="s">
        <v>599</v>
      </c>
      <c r="AO23" s="7">
        <f aca="true" t="shared" si="10" ref="AO23:AT24">AO10/AO$17</f>
        <v>0.6702707378254477</v>
      </c>
      <c r="AP23" s="7">
        <f t="shared" si="10"/>
        <v>0.6684496629702109</v>
      </c>
      <c r="AQ23" s="7">
        <f t="shared" si="10"/>
        <v>0.6672921667030329</v>
      </c>
      <c r="AR23" s="7">
        <f t="shared" si="10"/>
        <v>0.6672195547795723</v>
      </c>
      <c r="AS23" s="7">
        <f t="shared" si="10"/>
        <v>0.645994504333122</v>
      </c>
      <c r="AT23" s="7">
        <f t="shared" si="10"/>
        <v>0.645994504333122</v>
      </c>
      <c r="AU23" s="121"/>
      <c r="AW23" s="6" t="s">
        <v>599</v>
      </c>
      <c r="AX23" s="7">
        <f aca="true" t="shared" si="11" ref="AX23:BC24">AX10/AX$17</f>
        <v>0.8552971576227391</v>
      </c>
      <c r="AY23" s="7">
        <f t="shared" si="11"/>
        <v>0.8597709780364182</v>
      </c>
      <c r="AZ23" s="7">
        <f t="shared" si="11"/>
        <v>0.8581600149896946</v>
      </c>
      <c r="BA23" s="7">
        <f t="shared" si="11"/>
        <v>0.8581600149896946</v>
      </c>
      <c r="BB23" s="7">
        <f t="shared" si="11"/>
        <v>0.8581600149896946</v>
      </c>
      <c r="BC23" s="7">
        <f t="shared" si="11"/>
        <v>0.8581600149896946</v>
      </c>
    </row>
    <row r="24" spans="2:55" ht="12.75">
      <c r="B24" s="6" t="s">
        <v>597</v>
      </c>
      <c r="C24" s="7">
        <f t="shared" si="6"/>
        <v>0.1973761259858216</v>
      </c>
      <c r="D24" s="7">
        <f t="shared" si="6"/>
        <v>0.19657525747611365</v>
      </c>
      <c r="E24" s="7">
        <f t="shared" si="6"/>
        <v>0.19718204675014314</v>
      </c>
      <c r="F24" s="7">
        <f t="shared" si="6"/>
        <v>0.19719431893150105</v>
      </c>
      <c r="G24" s="7">
        <f t="shared" si="6"/>
        <v>0.2050116146888746</v>
      </c>
      <c r="H24" s="7">
        <f t="shared" si="6"/>
        <v>0.20496096452218598</v>
      </c>
      <c r="M24" s="6" t="s">
        <v>597</v>
      </c>
      <c r="N24" s="7">
        <f t="shared" si="7"/>
        <v>0.13601036269430053</v>
      </c>
      <c r="O24" s="7">
        <f t="shared" si="7"/>
        <v>0.13485310643763043</v>
      </c>
      <c r="P24" s="7">
        <f t="shared" si="7"/>
        <v>0.1361499810902804</v>
      </c>
      <c r="Q24" s="7">
        <f t="shared" si="7"/>
        <v>0.1361499810902804</v>
      </c>
      <c r="R24" s="7">
        <f t="shared" si="7"/>
        <v>0.13726237812517023</v>
      </c>
      <c r="S24" s="7">
        <f t="shared" si="7"/>
        <v>0.1371130094129169</v>
      </c>
      <c r="T24" s="7"/>
      <c r="V24" s="6" t="s">
        <v>597</v>
      </c>
      <c r="W24" s="7">
        <f t="shared" si="8"/>
        <v>0.2212742980561555</v>
      </c>
      <c r="X24" s="7">
        <f t="shared" si="8"/>
        <v>0.2212742980561555</v>
      </c>
      <c r="Y24" s="7">
        <f t="shared" si="8"/>
        <v>0.2212742980561555</v>
      </c>
      <c r="Z24" s="7">
        <f t="shared" si="8"/>
        <v>0.2212742980561555</v>
      </c>
      <c r="AA24" s="7">
        <f t="shared" si="8"/>
        <v>0.2212742980561555</v>
      </c>
      <c r="AB24" s="7">
        <f t="shared" si="8"/>
        <v>0.2212742980561555</v>
      </c>
      <c r="AC24" s="121"/>
      <c r="AE24" s="6" t="s">
        <v>597</v>
      </c>
      <c r="AF24" s="7">
        <f t="shared" si="9"/>
        <v>0.33316097897276803</v>
      </c>
      <c r="AG24" s="7">
        <f t="shared" si="9"/>
        <v>0.33316097897276803</v>
      </c>
      <c r="AH24" s="7">
        <f t="shared" si="9"/>
        <v>0.33316097897276803</v>
      </c>
      <c r="AI24" s="7">
        <f t="shared" si="9"/>
        <v>0.33316097897276803</v>
      </c>
      <c r="AJ24" s="7">
        <f t="shared" si="9"/>
        <v>0.33316097897276803</v>
      </c>
      <c r="AK24" s="7">
        <f t="shared" si="9"/>
        <v>0.33316097897276803</v>
      </c>
      <c r="AL24" s="121"/>
      <c r="AN24" s="6" t="s">
        <v>597</v>
      </c>
      <c r="AO24" s="7">
        <f t="shared" si="10"/>
        <v>0.19942046535766803</v>
      </c>
      <c r="AP24" s="7">
        <f t="shared" si="10"/>
        <v>0.2005218525766471</v>
      </c>
      <c r="AQ24" s="7">
        <f t="shared" si="10"/>
        <v>0.20122190704778528</v>
      </c>
      <c r="AR24" s="7">
        <f t="shared" si="10"/>
        <v>0.20126582278481012</v>
      </c>
      <c r="AS24" s="7">
        <f t="shared" si="10"/>
        <v>0.22663284717818644</v>
      </c>
      <c r="AT24" s="7">
        <f t="shared" si="10"/>
        <v>0.22663284717818644</v>
      </c>
      <c r="AU24" s="121"/>
      <c r="AW24" s="6" t="s">
        <v>597</v>
      </c>
      <c r="AX24" s="7">
        <f t="shared" si="11"/>
        <v>0.12542238123633473</v>
      </c>
      <c r="AY24" s="7">
        <f t="shared" si="11"/>
        <v>0.11845316313121833</v>
      </c>
      <c r="AZ24" s="7">
        <f t="shared" si="11"/>
        <v>0.1182312160389732</v>
      </c>
      <c r="BA24" s="7">
        <f t="shared" si="11"/>
        <v>0.1182312160389732</v>
      </c>
      <c r="BB24" s="7">
        <f t="shared" si="11"/>
        <v>0.1182312160389732</v>
      </c>
      <c r="BC24" s="7">
        <f t="shared" si="11"/>
        <v>0.1182312160389732</v>
      </c>
    </row>
    <row r="25" spans="2:55" ht="12.75">
      <c r="B25" s="6" t="s">
        <v>600</v>
      </c>
      <c r="C25" s="7">
        <f t="shared" si="6"/>
        <v>0.06127356316110786</v>
      </c>
      <c r="D25" s="7">
        <f t="shared" si="6"/>
        <v>0.061024941059684826</v>
      </c>
      <c r="E25" s="7">
        <f t="shared" si="6"/>
        <v>0.06121331308655498</v>
      </c>
      <c r="F25" s="7">
        <f t="shared" si="6"/>
        <v>0.061217122869910504</v>
      </c>
      <c r="G25" s="7">
        <f t="shared" si="6"/>
        <v>0.06076706370780408</v>
      </c>
      <c r="H25" s="7">
        <f t="shared" si="6"/>
        <v>0.06075205059788517</v>
      </c>
      <c r="M25" s="6" t="s">
        <v>600</v>
      </c>
      <c r="N25" s="7">
        <f aca="true" t="shared" si="12" ref="N25:S25">N12/N$17</f>
        <v>0</v>
      </c>
      <c r="O25" s="7">
        <f t="shared" si="12"/>
        <v>0</v>
      </c>
      <c r="P25" s="7">
        <f t="shared" si="12"/>
        <v>0</v>
      </c>
      <c r="Q25" s="7">
        <f t="shared" si="12"/>
        <v>0</v>
      </c>
      <c r="R25" s="7">
        <f t="shared" si="12"/>
        <v>0</v>
      </c>
      <c r="S25" s="7">
        <f t="shared" si="12"/>
        <v>0</v>
      </c>
      <c r="T25" s="7"/>
      <c r="V25" s="6" t="s">
        <v>600</v>
      </c>
      <c r="W25" s="7">
        <f aca="true" t="shared" si="13" ref="W25:AB25">W12/W$17</f>
        <v>0.08466522678185745</v>
      </c>
      <c r="X25" s="7">
        <f t="shared" si="13"/>
        <v>0.08466522678185745</v>
      </c>
      <c r="Y25" s="7">
        <f t="shared" si="13"/>
        <v>0.08466522678185745</v>
      </c>
      <c r="Z25" s="7">
        <f t="shared" si="13"/>
        <v>0.08466522678185745</v>
      </c>
      <c r="AA25" s="7">
        <f t="shared" si="13"/>
        <v>0.08466522678185745</v>
      </c>
      <c r="AB25" s="7">
        <f t="shared" si="13"/>
        <v>0.08466522678185745</v>
      </c>
      <c r="AC25" s="121"/>
      <c r="AE25" s="6" t="s">
        <v>600</v>
      </c>
      <c r="AF25" s="7">
        <f aca="true" t="shared" si="14" ref="AF25:AK25">AF12/AF$17</f>
        <v>0</v>
      </c>
      <c r="AG25" s="7">
        <f t="shared" si="14"/>
        <v>0</v>
      </c>
      <c r="AH25" s="7">
        <f t="shared" si="14"/>
        <v>0</v>
      </c>
      <c r="AI25" s="7">
        <f t="shared" si="14"/>
        <v>0</v>
      </c>
      <c r="AJ25" s="7">
        <f t="shared" si="14"/>
        <v>0</v>
      </c>
      <c r="AK25" s="7">
        <f t="shared" si="14"/>
        <v>0</v>
      </c>
      <c r="AL25" s="121"/>
      <c r="AN25" s="6" t="s">
        <v>600</v>
      </c>
      <c r="AO25" s="7">
        <f aca="true" t="shared" si="15" ref="AO25:AT25">AO12/AO$17</f>
        <v>0.11097655912118329</v>
      </c>
      <c r="AP25" s="7">
        <f t="shared" si="15"/>
        <v>0.11158947597303762</v>
      </c>
      <c r="AQ25" s="7">
        <f t="shared" si="15"/>
        <v>0.11197905302203796</v>
      </c>
      <c r="AR25" s="7">
        <f t="shared" si="15"/>
        <v>0.11200349192492362</v>
      </c>
      <c r="AS25" s="7">
        <f t="shared" si="15"/>
        <v>0.10847600930035933</v>
      </c>
      <c r="AT25" s="7">
        <f t="shared" si="15"/>
        <v>0.10847600930035933</v>
      </c>
      <c r="AU25" s="121"/>
      <c r="AW25" s="6" t="s">
        <v>600</v>
      </c>
      <c r="AX25" s="7">
        <f aca="true" t="shared" si="16" ref="AX25:BC25">AX12/AX$17</f>
        <v>0</v>
      </c>
      <c r="AY25" s="7">
        <f t="shared" si="16"/>
        <v>0</v>
      </c>
      <c r="AZ25" s="7">
        <f t="shared" si="16"/>
        <v>0</v>
      </c>
      <c r="BA25" s="7">
        <f t="shared" si="16"/>
        <v>0</v>
      </c>
      <c r="BB25" s="7">
        <f t="shared" si="16"/>
        <v>0</v>
      </c>
      <c r="BC25" s="7">
        <f t="shared" si="16"/>
        <v>0</v>
      </c>
    </row>
    <row r="26" spans="2:55" ht="12.75">
      <c r="B26" s="26" t="s">
        <v>603</v>
      </c>
      <c r="C26" s="7">
        <f t="shared" si="6"/>
        <v>0.0009095099859212838</v>
      </c>
      <c r="D26" s="7">
        <f t="shared" si="6"/>
        <v>0.0011415808412954462</v>
      </c>
      <c r="E26" s="7">
        <f t="shared" si="6"/>
        <v>0.0012695725772323319</v>
      </c>
      <c r="F26" s="7">
        <f t="shared" si="6"/>
        <v>0.001269651592665895</v>
      </c>
      <c r="G26" s="7">
        <f t="shared" si="6"/>
        <v>0.0012603173034152128</v>
      </c>
      <c r="H26" s="7">
        <f t="shared" si="6"/>
        <v>0.001260005929439668</v>
      </c>
      <c r="M26" s="26" t="s">
        <v>603</v>
      </c>
      <c r="N26" s="7">
        <f aca="true" t="shared" si="17" ref="N26:S26">N13/N$17</f>
        <v>0</v>
      </c>
      <c r="O26" s="7">
        <f t="shared" si="17"/>
        <v>0</v>
      </c>
      <c r="P26" s="7">
        <f t="shared" si="17"/>
        <v>0</v>
      </c>
      <c r="Q26" s="7">
        <f t="shared" si="17"/>
        <v>0</v>
      </c>
      <c r="R26" s="7">
        <f t="shared" si="17"/>
        <v>0</v>
      </c>
      <c r="S26" s="7">
        <f t="shared" si="17"/>
        <v>0</v>
      </c>
      <c r="T26" s="7"/>
      <c r="V26" s="26" t="s">
        <v>603</v>
      </c>
      <c r="W26" s="7">
        <f aca="true" t="shared" si="18" ref="W26:AB26">W13/W$17</f>
        <v>0</v>
      </c>
      <c r="X26" s="7">
        <f t="shared" si="18"/>
        <v>0</v>
      </c>
      <c r="Y26" s="7">
        <f t="shared" si="18"/>
        <v>0</v>
      </c>
      <c r="Z26" s="7">
        <f t="shared" si="18"/>
        <v>0</v>
      </c>
      <c r="AA26" s="7">
        <f t="shared" si="18"/>
        <v>0</v>
      </c>
      <c r="AB26" s="7">
        <f t="shared" si="18"/>
        <v>0</v>
      </c>
      <c r="AC26" s="121"/>
      <c r="AE26" s="26" t="s">
        <v>603</v>
      </c>
      <c r="AF26" s="7">
        <f aca="true" t="shared" si="19" ref="AF26:AK26">AF13/AF$17</f>
        <v>0</v>
      </c>
      <c r="AG26" s="7">
        <f t="shared" si="19"/>
        <v>0</v>
      </c>
      <c r="AH26" s="7">
        <f t="shared" si="19"/>
        <v>0</v>
      </c>
      <c r="AI26" s="7">
        <f t="shared" si="19"/>
        <v>0</v>
      </c>
      <c r="AJ26" s="7">
        <f t="shared" si="19"/>
        <v>0</v>
      </c>
      <c r="AK26" s="7">
        <f t="shared" si="19"/>
        <v>0</v>
      </c>
      <c r="AL26" s="121"/>
      <c r="AN26" s="26" t="s">
        <v>603</v>
      </c>
      <c r="AO26" s="7">
        <f aca="true" t="shared" si="20" ref="AO26:AT26">AO13/AO$17</f>
        <v>0</v>
      </c>
      <c r="AP26" s="7">
        <f t="shared" si="20"/>
        <v>0</v>
      </c>
      <c r="AQ26" s="7">
        <f t="shared" si="20"/>
        <v>0</v>
      </c>
      <c r="AR26" s="7">
        <f t="shared" si="20"/>
        <v>0</v>
      </c>
      <c r="AS26" s="7">
        <f t="shared" si="20"/>
        <v>0</v>
      </c>
      <c r="AT26" s="7">
        <f t="shared" si="20"/>
        <v>0</v>
      </c>
      <c r="AU26" s="121"/>
      <c r="AW26" s="26" t="s">
        <v>603</v>
      </c>
      <c r="AX26" s="7">
        <f aca="true" t="shared" si="21" ref="AX26:BC26">AX13/AX$17</f>
        <v>0.014510037765851719</v>
      </c>
      <c r="AY26" s="7">
        <f t="shared" si="21"/>
        <v>0.017270508729115824</v>
      </c>
      <c r="AZ26" s="7">
        <f t="shared" si="21"/>
        <v>0.01911186059584036</v>
      </c>
      <c r="BA26" s="7">
        <f t="shared" si="21"/>
        <v>0.01911186059584036</v>
      </c>
      <c r="BB26" s="7">
        <f t="shared" si="21"/>
        <v>0.01911186059584036</v>
      </c>
      <c r="BC26" s="7">
        <f t="shared" si="21"/>
        <v>0.01911186059584036</v>
      </c>
    </row>
    <row r="27" spans="2:55" ht="12.75">
      <c r="B27" s="6" t="s">
        <v>602</v>
      </c>
      <c r="C27" s="7">
        <f t="shared" si="6"/>
        <v>0.0067901772921520505</v>
      </c>
      <c r="D27" s="7">
        <f t="shared" si="6"/>
        <v>0.0067626256359349796</v>
      </c>
      <c r="E27" s="7">
        <f t="shared" si="6"/>
        <v>0.006783500535211969</v>
      </c>
      <c r="F27" s="7">
        <f t="shared" si="6"/>
        <v>0.006783922725518752</v>
      </c>
      <c r="G27" s="7">
        <f t="shared" si="6"/>
        <v>0.006734048336875402</v>
      </c>
      <c r="H27" s="7">
        <f t="shared" si="6"/>
        <v>0.006732384622986461</v>
      </c>
      <c r="M27" s="6" t="s">
        <v>602</v>
      </c>
      <c r="N27" s="7">
        <f aca="true" t="shared" si="22" ref="N27:S27">N14/N$17</f>
        <v>0</v>
      </c>
      <c r="O27" s="7">
        <f t="shared" si="22"/>
        <v>0</v>
      </c>
      <c r="P27" s="7">
        <f t="shared" si="22"/>
        <v>0</v>
      </c>
      <c r="Q27" s="7">
        <f t="shared" si="22"/>
        <v>0</v>
      </c>
      <c r="R27" s="7">
        <f t="shared" si="22"/>
        <v>0</v>
      </c>
      <c r="S27" s="7">
        <f t="shared" si="22"/>
        <v>0</v>
      </c>
      <c r="T27" s="7"/>
      <c r="V27" s="6" t="s">
        <v>602</v>
      </c>
      <c r="W27" s="7">
        <f aca="true" t="shared" si="23" ref="W27:AB27">W14/W$17</f>
        <v>0.0011879049676025918</v>
      </c>
      <c r="X27" s="7">
        <f t="shared" si="23"/>
        <v>0.0011879049676025918</v>
      </c>
      <c r="Y27" s="7">
        <f t="shared" si="23"/>
        <v>0.0011879049676025918</v>
      </c>
      <c r="Z27" s="7">
        <f t="shared" si="23"/>
        <v>0.0011879049676025918</v>
      </c>
      <c r="AA27" s="7">
        <f t="shared" si="23"/>
        <v>0.0011879049676025918</v>
      </c>
      <c r="AB27" s="7">
        <f t="shared" si="23"/>
        <v>0.0011879049676025918</v>
      </c>
      <c r="AC27" s="121"/>
      <c r="AE27" s="6" t="s">
        <v>602</v>
      </c>
      <c r="AF27" s="7">
        <f aca="true" t="shared" si="24" ref="AF27:AK27">AF14/AF$17</f>
        <v>0.013788348845225784</v>
      </c>
      <c r="AG27" s="7">
        <f t="shared" si="24"/>
        <v>0.013788348845225784</v>
      </c>
      <c r="AH27" s="7">
        <f t="shared" si="24"/>
        <v>0.013788348845225784</v>
      </c>
      <c r="AI27" s="7">
        <f t="shared" si="24"/>
        <v>0.013788348845225784</v>
      </c>
      <c r="AJ27" s="7">
        <f t="shared" si="24"/>
        <v>0.013788348845225784</v>
      </c>
      <c r="AK27" s="7">
        <f t="shared" si="24"/>
        <v>0.013788348845225784</v>
      </c>
      <c r="AL27" s="121"/>
      <c r="AN27" s="6" t="s">
        <v>602</v>
      </c>
      <c r="AO27" s="7">
        <f aca="true" t="shared" si="25" ref="AO27:AT27">AO14/AO$17</f>
        <v>0.017645532393391575</v>
      </c>
      <c r="AP27" s="7">
        <f t="shared" si="25"/>
        <v>0.017742987606001303</v>
      </c>
      <c r="AQ27" s="7">
        <f t="shared" si="25"/>
        <v>0.01780493126772856</v>
      </c>
      <c r="AR27" s="7">
        <f t="shared" si="25"/>
        <v>0.017808817110432126</v>
      </c>
      <c r="AS27" s="7">
        <f t="shared" si="25"/>
        <v>0.017247939124920737</v>
      </c>
      <c r="AT27" s="7">
        <f t="shared" si="25"/>
        <v>0.017247939124920737</v>
      </c>
      <c r="AU27" s="121"/>
      <c r="AW27" s="6" t="s">
        <v>602</v>
      </c>
      <c r="AX27" s="7">
        <f aca="true" t="shared" si="26" ref="AX27:BC27">AX14/AX$17</f>
        <v>0.004770423375074538</v>
      </c>
      <c r="AY27" s="7">
        <f t="shared" si="26"/>
        <v>0.004505350103247607</v>
      </c>
      <c r="AZ27" s="7">
        <f t="shared" si="26"/>
        <v>0.004496908375491849</v>
      </c>
      <c r="BA27" s="7">
        <f t="shared" si="26"/>
        <v>0.004496908375491849</v>
      </c>
      <c r="BB27" s="7">
        <f t="shared" si="26"/>
        <v>0.004496908375491849</v>
      </c>
      <c r="BC27" s="7">
        <f t="shared" si="26"/>
        <v>0.004496908375491849</v>
      </c>
    </row>
    <row r="28" spans="2:55" ht="12.75">
      <c r="B28" s="6" t="s">
        <v>601</v>
      </c>
      <c r="C28" s="7">
        <f t="shared" si="6"/>
        <v>0.002529185303315351</v>
      </c>
      <c r="D28" s="7">
        <f t="shared" si="6"/>
        <v>0.0025189229432932125</v>
      </c>
      <c r="E28" s="7">
        <f t="shared" si="6"/>
        <v>0.0025266983644917974</v>
      </c>
      <c r="F28" s="7">
        <f t="shared" si="6"/>
        <v>0.0025268556206978106</v>
      </c>
      <c r="G28" s="7">
        <f t="shared" si="6"/>
        <v>0.002508278554836159</v>
      </c>
      <c r="H28" s="7">
        <f t="shared" si="6"/>
        <v>0.002507658859571104</v>
      </c>
      <c r="M28" s="6" t="s">
        <v>601</v>
      </c>
      <c r="N28" s="7">
        <f aca="true" t="shared" si="27" ref="N28:S28">N15/N$17</f>
        <v>0.009013385146804836</v>
      </c>
      <c r="O28" s="7">
        <f t="shared" si="27"/>
        <v>0.008936693958366779</v>
      </c>
      <c r="P28" s="7">
        <f t="shared" si="27"/>
        <v>0.009022637635744773</v>
      </c>
      <c r="Q28" s="7">
        <f t="shared" si="27"/>
        <v>0.009022637635744773</v>
      </c>
      <c r="R28" s="7">
        <f t="shared" si="27"/>
        <v>0.009096356010675963</v>
      </c>
      <c r="S28" s="7">
        <f t="shared" si="27"/>
        <v>0.009086457369824255</v>
      </c>
      <c r="T28" s="7"/>
      <c r="V28" s="6" t="s">
        <v>601</v>
      </c>
      <c r="W28" s="7">
        <f aca="true" t="shared" si="28" ref="W28:AB28">W15/W$17</f>
        <v>0.00043196544276457883</v>
      </c>
      <c r="X28" s="7">
        <f t="shared" si="28"/>
        <v>0.00043196544276457883</v>
      </c>
      <c r="Y28" s="7">
        <f t="shared" si="28"/>
        <v>0.00043196544276457883</v>
      </c>
      <c r="Z28" s="7">
        <f t="shared" si="28"/>
        <v>0.00043196544276457883</v>
      </c>
      <c r="AA28" s="7">
        <f t="shared" si="28"/>
        <v>0.00043196544276457883</v>
      </c>
      <c r="AB28" s="7">
        <f t="shared" si="28"/>
        <v>0.00043196544276457883</v>
      </c>
      <c r="AC28" s="121"/>
      <c r="AE28" s="6" t="s">
        <v>601</v>
      </c>
      <c r="AF28" s="7">
        <f aca="true" t="shared" si="29" ref="AF28:AK28">AF15/AF$17</f>
        <v>0</v>
      </c>
      <c r="AG28" s="7">
        <f t="shared" si="29"/>
        <v>0</v>
      </c>
      <c r="AH28" s="7">
        <f t="shared" si="29"/>
        <v>0</v>
      </c>
      <c r="AI28" s="7">
        <f t="shared" si="29"/>
        <v>0</v>
      </c>
      <c r="AJ28" s="7">
        <f t="shared" si="29"/>
        <v>0</v>
      </c>
      <c r="AK28" s="7">
        <f t="shared" si="29"/>
        <v>0</v>
      </c>
      <c r="AL28" s="121"/>
      <c r="AN28" s="6" t="s">
        <v>601</v>
      </c>
      <c r="AO28" s="7">
        <f aca="true" t="shared" si="30" ref="AO28:AT28">AO15/AO$17</f>
        <v>0.0010812213476342877</v>
      </c>
      <c r="AP28" s="7">
        <f t="shared" si="30"/>
        <v>0.0010871928680147858</v>
      </c>
      <c r="AQ28" s="7">
        <f t="shared" si="30"/>
        <v>0.0010909884355225835</v>
      </c>
      <c r="AR28" s="7">
        <f t="shared" si="30"/>
        <v>0.0010912265386294195</v>
      </c>
      <c r="AS28" s="7">
        <f t="shared" si="30"/>
        <v>0.001056859015007398</v>
      </c>
      <c r="AT28" s="7">
        <f t="shared" si="30"/>
        <v>0.001056859015007398</v>
      </c>
      <c r="AU28" s="121"/>
      <c r="AW28" s="6" t="s">
        <v>601</v>
      </c>
      <c r="AX28" s="7">
        <f aca="true" t="shared" si="31" ref="AX28:BC28">AX15/AX$17</f>
        <v>0</v>
      </c>
      <c r="AY28" s="7">
        <f t="shared" si="31"/>
        <v>0</v>
      </c>
      <c r="AZ28" s="7">
        <f t="shared" si="31"/>
        <v>0</v>
      </c>
      <c r="BA28" s="7">
        <f t="shared" si="31"/>
        <v>0</v>
      </c>
      <c r="BB28" s="7">
        <f t="shared" si="31"/>
        <v>0</v>
      </c>
      <c r="BC28" s="7">
        <f t="shared" si="31"/>
        <v>0</v>
      </c>
    </row>
    <row r="29" spans="2:55" ht="12.75">
      <c r="B29" s="6" t="s">
        <v>598</v>
      </c>
      <c r="C29" s="7">
        <f t="shared" si="6"/>
        <v>0.00047344355431518884</v>
      </c>
      <c r="D29" s="7">
        <f t="shared" si="6"/>
        <v>0.00047152252140464075</v>
      </c>
      <c r="E29" s="7">
        <f t="shared" si="6"/>
        <v>0.0004729780189689079</v>
      </c>
      <c r="F29" s="7">
        <f t="shared" si="6"/>
        <v>0.00047300745609121575</v>
      </c>
      <c r="G29" s="7">
        <f t="shared" si="6"/>
        <v>0.0004695299757821381</v>
      </c>
      <c r="H29" s="7">
        <f t="shared" si="6"/>
        <v>0.0004694139737128175</v>
      </c>
      <c r="M29" s="6" t="s">
        <v>598</v>
      </c>
      <c r="N29" s="7">
        <f aca="true" t="shared" si="32" ref="N29:S29">N16/N$17</f>
        <v>0</v>
      </c>
      <c r="O29" s="7">
        <f t="shared" si="32"/>
        <v>0</v>
      </c>
      <c r="P29" s="7">
        <f t="shared" si="32"/>
        <v>0</v>
      </c>
      <c r="Q29" s="7">
        <f t="shared" si="32"/>
        <v>0</v>
      </c>
      <c r="R29" s="7">
        <f t="shared" si="32"/>
        <v>0</v>
      </c>
      <c r="S29" s="7">
        <f t="shared" si="32"/>
        <v>0</v>
      </c>
      <c r="T29" s="7"/>
      <c r="V29" s="6" t="s">
        <v>598</v>
      </c>
      <c r="W29" s="7">
        <f aca="true" t="shared" si="33" ref="W29:AB29">W16/W$17</f>
        <v>0.0008639308855291577</v>
      </c>
      <c r="X29" s="7">
        <f t="shared" si="33"/>
        <v>0.0008639308855291577</v>
      </c>
      <c r="Y29" s="7">
        <f t="shared" si="33"/>
        <v>0.0008639308855291577</v>
      </c>
      <c r="Z29" s="7">
        <f t="shared" si="33"/>
        <v>0.0008639308855291577</v>
      </c>
      <c r="AA29" s="7">
        <f t="shared" si="33"/>
        <v>0.0008639308855291577</v>
      </c>
      <c r="AB29" s="7">
        <f t="shared" si="33"/>
        <v>0.0008639308855291577</v>
      </c>
      <c r="AC29" s="121"/>
      <c r="AE29" s="6" t="s">
        <v>598</v>
      </c>
      <c r="AF29" s="7">
        <f aca="true" t="shared" si="34" ref="AF29:AK29">AF16/AF$17</f>
        <v>0</v>
      </c>
      <c r="AG29" s="7">
        <f t="shared" si="34"/>
        <v>0</v>
      </c>
      <c r="AH29" s="7">
        <f t="shared" si="34"/>
        <v>0</v>
      </c>
      <c r="AI29" s="7">
        <f t="shared" si="34"/>
        <v>0</v>
      </c>
      <c r="AJ29" s="7">
        <f t="shared" si="34"/>
        <v>0</v>
      </c>
      <c r="AK29" s="7">
        <f t="shared" si="34"/>
        <v>0</v>
      </c>
      <c r="AL29" s="121"/>
      <c r="AN29" s="6" t="s">
        <v>598</v>
      </c>
      <c r="AO29" s="7">
        <f aca="true" t="shared" si="35" ref="AO29:AT29">AO16/AO$17</f>
        <v>0.0006054839546752011</v>
      </c>
      <c r="AP29" s="7">
        <f t="shared" si="35"/>
        <v>0.0006088280060882801</v>
      </c>
      <c r="AQ29" s="7">
        <f t="shared" si="35"/>
        <v>0.0006109535238926467</v>
      </c>
      <c r="AR29" s="7">
        <f t="shared" si="35"/>
        <v>0.000611086861632475</v>
      </c>
      <c r="AS29" s="7">
        <f t="shared" si="35"/>
        <v>0.0005918410484041429</v>
      </c>
      <c r="AT29" s="7">
        <f t="shared" si="35"/>
        <v>0.0005918410484041429</v>
      </c>
      <c r="AU29" s="121"/>
      <c r="AW29" s="6" t="s">
        <v>598</v>
      </c>
      <c r="AX29" s="7">
        <f aca="true" t="shared" si="36" ref="AX29:BC29">AX16/AX$17</f>
        <v>0</v>
      </c>
      <c r="AY29" s="7">
        <f t="shared" si="36"/>
        <v>0</v>
      </c>
      <c r="AZ29" s="7">
        <f t="shared" si="36"/>
        <v>0</v>
      </c>
      <c r="BA29" s="7">
        <f t="shared" si="36"/>
        <v>0</v>
      </c>
      <c r="BB29" s="7">
        <f t="shared" si="36"/>
        <v>0</v>
      </c>
      <c r="BC29" s="7">
        <f t="shared" si="36"/>
        <v>0</v>
      </c>
    </row>
    <row r="75" spans="2:50" ht="12.75">
      <c r="B75" s="6" t="s">
        <v>599</v>
      </c>
      <c r="C75" s="7">
        <f>C23</f>
        <v>0.7306479947173666</v>
      </c>
      <c r="M75" s="6" t="s">
        <v>599</v>
      </c>
      <c r="N75" s="7">
        <f>N23</f>
        <v>0.8549762521588946</v>
      </c>
      <c r="V75" s="6" t="s">
        <v>599</v>
      </c>
      <c r="W75" s="7">
        <f>W23</f>
        <v>0.6915766738660907</v>
      </c>
      <c r="AE75" s="6" t="s">
        <v>599</v>
      </c>
      <c r="AF75" s="7">
        <f>AF23</f>
        <v>0.6530506721820062</v>
      </c>
      <c r="AN75" s="6" t="s">
        <v>599</v>
      </c>
      <c r="AO75" s="7">
        <f>AO23</f>
        <v>0.6702707378254477</v>
      </c>
      <c r="AW75" s="6" t="s">
        <v>599</v>
      </c>
      <c r="AX75" s="7">
        <f>AX23</f>
        <v>0.8552971576227391</v>
      </c>
    </row>
    <row r="76" spans="2:50" ht="12.75">
      <c r="B76" s="26" t="s">
        <v>603</v>
      </c>
      <c r="C76" s="7">
        <f>C26</f>
        <v>0.0009095099859212838</v>
      </c>
      <c r="M76" s="26" t="s">
        <v>603</v>
      </c>
      <c r="N76" s="7">
        <f>N26</f>
        <v>0</v>
      </c>
      <c r="V76" s="26" t="s">
        <v>603</v>
      </c>
      <c r="W76" s="7">
        <f>W26</f>
        <v>0</v>
      </c>
      <c r="AE76" s="26" t="s">
        <v>603</v>
      </c>
      <c r="AF76" s="7">
        <f>AF26</f>
        <v>0</v>
      </c>
      <c r="AN76" s="26" t="s">
        <v>603</v>
      </c>
      <c r="AO76" s="7">
        <f>AO26</f>
        <v>0</v>
      </c>
      <c r="AW76" s="26" t="s">
        <v>603</v>
      </c>
      <c r="AX76" s="7">
        <f>AX26</f>
        <v>0.014510037765851719</v>
      </c>
    </row>
    <row r="77" spans="2:50" ht="12.75">
      <c r="B77" s="6" t="s">
        <v>597</v>
      </c>
      <c r="C77" s="7">
        <f>C24</f>
        <v>0.1973761259858216</v>
      </c>
      <c r="M77" s="6" t="s">
        <v>597</v>
      </c>
      <c r="N77" s="7">
        <f>N24</f>
        <v>0.13601036269430053</v>
      </c>
      <c r="V77" s="6" t="s">
        <v>597</v>
      </c>
      <c r="W77" s="7">
        <f>W24</f>
        <v>0.2212742980561555</v>
      </c>
      <c r="AE77" s="6" t="s">
        <v>597</v>
      </c>
      <c r="AF77" s="7">
        <f>AF24</f>
        <v>0.33316097897276803</v>
      </c>
      <c r="AN77" s="6" t="s">
        <v>597</v>
      </c>
      <c r="AO77" s="7">
        <f>AO24</f>
        <v>0.19942046535766803</v>
      </c>
      <c r="AW77" s="6" t="s">
        <v>597</v>
      </c>
      <c r="AX77" s="7">
        <f>AX24</f>
        <v>0.12542238123633473</v>
      </c>
    </row>
    <row r="78" spans="2:50" ht="12.75">
      <c r="B78" s="6" t="s">
        <v>602</v>
      </c>
      <c r="C78" s="7">
        <f>C27</f>
        <v>0.0067901772921520505</v>
      </c>
      <c r="M78" s="6" t="s">
        <v>602</v>
      </c>
      <c r="N78" s="7">
        <f>N27</f>
        <v>0</v>
      </c>
      <c r="V78" s="6" t="s">
        <v>602</v>
      </c>
      <c r="W78" s="7">
        <f>W27</f>
        <v>0.0011879049676025918</v>
      </c>
      <c r="AE78" s="6" t="s">
        <v>602</v>
      </c>
      <c r="AF78" s="7">
        <f>AF27</f>
        <v>0.013788348845225784</v>
      </c>
      <c r="AN78" s="6" t="s">
        <v>602</v>
      </c>
      <c r="AO78" s="7">
        <f>AO27</f>
        <v>0.017645532393391575</v>
      </c>
      <c r="AW78" s="6" t="s">
        <v>602</v>
      </c>
      <c r="AX78" s="7">
        <f>AX27</f>
        <v>0.004770423375074538</v>
      </c>
    </row>
    <row r="79" spans="2:50" ht="12.75">
      <c r="B79" s="6" t="s">
        <v>601</v>
      </c>
      <c r="C79" s="7">
        <f>C28</f>
        <v>0.002529185303315351</v>
      </c>
      <c r="M79" s="6" t="s">
        <v>601</v>
      </c>
      <c r="N79" s="7">
        <f>N28</f>
        <v>0.009013385146804836</v>
      </c>
      <c r="V79" s="6" t="s">
        <v>601</v>
      </c>
      <c r="W79" s="7">
        <f>W28</f>
        <v>0.00043196544276457883</v>
      </c>
      <c r="AE79" s="6" t="s">
        <v>601</v>
      </c>
      <c r="AF79" s="7">
        <f>AF28</f>
        <v>0</v>
      </c>
      <c r="AN79" s="6" t="s">
        <v>601</v>
      </c>
      <c r="AO79" s="7">
        <f>AO28</f>
        <v>0.0010812213476342877</v>
      </c>
      <c r="AW79" s="6" t="s">
        <v>601</v>
      </c>
      <c r="AX79" s="7">
        <f>AX28</f>
        <v>0</v>
      </c>
    </row>
    <row r="80" spans="2:50" ht="12.75">
      <c r="B80" s="6" t="s">
        <v>600</v>
      </c>
      <c r="C80" s="7">
        <f>C25</f>
        <v>0.06127356316110786</v>
      </c>
      <c r="M80" s="6" t="s">
        <v>600</v>
      </c>
      <c r="N80" s="7">
        <f>N25</f>
        <v>0</v>
      </c>
      <c r="V80" s="6" t="s">
        <v>600</v>
      </c>
      <c r="W80" s="7">
        <f>W25</f>
        <v>0.08466522678185745</v>
      </c>
      <c r="AE80" s="6" t="s">
        <v>600</v>
      </c>
      <c r="AF80" s="7">
        <f>AF25</f>
        <v>0</v>
      </c>
      <c r="AN80" s="6" t="s">
        <v>600</v>
      </c>
      <c r="AO80" s="7">
        <f>AO25</f>
        <v>0.11097655912118329</v>
      </c>
      <c r="AW80" s="6" t="s">
        <v>600</v>
      </c>
      <c r="AX80" s="7">
        <f>AX25</f>
        <v>0</v>
      </c>
    </row>
    <row r="81" spans="2:50" ht="12.75">
      <c r="B81" s="6" t="s">
        <v>598</v>
      </c>
      <c r="C81" s="7">
        <f>C29</f>
        <v>0.00047344355431518884</v>
      </c>
      <c r="M81" s="6" t="s">
        <v>598</v>
      </c>
      <c r="N81" s="7">
        <f>N29</f>
        <v>0</v>
      </c>
      <c r="V81" s="6" t="s">
        <v>598</v>
      </c>
      <c r="W81" s="7">
        <f>W29</f>
        <v>0.0008639308855291577</v>
      </c>
      <c r="AE81" s="6" t="s">
        <v>598</v>
      </c>
      <c r="AF81" s="7">
        <f>AF29</f>
        <v>0</v>
      </c>
      <c r="AN81" s="6" t="s">
        <v>598</v>
      </c>
      <c r="AO81" s="7">
        <f>AO29</f>
        <v>0.0006054839546752011</v>
      </c>
      <c r="AW81" s="6" t="s">
        <v>598</v>
      </c>
      <c r="AX81" s="7">
        <f>AX29</f>
        <v>0</v>
      </c>
    </row>
    <row r="82" spans="3:50" ht="12.75">
      <c r="C82" s="84">
        <f>SUM(C75:C81)</f>
        <v>1</v>
      </c>
      <c r="N82" s="84">
        <f>SUM(N75:N81)</f>
        <v>1</v>
      </c>
      <c r="W82" s="84">
        <f>SUM(W75:W81)</f>
        <v>1</v>
      </c>
      <c r="AF82" s="84">
        <f>SUM(AF75:AF81)</f>
        <v>1</v>
      </c>
      <c r="AO82" s="84">
        <f>SUM(AO75:AO81)</f>
        <v>1.0000000000000002</v>
      </c>
      <c r="AX82" s="84">
        <f>SUM(AX75:AX81)</f>
        <v>1</v>
      </c>
    </row>
  </sheetData>
  <mergeCells count="30">
    <mergeCell ref="B1:H2"/>
    <mergeCell ref="C7:H7"/>
    <mergeCell ref="C20:H20"/>
    <mergeCell ref="B4:H4"/>
    <mergeCell ref="B5:I6"/>
    <mergeCell ref="V1:AB2"/>
    <mergeCell ref="V4:AB4"/>
    <mergeCell ref="W7:AB7"/>
    <mergeCell ref="W20:AB20"/>
    <mergeCell ref="U5:AB6"/>
    <mergeCell ref="M1:S2"/>
    <mergeCell ref="M4:S4"/>
    <mergeCell ref="N7:S7"/>
    <mergeCell ref="N20:S20"/>
    <mergeCell ref="M5:T6"/>
    <mergeCell ref="AN1:AT2"/>
    <mergeCell ref="AN4:AT4"/>
    <mergeCell ref="AO7:AT7"/>
    <mergeCell ref="AO20:AT20"/>
    <mergeCell ref="AM5:AT6"/>
    <mergeCell ref="AE1:AK2"/>
    <mergeCell ref="AE4:AK4"/>
    <mergeCell ref="AF7:AK7"/>
    <mergeCell ref="AF20:AK20"/>
    <mergeCell ref="AD5:AK6"/>
    <mergeCell ref="AW1:BC2"/>
    <mergeCell ref="AW4:BC4"/>
    <mergeCell ref="AX7:BC7"/>
    <mergeCell ref="AX20:BC20"/>
    <mergeCell ref="AW5:BD6"/>
  </mergeCells>
  <printOptions horizontalCentered="1"/>
  <pageMargins left="0.5" right="0.25" top="1" bottom="1" header="0.5" footer="0.5"/>
  <pageSetup fitToWidth="6" horizontalDpi="300" verticalDpi="300" orientation="portrait" scale="87" r:id="rId2"/>
  <headerFooter alignWithMargins="0">
    <oddHeader>&amp;LCDR Report - Winter Fuel Types&amp;RJune 2006</oddHeader>
    <oddFooter xml:space="preserve">&amp;CWinter Fuel Types - &amp;P of &amp;N </oddFooter>
  </headerFooter>
  <colBreaks count="5" manualBreakCount="5">
    <brk id="11" max="54" man="1"/>
    <brk id="20" max="54" man="1"/>
    <brk id="29" max="54" man="1"/>
    <brk id="38" max="54" man="1"/>
    <brk id="47" max="54" man="1"/>
  </colBreaks>
  <drawing r:id="rId1"/>
</worksheet>
</file>

<file path=xl/worksheets/sheet11.xml><?xml version="1.0" encoding="utf-8"?>
<worksheet xmlns="http://schemas.openxmlformats.org/spreadsheetml/2006/main" xmlns:r="http://schemas.openxmlformats.org/officeDocument/2006/relationships">
  <sheetPr>
    <tabColor indexed="14"/>
  </sheetPr>
  <dimension ref="A1:BF27"/>
  <sheetViews>
    <sheetView showGridLines="0" workbookViewId="0" topLeftCell="A1">
      <selection activeCell="B1" sqref="B1:F1"/>
    </sheetView>
  </sheetViews>
  <sheetFormatPr defaultColWidth="9.140625" defaultRowHeight="12.75"/>
  <cols>
    <col min="2" max="2" width="13.140625" style="0" customWidth="1"/>
    <col min="3" max="6" width="16.7109375" style="0" customWidth="1"/>
    <col min="7" max="7" width="9.140625" style="0" hidden="1" customWidth="1"/>
    <col min="8" max="8" width="0.13671875" style="0" customWidth="1"/>
    <col min="15" max="15" width="6.140625" style="0" customWidth="1"/>
    <col min="18" max="18" width="7.28125" style="0" customWidth="1"/>
    <col min="27" max="27" width="8.57421875" style="0" customWidth="1"/>
    <col min="28" max="28" width="7.28125" style="0" customWidth="1"/>
  </cols>
  <sheetData>
    <row r="1" spans="1:30" ht="25.5" customHeight="1">
      <c r="A1" s="81"/>
      <c r="B1" s="228" t="s">
        <v>57</v>
      </c>
      <c r="C1" s="228"/>
      <c r="D1" s="228"/>
      <c r="E1" s="228"/>
      <c r="F1" s="228"/>
      <c r="G1" s="115" t="s">
        <v>57</v>
      </c>
      <c r="H1" s="115"/>
      <c r="I1" s="115"/>
      <c r="J1" s="228" t="s">
        <v>57</v>
      </c>
      <c r="K1" s="228"/>
      <c r="L1" s="228"/>
      <c r="M1" s="228"/>
      <c r="N1" s="228"/>
      <c r="O1" s="228"/>
      <c r="P1" s="228"/>
      <c r="Q1" s="228"/>
      <c r="R1" s="115"/>
      <c r="T1" s="228" t="s">
        <v>57</v>
      </c>
      <c r="U1" s="228"/>
      <c r="V1" s="228"/>
      <c r="W1" s="228"/>
      <c r="X1" s="228"/>
      <c r="Y1" s="228"/>
      <c r="Z1" s="228"/>
      <c r="AA1" s="228"/>
      <c r="AB1" s="115"/>
      <c r="AC1" s="115"/>
      <c r="AD1" s="115"/>
    </row>
    <row r="2" ht="12.75">
      <c r="AD2" s="81"/>
    </row>
    <row r="3" spans="2:58" ht="12.75">
      <c r="B3" s="256"/>
      <c r="C3" s="256"/>
      <c r="D3" s="256"/>
      <c r="E3" s="256"/>
      <c r="F3" s="256"/>
      <c r="G3" s="256"/>
      <c r="H3" s="256"/>
      <c r="I3" s="256"/>
      <c r="J3" s="256"/>
      <c r="K3" s="256"/>
      <c r="L3" s="256"/>
      <c r="M3" s="256"/>
      <c r="N3" s="256"/>
      <c r="O3" s="256"/>
      <c r="P3" s="256"/>
      <c r="Q3" s="256"/>
      <c r="T3" s="256"/>
      <c r="U3" s="256"/>
      <c r="V3" s="256"/>
      <c r="W3" s="256"/>
      <c r="X3" s="256"/>
      <c r="Y3" s="256"/>
      <c r="Z3" s="256"/>
      <c r="AA3" s="256"/>
      <c r="BA3" t="str">
        <f>C9</f>
        <v>2005 Resources, MW</v>
      </c>
      <c r="BB3" t="str">
        <f>D9</f>
        <v>2005 Actual Coincident Demand, MW</v>
      </c>
      <c r="BE3" t="str">
        <f>E9</f>
        <v>2006 Resources, MW</v>
      </c>
      <c r="BF3" t="str">
        <f>F9</f>
        <v>2006 Forecasted Non-coincident Demand, MW</v>
      </c>
    </row>
    <row r="4" spans="2:27" ht="12.75">
      <c r="B4" s="256"/>
      <c r="C4" s="256"/>
      <c r="D4" s="256"/>
      <c r="E4" s="256"/>
      <c r="F4" s="256"/>
      <c r="G4" s="256"/>
      <c r="H4" s="256"/>
      <c r="I4" s="256"/>
      <c r="J4" s="256"/>
      <c r="K4" s="256"/>
      <c r="L4" s="256"/>
      <c r="M4" s="256"/>
      <c r="N4" s="256"/>
      <c r="O4" s="256"/>
      <c r="P4" s="256"/>
      <c r="Q4" s="256"/>
      <c r="T4" s="256"/>
      <c r="U4" s="256"/>
      <c r="V4" s="256"/>
      <c r="W4" s="256"/>
      <c r="X4" s="256"/>
      <c r="Y4" s="256"/>
      <c r="Z4" s="256"/>
      <c r="AA4" s="256"/>
    </row>
    <row r="5" spans="2:58" ht="40.5" customHeight="1">
      <c r="B5" s="229" t="s">
        <v>21</v>
      </c>
      <c r="C5" s="229"/>
      <c r="D5" s="229"/>
      <c r="E5" s="229"/>
      <c r="F5" s="229"/>
      <c r="AY5" t="s">
        <v>19</v>
      </c>
      <c r="AZ5" s="3" t="s">
        <v>60</v>
      </c>
      <c r="BA5" s="4">
        <f>C10</f>
        <v>14063</v>
      </c>
      <c r="BB5" s="4">
        <f>D10</f>
        <v>15507</v>
      </c>
      <c r="BC5" t="s">
        <v>19</v>
      </c>
      <c r="BD5" s="3" t="s">
        <v>60</v>
      </c>
      <c r="BE5" s="112">
        <f aca="true" t="shared" si="0" ref="BE5:BF9">E10</f>
        <v>14258</v>
      </c>
      <c r="BF5" s="112">
        <f t="shared" si="0"/>
        <v>22099</v>
      </c>
    </row>
    <row r="6" spans="52:58" ht="12.75">
      <c r="AZ6" s="3" t="s">
        <v>59</v>
      </c>
      <c r="BA6" s="4">
        <f aca="true" t="shared" si="1" ref="BA6:BB9">C11</f>
        <v>23519</v>
      </c>
      <c r="BB6" s="4">
        <f t="shared" si="1"/>
        <v>24195</v>
      </c>
      <c r="BD6" s="3" t="s">
        <v>59</v>
      </c>
      <c r="BE6" s="112">
        <f t="shared" si="0"/>
        <v>25667</v>
      </c>
      <c r="BF6" s="112">
        <f t="shared" si="0"/>
        <v>26382</v>
      </c>
    </row>
    <row r="7" spans="2:58" ht="68.25" customHeight="1">
      <c r="B7" s="230" t="s">
        <v>849</v>
      </c>
      <c r="C7" s="230"/>
      <c r="D7" s="230"/>
      <c r="E7" s="230"/>
      <c r="F7" s="230"/>
      <c r="G7" s="230"/>
      <c r="H7" s="230"/>
      <c r="AZ7" s="3" t="s">
        <v>30</v>
      </c>
      <c r="BA7" s="4">
        <f t="shared" si="1"/>
        <v>4537</v>
      </c>
      <c r="BB7" s="4">
        <f t="shared" si="1"/>
        <v>1493</v>
      </c>
      <c r="BD7" s="3" t="s">
        <v>30</v>
      </c>
      <c r="BE7" s="112">
        <f t="shared" si="0"/>
        <v>5947</v>
      </c>
      <c r="BF7" s="112">
        <f t="shared" si="0"/>
        <v>1589</v>
      </c>
    </row>
    <row r="8" spans="2:58" ht="18" customHeight="1">
      <c r="B8" s="231" t="s">
        <v>19</v>
      </c>
      <c r="C8" s="231"/>
      <c r="D8" s="231"/>
      <c r="E8" s="231"/>
      <c r="F8" s="231"/>
      <c r="AZ8" s="3" t="s">
        <v>61</v>
      </c>
      <c r="BA8" s="4">
        <f t="shared" si="1"/>
        <v>19769</v>
      </c>
      <c r="BB8" s="4">
        <f t="shared" si="1"/>
        <v>15540</v>
      </c>
      <c r="BD8" s="3" t="s">
        <v>61</v>
      </c>
      <c r="BE8" s="112">
        <f t="shared" si="0"/>
        <v>19768</v>
      </c>
      <c r="BF8" s="112">
        <f t="shared" si="0"/>
        <v>18152</v>
      </c>
    </row>
    <row r="9" spans="2:58" ht="41.25" customHeight="1">
      <c r="B9" s="94" t="s">
        <v>58</v>
      </c>
      <c r="C9" s="93" t="s">
        <v>45</v>
      </c>
      <c r="D9" s="93" t="s">
        <v>777</v>
      </c>
      <c r="E9" s="93" t="s">
        <v>710</v>
      </c>
      <c r="F9" s="93" t="s">
        <v>711</v>
      </c>
      <c r="AZ9" s="3" t="s">
        <v>62</v>
      </c>
      <c r="BA9" s="4">
        <f t="shared" si="1"/>
        <v>4213</v>
      </c>
      <c r="BB9" s="4">
        <f t="shared" si="1"/>
        <v>3535</v>
      </c>
      <c r="BD9" s="3" t="s">
        <v>62</v>
      </c>
      <c r="BE9" s="112">
        <f t="shared" si="0"/>
        <v>4324</v>
      </c>
      <c r="BF9" s="112">
        <f t="shared" si="0"/>
        <v>4442</v>
      </c>
    </row>
    <row r="10" spans="2:6" ht="18" customHeight="1">
      <c r="B10" s="3" t="s">
        <v>60</v>
      </c>
      <c r="C10" s="96">
        <v>14063</v>
      </c>
      <c r="D10" s="96">
        <v>15507</v>
      </c>
      <c r="E10" s="114">
        <v>14258</v>
      </c>
      <c r="F10" s="184">
        <v>22099</v>
      </c>
    </row>
    <row r="11" spans="2:6" ht="18" customHeight="1">
      <c r="B11" s="3" t="s">
        <v>59</v>
      </c>
      <c r="C11" s="96">
        <v>23519</v>
      </c>
      <c r="D11" s="96">
        <v>24195</v>
      </c>
      <c r="E11" s="114">
        <v>25667</v>
      </c>
      <c r="F11" s="184">
        <v>26382</v>
      </c>
    </row>
    <row r="12" spans="2:58" ht="18" customHeight="1">
      <c r="B12" s="3" t="s">
        <v>30</v>
      </c>
      <c r="C12" s="96">
        <v>4537</v>
      </c>
      <c r="D12" s="96">
        <v>1493</v>
      </c>
      <c r="E12" s="114">
        <v>5947</v>
      </c>
      <c r="F12" s="184">
        <v>1589</v>
      </c>
      <c r="BA12" t="str">
        <f aca="true" t="shared" si="2" ref="BA12:BB17">C19</f>
        <v>2006 Resources, MW</v>
      </c>
      <c r="BB12" t="str">
        <f t="shared" si="2"/>
        <v>2006 Actual Coincident Demand, MW</v>
      </c>
      <c r="BE12" t="str">
        <f aca="true" t="shared" si="3" ref="BE12:BF17">E19</f>
        <v>2007 Resources, MW</v>
      </c>
      <c r="BF12" t="str">
        <f t="shared" si="3"/>
        <v>2007 Forecasted Non-coincident Demand, MW</v>
      </c>
    </row>
    <row r="13" spans="2:58" ht="18" customHeight="1">
      <c r="B13" s="3" t="s">
        <v>61</v>
      </c>
      <c r="C13" s="96">
        <v>19769</v>
      </c>
      <c r="D13" s="96">
        <v>15540</v>
      </c>
      <c r="E13" s="114">
        <v>19768</v>
      </c>
      <c r="F13" s="184">
        <v>18152</v>
      </c>
      <c r="AY13" t="s">
        <v>268</v>
      </c>
      <c r="AZ13" s="3" t="s">
        <v>60</v>
      </c>
      <c r="BA13" s="96">
        <f t="shared" si="2"/>
        <v>13487</v>
      </c>
      <c r="BB13" s="96">
        <f t="shared" si="2"/>
        <v>11557</v>
      </c>
      <c r="BD13" s="3" t="s">
        <v>60</v>
      </c>
      <c r="BE13" s="112">
        <f t="shared" si="3"/>
        <v>15534</v>
      </c>
      <c r="BF13">
        <f t="shared" si="3"/>
        <v>17506</v>
      </c>
    </row>
    <row r="14" spans="2:58" ht="18" customHeight="1">
      <c r="B14" s="3" t="s">
        <v>62</v>
      </c>
      <c r="C14" s="96">
        <v>4213</v>
      </c>
      <c r="D14" s="96">
        <v>3535</v>
      </c>
      <c r="E14" s="114">
        <v>4324</v>
      </c>
      <c r="F14" s="184">
        <v>4442</v>
      </c>
      <c r="AZ14" s="3" t="s">
        <v>59</v>
      </c>
      <c r="BA14" s="96">
        <f t="shared" si="2"/>
        <v>21161</v>
      </c>
      <c r="BB14" s="96">
        <f t="shared" si="2"/>
        <v>19434</v>
      </c>
      <c r="BD14" s="3" t="s">
        <v>59</v>
      </c>
      <c r="BE14" s="112">
        <f t="shared" si="3"/>
        <v>25636</v>
      </c>
      <c r="BF14">
        <f t="shared" si="3"/>
        <v>22414</v>
      </c>
    </row>
    <row r="15" spans="2:58" ht="18" customHeight="1">
      <c r="B15" s="31" t="s">
        <v>63</v>
      </c>
      <c r="C15" s="96">
        <f>SUM(C10:C14)</f>
        <v>66101</v>
      </c>
      <c r="D15" s="96">
        <f>SUM(D10:D14)</f>
        <v>60270</v>
      </c>
      <c r="E15" s="96">
        <f>SUM(E10:E14)</f>
        <v>69964</v>
      </c>
      <c r="F15" s="96">
        <f>SUM(F10:F14)</f>
        <v>72664</v>
      </c>
      <c r="AZ15" s="3" t="s">
        <v>30</v>
      </c>
      <c r="BA15" s="96">
        <f t="shared" si="2"/>
        <v>4824</v>
      </c>
      <c r="BB15" s="96">
        <f t="shared" si="2"/>
        <v>1229</v>
      </c>
      <c r="BD15" s="3" t="s">
        <v>30</v>
      </c>
      <c r="BE15" s="112">
        <f t="shared" si="3"/>
        <v>5372</v>
      </c>
      <c r="BF15">
        <f t="shared" si="3"/>
        <v>1406</v>
      </c>
    </row>
    <row r="16" spans="2:58" ht="18" customHeight="1">
      <c r="B16" s="3" t="s">
        <v>64</v>
      </c>
      <c r="C16" s="96"/>
      <c r="D16" s="96"/>
      <c r="E16" s="96"/>
      <c r="F16" s="184">
        <v>60475</v>
      </c>
      <c r="I16" s="2"/>
      <c r="AZ16" s="3" t="s">
        <v>61</v>
      </c>
      <c r="BA16" s="96">
        <f t="shared" si="2"/>
        <v>18678</v>
      </c>
      <c r="BB16" s="96">
        <f t="shared" si="2"/>
        <v>12720</v>
      </c>
      <c r="BD16" s="3" t="s">
        <v>61</v>
      </c>
      <c r="BE16" s="112">
        <f t="shared" si="3"/>
        <v>20415</v>
      </c>
      <c r="BF16">
        <f t="shared" si="3"/>
        <v>14580</v>
      </c>
    </row>
    <row r="17" spans="2:58" ht="18" customHeight="1">
      <c r="B17" s="4"/>
      <c r="C17" s="4"/>
      <c r="D17" s="4"/>
      <c r="E17" s="113"/>
      <c r="F17" s="4"/>
      <c r="AZ17" s="3" t="s">
        <v>62</v>
      </c>
      <c r="BA17" s="96">
        <f t="shared" si="2"/>
        <v>3318</v>
      </c>
      <c r="BB17" s="96">
        <f t="shared" si="2"/>
        <v>3195</v>
      </c>
      <c r="BD17" s="3" t="s">
        <v>62</v>
      </c>
      <c r="BE17" s="112">
        <f t="shared" si="3"/>
        <v>4545</v>
      </c>
      <c r="BF17">
        <f t="shared" si="3"/>
        <v>3769</v>
      </c>
    </row>
    <row r="18" spans="2:6" ht="18" customHeight="1">
      <c r="B18" s="263" t="s">
        <v>20</v>
      </c>
      <c r="C18" s="263"/>
      <c r="D18" s="263"/>
      <c r="E18" s="263"/>
      <c r="F18" s="263"/>
    </row>
    <row r="19" spans="2:6" ht="41.25" customHeight="1">
      <c r="B19" s="95" t="s">
        <v>58</v>
      </c>
      <c r="C19" s="93" t="s">
        <v>710</v>
      </c>
      <c r="D19" s="93" t="s">
        <v>816</v>
      </c>
      <c r="E19" s="93" t="s">
        <v>817</v>
      </c>
      <c r="F19" s="93" t="s">
        <v>818</v>
      </c>
    </row>
    <row r="20" spans="2:6" ht="18" customHeight="1">
      <c r="B20" s="3" t="s">
        <v>60</v>
      </c>
      <c r="C20" s="96">
        <v>13487</v>
      </c>
      <c r="D20" s="96">
        <v>11557</v>
      </c>
      <c r="E20" s="114">
        <v>15534</v>
      </c>
      <c r="F20" s="184">
        <v>17506</v>
      </c>
    </row>
    <row r="21" spans="2:6" ht="18" customHeight="1">
      <c r="B21" s="3" t="s">
        <v>59</v>
      </c>
      <c r="C21" s="96">
        <v>21161</v>
      </c>
      <c r="D21" s="96">
        <v>19434</v>
      </c>
      <c r="E21" s="114">
        <v>25636</v>
      </c>
      <c r="F21" s="184">
        <v>22414</v>
      </c>
    </row>
    <row r="22" spans="2:6" ht="18" customHeight="1">
      <c r="B22" s="3" t="s">
        <v>30</v>
      </c>
      <c r="C22" s="96">
        <v>4824</v>
      </c>
      <c r="D22" s="96">
        <v>1229</v>
      </c>
      <c r="E22" s="114">
        <v>5372</v>
      </c>
      <c r="F22" s="184">
        <v>1406</v>
      </c>
    </row>
    <row r="23" spans="2:6" ht="18" customHeight="1">
      <c r="B23" s="3" t="s">
        <v>61</v>
      </c>
      <c r="C23" s="96">
        <v>18678</v>
      </c>
      <c r="D23" s="96">
        <v>12720</v>
      </c>
      <c r="E23" s="114">
        <v>20415</v>
      </c>
      <c r="F23" s="184">
        <v>14580</v>
      </c>
    </row>
    <row r="24" spans="2:6" ht="18" customHeight="1">
      <c r="B24" s="3" t="s">
        <v>62</v>
      </c>
      <c r="C24" s="96">
        <v>3318</v>
      </c>
      <c r="D24" s="96">
        <v>3195</v>
      </c>
      <c r="E24" s="114">
        <v>4545</v>
      </c>
      <c r="F24" s="184">
        <v>3769</v>
      </c>
    </row>
    <row r="25" spans="2:6" ht="18" customHeight="1">
      <c r="B25" s="31" t="s">
        <v>63</v>
      </c>
      <c r="C25" s="96">
        <f>SUM(C20:C24)</f>
        <v>61468</v>
      </c>
      <c r="D25" s="96">
        <f>SUM(D20:D24)</f>
        <v>48135</v>
      </c>
      <c r="E25" s="96">
        <f>SUM(E20:E24)</f>
        <v>71502</v>
      </c>
      <c r="F25" s="96">
        <f>SUM(F20:F24)</f>
        <v>59675</v>
      </c>
    </row>
    <row r="26" spans="2:6" ht="18" customHeight="1">
      <c r="B26" s="3" t="s">
        <v>64</v>
      </c>
      <c r="C26" s="96"/>
      <c r="D26" s="96"/>
      <c r="E26" s="96"/>
      <c r="F26" s="96">
        <v>44532</v>
      </c>
    </row>
    <row r="27" spans="3:5" ht="18" customHeight="1">
      <c r="C27" s="4"/>
      <c r="D27" s="4"/>
      <c r="E27" s="4"/>
    </row>
    <row r="28" ht="18" customHeight="1"/>
  </sheetData>
  <mergeCells count="10">
    <mergeCell ref="J1:Q1"/>
    <mergeCell ref="T1:AA1"/>
    <mergeCell ref="B8:F8"/>
    <mergeCell ref="J3:Q4"/>
    <mergeCell ref="T3:AA4"/>
    <mergeCell ref="B18:F18"/>
    <mergeCell ref="B1:F1"/>
    <mergeCell ref="B5:F5"/>
    <mergeCell ref="B3:I4"/>
    <mergeCell ref="B7:H7"/>
  </mergeCells>
  <printOptions horizontalCentered="1"/>
  <pageMargins left="0.5" right="0.25" top="1" bottom="1" header="0.5" footer="0.5"/>
  <pageSetup horizontalDpi="300" verticalDpi="300" orientation="portrait" r:id="rId2"/>
  <headerFooter alignWithMargins="0">
    <oddHeader>&amp;LCDR Report - Congestion Zone Information&amp;RJune 2006</oddHeader>
    <oddFooter>&amp;CCongestion Zone Information -  &amp;P of &amp;N</oddFooter>
  </headerFooter>
  <colBreaks count="2" manualBreakCount="2">
    <brk id="6" max="65535" man="1"/>
    <brk id="18" max="31" man="1"/>
  </colBreaks>
  <drawing r:id="rId1"/>
</worksheet>
</file>

<file path=xl/worksheets/sheet12.xml><?xml version="1.0" encoding="utf-8"?>
<worksheet xmlns="http://schemas.openxmlformats.org/spreadsheetml/2006/main" xmlns:r="http://schemas.openxmlformats.org/officeDocument/2006/relationships">
  <sheetPr>
    <tabColor indexed="46"/>
  </sheetPr>
  <dimension ref="A1:G203"/>
  <sheetViews>
    <sheetView showGridLines="0" workbookViewId="0" topLeftCell="A1">
      <selection activeCell="C153" sqref="C153"/>
    </sheetView>
  </sheetViews>
  <sheetFormatPr defaultColWidth="9.140625" defaultRowHeight="12.75"/>
  <cols>
    <col min="1" max="1" width="16.7109375" style="0" bestFit="1" customWidth="1"/>
    <col min="2" max="7" width="9.57421875" style="0" bestFit="1" customWidth="1"/>
  </cols>
  <sheetData>
    <row r="1" spans="1:7" ht="30" customHeight="1">
      <c r="A1" s="232" t="s">
        <v>50</v>
      </c>
      <c r="B1" s="232"/>
      <c r="C1" s="232"/>
      <c r="D1" s="232"/>
      <c r="E1" s="232"/>
      <c r="F1" s="232"/>
      <c r="G1" s="232"/>
    </row>
    <row r="3" spans="1:7" ht="39" customHeight="1">
      <c r="A3" s="229" t="s">
        <v>853</v>
      </c>
      <c r="B3" s="229"/>
      <c r="C3" s="229"/>
      <c r="D3" s="229"/>
      <c r="E3" s="229"/>
      <c r="F3" s="229"/>
      <c r="G3" s="229"/>
    </row>
    <row r="4" spans="1:7" ht="15.75">
      <c r="A4" s="198"/>
      <c r="B4" s="199"/>
      <c r="C4" s="199"/>
      <c r="D4" s="199"/>
      <c r="E4" s="199"/>
      <c r="F4" s="199"/>
      <c r="G4" s="199"/>
    </row>
    <row r="5" spans="2:7" ht="17.25" customHeight="1">
      <c r="B5" s="231" t="s">
        <v>51</v>
      </c>
      <c r="C5" s="231"/>
      <c r="D5" s="231"/>
      <c r="E5" s="231"/>
      <c r="F5" s="231"/>
      <c r="G5" s="231"/>
    </row>
    <row r="6" spans="1:7" ht="12.75">
      <c r="A6" s="68" t="s">
        <v>65</v>
      </c>
      <c r="B6" s="1">
        <v>2006</v>
      </c>
      <c r="C6" s="1">
        <v>2007</v>
      </c>
      <c r="D6" s="1">
        <v>2008</v>
      </c>
      <c r="E6" s="1">
        <v>2009</v>
      </c>
      <c r="F6" s="1">
        <v>2010</v>
      </c>
      <c r="G6" s="1">
        <v>2011</v>
      </c>
    </row>
    <row r="7" spans="1:7" ht="12.75">
      <c r="A7" s="68"/>
      <c r="B7" s="74"/>
      <c r="C7" s="1"/>
      <c r="D7" s="1"/>
      <c r="E7" s="1"/>
      <c r="F7" s="1"/>
      <c r="G7" s="1"/>
    </row>
    <row r="8" spans="1:7" ht="12.75">
      <c r="A8" s="20" t="s">
        <v>66</v>
      </c>
      <c r="B8" s="14">
        <v>153.06440261135566</v>
      </c>
      <c r="C8" s="14">
        <v>155.31641107965555</v>
      </c>
      <c r="D8" s="14">
        <v>156.59476057625508</v>
      </c>
      <c r="E8" s="14">
        <v>159.287395493588</v>
      </c>
      <c r="F8" s="14">
        <v>161.85117987369617</v>
      </c>
      <c r="G8" s="14">
        <v>164.2615274125688</v>
      </c>
    </row>
    <row r="9" spans="1:7" ht="12.75">
      <c r="A9" s="20" t="s">
        <v>67</v>
      </c>
      <c r="B9" s="14">
        <v>149.519873214501</v>
      </c>
      <c r="C9" s="14">
        <v>150.70657510835957</v>
      </c>
      <c r="D9" s="14">
        <v>150.94479904273348</v>
      </c>
      <c r="E9" s="14">
        <v>152.34373754585044</v>
      </c>
      <c r="F9" s="14">
        <v>153.46080400061723</v>
      </c>
      <c r="G9" s="14">
        <v>154.22472650765025</v>
      </c>
    </row>
    <row r="10" spans="1:7" ht="12.75">
      <c r="A10" s="20" t="s">
        <v>68</v>
      </c>
      <c r="B10" s="14">
        <v>320.23136880372283</v>
      </c>
      <c r="C10" s="14">
        <v>323.5089350329634</v>
      </c>
      <c r="D10" s="14">
        <v>324.5624137851147</v>
      </c>
      <c r="E10" s="14">
        <v>328.31444112929313</v>
      </c>
      <c r="F10" s="14">
        <v>331.27842397658117</v>
      </c>
      <c r="G10" s="14">
        <v>333.6677746040544</v>
      </c>
    </row>
    <row r="11" spans="1:7" ht="12.75">
      <c r="A11" s="20" t="s">
        <v>69</v>
      </c>
      <c r="B11" s="14">
        <v>62.88469330161848</v>
      </c>
      <c r="C11" s="14">
        <v>64.31279474166372</v>
      </c>
      <c r="D11" s="14">
        <v>65.29447218646916</v>
      </c>
      <c r="E11" s="14">
        <v>66.81198888152933</v>
      </c>
      <c r="F11" s="14">
        <v>68.16978550996986</v>
      </c>
      <c r="G11" s="14">
        <v>69.4068843399206</v>
      </c>
    </row>
    <row r="12" spans="1:7" ht="12.75">
      <c r="A12" s="20" t="s">
        <v>70</v>
      </c>
      <c r="B12" s="14">
        <v>26.741333437111233</v>
      </c>
      <c r="C12" s="14">
        <v>27.339639717059274</v>
      </c>
      <c r="D12" s="14">
        <v>27.74821685586622</v>
      </c>
      <c r="E12" s="14">
        <v>28.384544199958736</v>
      </c>
      <c r="F12" s="14">
        <v>28.953000350798742</v>
      </c>
      <c r="G12" s="14">
        <v>29.4856806036362</v>
      </c>
    </row>
    <row r="13" spans="1:7" ht="12.75">
      <c r="A13" s="20" t="s">
        <v>71</v>
      </c>
      <c r="B13" s="14">
        <v>71.78087595963609</v>
      </c>
      <c r="C13" s="14">
        <v>73.57139736397482</v>
      </c>
      <c r="D13" s="14">
        <v>74.86888448085975</v>
      </c>
      <c r="E13" s="14">
        <v>76.79914171932477</v>
      </c>
      <c r="F13" s="14">
        <v>78.51112325491614</v>
      </c>
      <c r="G13" s="14">
        <v>80.03661269555782</v>
      </c>
    </row>
    <row r="14" spans="1:7" ht="12.75">
      <c r="A14" s="20" t="s">
        <v>72</v>
      </c>
      <c r="B14" s="14">
        <v>89.46013104655428</v>
      </c>
      <c r="C14" s="14">
        <v>90.97400812948707</v>
      </c>
      <c r="D14" s="14">
        <v>91.89929679488522</v>
      </c>
      <c r="E14" s="14">
        <v>93.62089204220065</v>
      </c>
      <c r="F14" s="14">
        <v>95.16024785450475</v>
      </c>
      <c r="G14" s="14">
        <v>96.5346041830177</v>
      </c>
    </row>
    <row r="15" spans="1:7" ht="12.75">
      <c r="A15" s="20" t="s">
        <v>73</v>
      </c>
      <c r="B15" s="14">
        <v>54.14029023003573</v>
      </c>
      <c r="C15" s="14">
        <v>56.95794306386554</v>
      </c>
      <c r="D15" s="14">
        <v>55.5617539682307</v>
      </c>
      <c r="E15" s="14">
        <v>58.529610576968466</v>
      </c>
      <c r="F15" s="14">
        <v>61.506935942252966</v>
      </c>
      <c r="G15" s="14">
        <v>64.37129758454194</v>
      </c>
    </row>
    <row r="16" spans="1:7" ht="12.75">
      <c r="A16" s="20" t="s">
        <v>74</v>
      </c>
      <c r="B16" s="14">
        <v>187.54191005080597</v>
      </c>
      <c r="C16" s="14">
        <v>191.6723639009116</v>
      </c>
      <c r="D16" s="14">
        <v>200.61913515553024</v>
      </c>
      <c r="E16" s="14">
        <v>202.66009012388835</v>
      </c>
      <c r="F16" s="14">
        <v>212.90586655320422</v>
      </c>
      <c r="G16" s="14">
        <v>222.82986981638172</v>
      </c>
    </row>
    <row r="17" spans="1:7" ht="12.75">
      <c r="A17" s="20" t="s">
        <v>75</v>
      </c>
      <c r="B17" s="14">
        <v>16.185657627309528</v>
      </c>
      <c r="C17" s="14">
        <v>16.19710428279362</v>
      </c>
      <c r="D17" s="14">
        <v>16.183953024499335</v>
      </c>
      <c r="E17" s="14">
        <v>16.21850909680543</v>
      </c>
      <c r="F17" s="14">
        <v>16.29978577369874</v>
      </c>
      <c r="G17" s="14">
        <v>16.26683571319422</v>
      </c>
    </row>
    <row r="18" spans="1:7" ht="12.75">
      <c r="A18" s="20" t="s">
        <v>76</v>
      </c>
      <c r="B18" s="14">
        <v>61.93637146731026</v>
      </c>
      <c r="C18" s="14">
        <v>62.663844310756446</v>
      </c>
      <c r="D18" s="14">
        <v>62.965807218366365</v>
      </c>
      <c r="E18" s="14">
        <v>63.79317144776053</v>
      </c>
      <c r="F18" s="14">
        <v>64.51977204490446</v>
      </c>
      <c r="G18" s="14">
        <v>65.11546450095113</v>
      </c>
    </row>
    <row r="19" spans="1:7" ht="12.75">
      <c r="A19" s="20" t="s">
        <v>77</v>
      </c>
      <c r="B19" s="14">
        <v>768.3029104992552</v>
      </c>
      <c r="C19" s="14">
        <v>793.1115360200695</v>
      </c>
      <c r="D19" s="14">
        <v>810.0571426150232</v>
      </c>
      <c r="E19" s="14">
        <v>822.8756922552217</v>
      </c>
      <c r="F19" s="14">
        <v>844.9330136720973</v>
      </c>
      <c r="G19" s="14">
        <v>865.3853481601808</v>
      </c>
    </row>
    <row r="20" spans="1:7" ht="12.75">
      <c r="A20" s="20" t="s">
        <v>78</v>
      </c>
      <c r="B20" s="14">
        <v>4230.005289449074</v>
      </c>
      <c r="C20" s="14">
        <v>4308.900805054133</v>
      </c>
      <c r="D20" s="14">
        <v>4377.41404522354</v>
      </c>
      <c r="E20" s="14">
        <v>4517.156646260317</v>
      </c>
      <c r="F20" s="14">
        <v>4734.124480866451</v>
      </c>
      <c r="G20" s="14">
        <v>4908.660752428159</v>
      </c>
    </row>
    <row r="21" spans="1:7" ht="12.75">
      <c r="A21" s="20" t="s">
        <v>79</v>
      </c>
      <c r="B21" s="14">
        <v>28.14818077385762</v>
      </c>
      <c r="C21" s="14">
        <v>29.076958590744937</v>
      </c>
      <c r="D21" s="14">
        <v>29.95105655856361</v>
      </c>
      <c r="E21" s="14">
        <v>31.10973606306507</v>
      </c>
      <c r="F21" s="14">
        <v>32.23620601139638</v>
      </c>
      <c r="G21" s="14">
        <v>33.30361779717671</v>
      </c>
    </row>
    <row r="22" spans="1:7" ht="12.75">
      <c r="A22" s="20" t="s">
        <v>80</v>
      </c>
      <c r="B22" s="14">
        <v>1.6905459659521291</v>
      </c>
      <c r="C22" s="14">
        <v>1.7206804037617542</v>
      </c>
      <c r="D22" s="14">
        <v>1.7153613473116998</v>
      </c>
      <c r="E22" s="14">
        <v>1.7446417662073752</v>
      </c>
      <c r="F22" s="14">
        <v>1.7543064689544972</v>
      </c>
      <c r="G22" s="14">
        <v>1.8037024913890476</v>
      </c>
    </row>
    <row r="23" spans="1:7" ht="12.75">
      <c r="A23" s="20" t="s">
        <v>81</v>
      </c>
      <c r="B23" s="14">
        <v>88.63495481223369</v>
      </c>
      <c r="C23" s="14">
        <v>89.65538346110344</v>
      </c>
      <c r="D23" s="14">
        <v>89.88888952282929</v>
      </c>
      <c r="E23" s="14">
        <v>90.85718272065701</v>
      </c>
      <c r="F23" s="14">
        <v>91.59638808482883</v>
      </c>
      <c r="G23" s="14">
        <v>92.18561022926833</v>
      </c>
    </row>
    <row r="24" spans="1:7" ht="12.75">
      <c r="A24" s="20" t="s">
        <v>82</v>
      </c>
      <c r="B24" s="14">
        <v>1322.7804687998955</v>
      </c>
      <c r="C24" s="14">
        <v>1342.8304119539769</v>
      </c>
      <c r="D24" s="14">
        <v>1352.4995983666815</v>
      </c>
      <c r="E24" s="14">
        <v>1373.0892040744554</v>
      </c>
      <c r="F24" s="14">
        <v>1389.8484043425915</v>
      </c>
      <c r="G24" s="14">
        <v>1404.584119377114</v>
      </c>
    </row>
    <row r="25" spans="1:7" ht="12.75">
      <c r="A25" s="20" t="s">
        <v>83</v>
      </c>
      <c r="B25" s="14">
        <v>443.93810885915434</v>
      </c>
      <c r="C25" s="14">
        <v>455.935081656936</v>
      </c>
      <c r="D25" s="14">
        <v>464.99857594688007</v>
      </c>
      <c r="E25" s="14">
        <v>478.28409165845807</v>
      </c>
      <c r="F25" s="14">
        <v>490.24554830419834</v>
      </c>
      <c r="G25" s="14">
        <v>476.6363320146559</v>
      </c>
    </row>
    <row r="26" spans="1:7" ht="12.75">
      <c r="A26" s="20" t="s">
        <v>84</v>
      </c>
      <c r="B26" s="14">
        <v>23.73348779650061</v>
      </c>
      <c r="C26" s="14">
        <v>23.988309354633675</v>
      </c>
      <c r="D26" s="14">
        <v>24.06869611708289</v>
      </c>
      <c r="E26" s="14">
        <v>24.34615319448027</v>
      </c>
      <c r="F26" s="14">
        <v>24.565986563272777</v>
      </c>
      <c r="G26" s="14">
        <v>24.74483894332492</v>
      </c>
    </row>
    <row r="27" spans="1:7" ht="12.75">
      <c r="A27" s="20" t="s">
        <v>85</v>
      </c>
      <c r="B27" s="14">
        <v>19.884248905733703</v>
      </c>
      <c r="C27" s="14">
        <v>20.157741635446836</v>
      </c>
      <c r="D27" s="14">
        <v>20.29225336741526</v>
      </c>
      <c r="E27" s="14">
        <v>20.593975172842157</v>
      </c>
      <c r="F27" s="14">
        <v>20.846160252575093</v>
      </c>
      <c r="G27" s="14">
        <v>21.06181422770155</v>
      </c>
    </row>
    <row r="28" spans="1:7" ht="12.75">
      <c r="A28" s="20" t="s">
        <v>86</v>
      </c>
      <c r="B28" s="14">
        <v>112.88740057812737</v>
      </c>
      <c r="C28" s="14">
        <v>114.34567581425263</v>
      </c>
      <c r="D28" s="14">
        <v>115.05217757400715</v>
      </c>
      <c r="E28" s="14">
        <v>116.70177658276464</v>
      </c>
      <c r="F28" s="14">
        <v>121.56385396359157</v>
      </c>
      <c r="G28" s="14">
        <v>122.8047275104377</v>
      </c>
    </row>
    <row r="29" spans="1:7" ht="12.75">
      <c r="A29" s="20" t="s">
        <v>87</v>
      </c>
      <c r="B29" s="14">
        <v>27.832763526982664</v>
      </c>
      <c r="C29" s="14">
        <v>28.718944646640477</v>
      </c>
      <c r="D29" s="14">
        <v>29.40442914892041</v>
      </c>
      <c r="E29" s="14">
        <v>30.33886162644049</v>
      </c>
      <c r="F29" s="14">
        <v>31.209827530559146</v>
      </c>
      <c r="G29" s="14">
        <v>34.37948035992997</v>
      </c>
    </row>
    <row r="30" spans="1:7" ht="12.75">
      <c r="A30" s="20" t="s">
        <v>88</v>
      </c>
      <c r="B30" s="14">
        <v>123.50788815098556</v>
      </c>
      <c r="C30" s="14">
        <v>128.40593841617155</v>
      </c>
      <c r="D30" s="14">
        <v>132.60355859967368</v>
      </c>
      <c r="E30" s="14">
        <v>138.08988162216306</v>
      </c>
      <c r="F30" s="14">
        <v>143.46911281635943</v>
      </c>
      <c r="G30" s="14">
        <v>148.59019709553115</v>
      </c>
    </row>
    <row r="31" spans="1:7" ht="12.75">
      <c r="A31" s="20" t="s">
        <v>89</v>
      </c>
      <c r="B31" s="14">
        <v>97.88218119528686</v>
      </c>
      <c r="C31" s="14">
        <v>101.07667591488341</v>
      </c>
      <c r="D31" s="14">
        <v>103.58417517326924</v>
      </c>
      <c r="E31" s="14">
        <v>107.12656863644568</v>
      </c>
      <c r="F31" s="14">
        <v>110.4381523269322</v>
      </c>
      <c r="G31" s="14">
        <v>113.55248133378889</v>
      </c>
    </row>
    <row r="32" spans="1:7" ht="12.75">
      <c r="A32" s="20" t="s">
        <v>90</v>
      </c>
      <c r="B32" s="14">
        <v>265.80575938184086</v>
      </c>
      <c r="C32" s="14">
        <v>268.50124239963293</v>
      </c>
      <c r="D32" s="14">
        <v>272.3793960962265</v>
      </c>
      <c r="E32" s="14">
        <v>278.02517476482984</v>
      </c>
      <c r="F32" s="14">
        <v>282.72862522617345</v>
      </c>
      <c r="G32" s="14">
        <v>286.73541859180847</v>
      </c>
    </row>
    <row r="33" spans="1:7" ht="12.75">
      <c r="A33" s="20" t="s">
        <v>91</v>
      </c>
      <c r="B33" s="14">
        <v>32.35034576681875</v>
      </c>
      <c r="C33" s="14">
        <v>32.81663516161798</v>
      </c>
      <c r="D33" s="14">
        <v>32.86223926931934</v>
      </c>
      <c r="E33" s="14">
        <v>33.28391586420583</v>
      </c>
      <c r="F33" s="14">
        <v>33.638087702753474</v>
      </c>
      <c r="G33" s="14">
        <v>33.90341976906311</v>
      </c>
    </row>
    <row r="34" spans="1:7" ht="12.75">
      <c r="A34" s="20" t="s">
        <v>92</v>
      </c>
      <c r="B34" s="14">
        <v>709.8614907631771</v>
      </c>
      <c r="C34" s="14">
        <v>743.9991362137856</v>
      </c>
      <c r="D34" s="14">
        <v>780.5950616893376</v>
      </c>
      <c r="E34" s="14">
        <v>821.0139785236257</v>
      </c>
      <c r="F34" s="14">
        <v>861.6425480345882</v>
      </c>
      <c r="G34" s="14">
        <v>896.5913776860469</v>
      </c>
    </row>
    <row r="35" spans="1:7" ht="12.75">
      <c r="A35" s="20" t="s">
        <v>93</v>
      </c>
      <c r="B35" s="14">
        <v>224.0296568171969</v>
      </c>
      <c r="C35" s="14">
        <v>226.58100336632046</v>
      </c>
      <c r="D35" s="14">
        <v>227.1999721417607</v>
      </c>
      <c r="E35" s="14">
        <v>229.75333598464172</v>
      </c>
      <c r="F35" s="14">
        <v>231.8131559516924</v>
      </c>
      <c r="G35" s="14">
        <v>233.5309213291344</v>
      </c>
    </row>
    <row r="36" spans="1:7" ht="12.75">
      <c r="A36" s="20" t="s">
        <v>94</v>
      </c>
      <c r="B36" s="14">
        <v>94.93041023934249</v>
      </c>
      <c r="C36" s="14">
        <v>95.97668056342451</v>
      </c>
      <c r="D36" s="14">
        <v>96.36295358624255</v>
      </c>
      <c r="E36" s="14">
        <v>97.56216915495827</v>
      </c>
      <c r="F36" s="14">
        <v>98.52957374443102</v>
      </c>
      <c r="G36" s="14">
        <v>99.32565977712521</v>
      </c>
    </row>
    <row r="37" spans="1:7" ht="12.75">
      <c r="A37" s="20" t="s">
        <v>95</v>
      </c>
      <c r="B37" s="14">
        <v>16.602742926499115</v>
      </c>
      <c r="C37" s="14">
        <v>16.85955979458401</v>
      </c>
      <c r="D37" s="14">
        <v>16.999983518344845</v>
      </c>
      <c r="E37" s="14">
        <v>17.280377866853044</v>
      </c>
      <c r="F37" s="14">
        <v>17.519256011522348</v>
      </c>
      <c r="G37" s="14">
        <v>17.72767146134161</v>
      </c>
    </row>
    <row r="38" spans="1:7" ht="12.75">
      <c r="A38" s="20" t="s">
        <v>96</v>
      </c>
      <c r="B38" s="14">
        <v>29.495227636274887</v>
      </c>
      <c r="C38" s="14">
        <v>30.14405464576625</v>
      </c>
      <c r="D38" s="14">
        <v>30.669852595318595</v>
      </c>
      <c r="E38" s="14">
        <v>31.36110958211035</v>
      </c>
      <c r="F38" s="14">
        <v>31.977513620191218</v>
      </c>
      <c r="G38" s="14">
        <v>32.55515430503766</v>
      </c>
    </row>
    <row r="39" spans="1:7" ht="12.75">
      <c r="A39" s="20" t="s">
        <v>97</v>
      </c>
      <c r="B39" s="14">
        <v>15.620178269560242</v>
      </c>
      <c r="C39" s="14">
        <v>15.830262991777248</v>
      </c>
      <c r="D39" s="14">
        <v>15.927952681318867</v>
      </c>
      <c r="E39" s="14">
        <v>16.16605058069314</v>
      </c>
      <c r="F39" s="14">
        <v>16.356597443079544</v>
      </c>
      <c r="G39" s="14">
        <v>16.524630256984935</v>
      </c>
    </row>
    <row r="40" spans="1:7" ht="12.75">
      <c r="A40" s="20" t="s">
        <v>98</v>
      </c>
      <c r="B40" s="14">
        <v>35.2077112687052</v>
      </c>
      <c r="C40" s="14">
        <v>35.62903888466864</v>
      </c>
      <c r="D40" s="14">
        <v>35.74329092572906</v>
      </c>
      <c r="E40" s="14">
        <v>36.153836581403134</v>
      </c>
      <c r="F40" s="14">
        <v>36.42931871466801</v>
      </c>
      <c r="G40" s="14">
        <v>36.642916454412465</v>
      </c>
    </row>
    <row r="41" spans="1:7" ht="12.75">
      <c r="A41" s="20" t="s">
        <v>99</v>
      </c>
      <c r="B41" s="14">
        <v>2134.276914063528</v>
      </c>
      <c r="C41" s="14">
        <v>2228.437307275528</v>
      </c>
      <c r="D41" s="14">
        <v>2296.1998354238035</v>
      </c>
      <c r="E41" s="14">
        <v>2385.419977962478</v>
      </c>
      <c r="F41" s="14">
        <v>2468.020063353162</v>
      </c>
      <c r="G41" s="14">
        <v>2561.833278920247</v>
      </c>
    </row>
    <row r="42" spans="1:7" ht="12.75">
      <c r="A42" s="20" t="s">
        <v>100</v>
      </c>
      <c r="B42" s="14">
        <v>83.23817937188124</v>
      </c>
      <c r="C42" s="14">
        <v>85.03177079673324</v>
      </c>
      <c r="D42" s="14">
        <v>86.28204249476705</v>
      </c>
      <c r="E42" s="14">
        <v>88.28794776733638</v>
      </c>
      <c r="F42" s="14">
        <v>90.13187404372368</v>
      </c>
      <c r="G42" s="14">
        <v>91.81868266193955</v>
      </c>
    </row>
    <row r="43" spans="1:7" ht="12.75">
      <c r="A43" s="20" t="s">
        <v>101</v>
      </c>
      <c r="B43" s="14">
        <v>323.4781018855057</v>
      </c>
      <c r="C43" s="14">
        <v>354.1320006380725</v>
      </c>
      <c r="D43" s="14">
        <v>365.80546906899946</v>
      </c>
      <c r="E43" s="14">
        <v>381.12462802829134</v>
      </c>
      <c r="F43" s="14">
        <v>396.20534210903145</v>
      </c>
      <c r="G43" s="14">
        <v>410.5678870168252</v>
      </c>
    </row>
    <row r="44" spans="1:7" ht="12.75">
      <c r="A44" s="20" t="s">
        <v>102</v>
      </c>
      <c r="B44" s="14">
        <v>48.08773571739953</v>
      </c>
      <c r="C44" s="14">
        <v>49.419760574110505</v>
      </c>
      <c r="D44" s="14">
        <v>50.23041777009106</v>
      </c>
      <c r="E44" s="14">
        <v>51.50216417649924</v>
      </c>
      <c r="F44" s="14">
        <v>52.66647632584699</v>
      </c>
      <c r="G44" s="14">
        <v>53.86616992507024</v>
      </c>
    </row>
    <row r="45" spans="1:7" ht="12.75">
      <c r="A45" s="20" t="s">
        <v>103</v>
      </c>
      <c r="B45" s="14">
        <v>11.274454417100868</v>
      </c>
      <c r="C45" s="14">
        <v>11.44269490429351</v>
      </c>
      <c r="D45" s="14">
        <v>11.52558503871071</v>
      </c>
      <c r="E45" s="14">
        <v>11.716965875357165</v>
      </c>
      <c r="F45" s="14">
        <v>11.856585141682599</v>
      </c>
      <c r="G45" s="14">
        <v>11.989164916560261</v>
      </c>
    </row>
    <row r="46" spans="1:7" ht="12.75">
      <c r="A46" s="20" t="s">
        <v>104</v>
      </c>
      <c r="B46" s="14">
        <v>116.6279692688715</v>
      </c>
      <c r="C46" s="14">
        <v>119.50059150111119</v>
      </c>
      <c r="D46" s="14">
        <v>121.62255242489461</v>
      </c>
      <c r="E46" s="14">
        <v>124.82766937668634</v>
      </c>
      <c r="F46" s="14">
        <v>127.66799363775701</v>
      </c>
      <c r="G46" s="14">
        <v>130.35982627379764</v>
      </c>
    </row>
    <row r="47" spans="1:7" ht="12.75">
      <c r="A47" s="20" t="s">
        <v>105</v>
      </c>
      <c r="B47" s="14">
        <v>118.48287222825209</v>
      </c>
      <c r="C47" s="14">
        <v>123.10075505948308</v>
      </c>
      <c r="D47" s="14">
        <v>123.5653862518657</v>
      </c>
      <c r="E47" s="14">
        <v>138.37784775811105</v>
      </c>
      <c r="F47" s="14">
        <v>141.75516253278613</v>
      </c>
      <c r="G47" s="14">
        <v>144.99740047023454</v>
      </c>
    </row>
    <row r="48" spans="1:7" ht="12.75">
      <c r="A48" s="20" t="s">
        <v>106</v>
      </c>
      <c r="B48" s="14">
        <v>4.465444058908663</v>
      </c>
      <c r="C48" s="14">
        <v>4.551619790819857</v>
      </c>
      <c r="D48" s="14">
        <v>4.60628135100912</v>
      </c>
      <c r="E48" s="14">
        <v>4.698802683309205</v>
      </c>
      <c r="F48" s="14">
        <v>4.780065015536777</v>
      </c>
      <c r="G48" s="14">
        <v>4.852552629287256</v>
      </c>
    </row>
    <row r="49" spans="1:7" ht="12.75">
      <c r="A49" s="20" t="s">
        <v>107</v>
      </c>
      <c r="B49" s="14">
        <v>85.90806738529628</v>
      </c>
      <c r="C49" s="14">
        <v>87.53773496750385</v>
      </c>
      <c r="D49" s="14">
        <v>88.56390815533217</v>
      </c>
      <c r="E49" s="14">
        <v>90.30499276563958</v>
      </c>
      <c r="F49" s="14">
        <v>91.82550221699842</v>
      </c>
      <c r="G49" s="14">
        <v>92.66424876557309</v>
      </c>
    </row>
    <row r="50" spans="1:7" ht="12.75">
      <c r="A50" s="20" t="s">
        <v>108</v>
      </c>
      <c r="B50" s="14">
        <v>38.31913696286263</v>
      </c>
      <c r="C50" s="14">
        <v>39.14506938879607</v>
      </c>
      <c r="D50" s="14">
        <v>39.70187015663382</v>
      </c>
      <c r="E50" s="14">
        <v>40.5733017671739</v>
      </c>
      <c r="F50" s="14">
        <v>41.336035471964315</v>
      </c>
      <c r="G50" s="14">
        <v>42.03340036507634</v>
      </c>
    </row>
    <row r="51" spans="1:7" ht="12.75">
      <c r="A51" s="20" t="s">
        <v>109</v>
      </c>
      <c r="B51" s="14">
        <v>2.2468077859586106</v>
      </c>
      <c r="C51" s="14">
        <v>2.248396750414491</v>
      </c>
      <c r="D51" s="14">
        <v>2.234640353887322</v>
      </c>
      <c r="E51" s="14">
        <v>2.2394117711999004</v>
      </c>
      <c r="F51" s="14">
        <v>2.238745008537598</v>
      </c>
      <c r="G51" s="14">
        <v>2.234219379519544</v>
      </c>
    </row>
    <row r="52" spans="1:7" ht="12.75">
      <c r="A52" s="20" t="s">
        <v>110</v>
      </c>
      <c r="B52" s="14">
        <v>5.573811622858861</v>
      </c>
      <c r="C52" s="14">
        <v>5.707468674129091</v>
      </c>
      <c r="D52" s="14">
        <v>5.801470149515162</v>
      </c>
      <c r="E52" s="14">
        <v>5.943054315876658</v>
      </c>
      <c r="F52" s="14">
        <v>6.070443196226948</v>
      </c>
      <c r="G52" s="14">
        <v>6.1870690509771995</v>
      </c>
    </row>
    <row r="53" spans="1:7" ht="12.75">
      <c r="A53" s="20" t="s">
        <v>111</v>
      </c>
      <c r="B53" s="14">
        <v>7625.22161925683</v>
      </c>
      <c r="C53" s="14">
        <v>7775.550214970775</v>
      </c>
      <c r="D53" s="14">
        <v>7882.633977223382</v>
      </c>
      <c r="E53" s="14">
        <v>8052.656232513628</v>
      </c>
      <c r="F53" s="14">
        <v>8210.279355096036</v>
      </c>
      <c r="G53" s="14">
        <v>8350.548748365425</v>
      </c>
    </row>
    <row r="54" spans="1:7" ht="12.75">
      <c r="A54" s="20" t="s">
        <v>112</v>
      </c>
      <c r="B54" s="14">
        <v>71.01388257132177</v>
      </c>
      <c r="C54" s="14">
        <v>71.9484658389043</v>
      </c>
      <c r="D54" s="14">
        <v>71.98415943213035</v>
      </c>
      <c r="E54" s="14">
        <v>73.04996587679076</v>
      </c>
      <c r="F54" s="14">
        <v>73.58996724034968</v>
      </c>
      <c r="G54" s="14">
        <v>74.7303416691989</v>
      </c>
    </row>
    <row r="55" spans="1:7" ht="12.75">
      <c r="A55" s="20" t="s">
        <v>113</v>
      </c>
      <c r="B55" s="14">
        <v>9.28026672853389</v>
      </c>
      <c r="C55" s="14">
        <v>9.455459580271954</v>
      </c>
      <c r="D55" s="14">
        <v>9.534264965272097</v>
      </c>
      <c r="E55" s="14">
        <v>9.634724620699693</v>
      </c>
      <c r="F55" s="14">
        <v>9.784808544046482</v>
      </c>
      <c r="G55" s="14">
        <v>9.931964457110343</v>
      </c>
    </row>
    <row r="56" spans="1:7" ht="12.75">
      <c r="A56" s="20" t="s">
        <v>114</v>
      </c>
      <c r="B56" s="14">
        <v>1906.989046615426</v>
      </c>
      <c r="C56" s="14">
        <v>2005.1717833862515</v>
      </c>
      <c r="D56" s="14">
        <v>2077.678535609533</v>
      </c>
      <c r="E56" s="14">
        <v>2185.833857638951</v>
      </c>
      <c r="F56" s="14">
        <v>2253.192896599676</v>
      </c>
      <c r="G56" s="14">
        <v>2324.3546638105304</v>
      </c>
    </row>
    <row r="57" spans="1:7" ht="12.75">
      <c r="A57" s="20" t="s">
        <v>115</v>
      </c>
      <c r="B57" s="14">
        <v>72.02401604942553</v>
      </c>
      <c r="C57" s="14">
        <v>73.70158071060607</v>
      </c>
      <c r="D57" s="14">
        <v>74.91803681819084</v>
      </c>
      <c r="E57" s="14">
        <v>76.79804275664151</v>
      </c>
      <c r="F57" s="14">
        <v>78.5515349591767</v>
      </c>
      <c r="G57" s="14">
        <v>80.16636928259915</v>
      </c>
    </row>
    <row r="58" spans="1:7" ht="12.75">
      <c r="A58" s="20" t="s">
        <v>116</v>
      </c>
      <c r="B58" s="14">
        <v>9.001928723381972</v>
      </c>
      <c r="C58" s="14">
        <v>9.260175080514705</v>
      </c>
      <c r="D58" s="14">
        <v>9.453857448476876</v>
      </c>
      <c r="E58" s="14">
        <v>9.724916929784767</v>
      </c>
      <c r="F58" s="14">
        <v>9.972820285947373</v>
      </c>
      <c r="G58" s="14">
        <v>10.203508043236566</v>
      </c>
    </row>
    <row r="59" spans="1:7" ht="12.75">
      <c r="A59" s="20" t="s">
        <v>117</v>
      </c>
      <c r="B59" s="14">
        <v>20.09128588427463</v>
      </c>
      <c r="C59" s="14">
        <v>20.563050041897846</v>
      </c>
      <c r="D59" s="14">
        <v>20.88753609442876</v>
      </c>
      <c r="E59" s="14">
        <v>21.382691610969047</v>
      </c>
      <c r="F59" s="14">
        <v>21.827127846153374</v>
      </c>
      <c r="G59" s="14">
        <v>22.23563871709528</v>
      </c>
    </row>
    <row r="60" spans="1:7" ht="12.75">
      <c r="A60" s="20" t="s">
        <v>118</v>
      </c>
      <c r="B60" s="14">
        <v>41.094795420130815</v>
      </c>
      <c r="C60" s="14">
        <v>41.62764751906761</v>
      </c>
      <c r="D60" s="14">
        <v>41.8747281593555</v>
      </c>
      <c r="E60" s="14">
        <v>42.46806516069975</v>
      </c>
      <c r="F60" s="14">
        <v>42.999946763323436</v>
      </c>
      <c r="G60" s="14">
        <v>43.44869241048738</v>
      </c>
    </row>
    <row r="61" spans="1:7" ht="12.75">
      <c r="A61" s="20" t="s">
        <v>119</v>
      </c>
      <c r="B61" s="14">
        <v>66.71578402012169</v>
      </c>
      <c r="C61" s="14">
        <v>67.71073102819858</v>
      </c>
      <c r="D61" s="14">
        <v>68.41719299607368</v>
      </c>
      <c r="E61" s="14">
        <v>69.62439377475282</v>
      </c>
      <c r="F61" s="14">
        <v>70.68254601910627</v>
      </c>
      <c r="G61" s="14">
        <v>71.6368071437103</v>
      </c>
    </row>
    <row r="62" spans="1:7" ht="12.75">
      <c r="A62" s="20" t="s">
        <v>120</v>
      </c>
      <c r="B62" s="14">
        <v>467.66044701776036</v>
      </c>
      <c r="C62" s="14">
        <v>471.6742488254685</v>
      </c>
      <c r="D62" s="14">
        <v>472.44899855625357</v>
      </c>
      <c r="E62" s="14">
        <v>477.1268347228507</v>
      </c>
      <c r="F62" s="14">
        <v>480.65311936272906</v>
      </c>
      <c r="G62" s="14">
        <v>483.34242741379853</v>
      </c>
    </row>
    <row r="63" spans="1:7" ht="12.75">
      <c r="A63" s="20" t="s">
        <v>121</v>
      </c>
      <c r="B63" s="14">
        <v>10.288834911837698</v>
      </c>
      <c r="C63" s="14">
        <v>10.457362343656474</v>
      </c>
      <c r="D63" s="14">
        <v>10.558653026305224</v>
      </c>
      <c r="E63" s="14">
        <v>10.752016876428351</v>
      </c>
      <c r="F63" s="14">
        <v>10.924957806160611</v>
      </c>
      <c r="G63" s="14">
        <v>11.060245243767714</v>
      </c>
    </row>
    <row r="64" spans="1:7" ht="12.75">
      <c r="A64" s="20" t="s">
        <v>122</v>
      </c>
      <c r="B64" s="14">
        <v>811.0751426531988</v>
      </c>
      <c r="C64" s="14">
        <v>827.2323289231709</v>
      </c>
      <c r="D64" s="14">
        <v>838.7798104316886</v>
      </c>
      <c r="E64" s="14">
        <v>866.9960092110592</v>
      </c>
      <c r="F64" s="14">
        <v>894.9774603829287</v>
      </c>
      <c r="G64" s="14">
        <v>920.5825972463572</v>
      </c>
    </row>
    <row r="65" spans="1:7" ht="12.75">
      <c r="A65" s="20" t="s">
        <v>123</v>
      </c>
      <c r="B65" s="14">
        <v>116.6780920075332</v>
      </c>
      <c r="C65" s="14">
        <v>118.99458713986496</v>
      </c>
      <c r="D65" s="14">
        <v>119.80044064172107</v>
      </c>
      <c r="E65" s="14">
        <v>121.5627199540723</v>
      </c>
      <c r="F65" s="14">
        <v>122.99068080205925</v>
      </c>
      <c r="G65" s="14">
        <v>124.22775339216247</v>
      </c>
    </row>
    <row r="66" spans="1:7" ht="12.75">
      <c r="A66" s="20" t="s">
        <v>124</v>
      </c>
      <c r="B66" s="14">
        <v>50.60070381031017</v>
      </c>
      <c r="C66" s="14">
        <v>51.32484443609631</v>
      </c>
      <c r="D66" s="14">
        <v>51.72075099072206</v>
      </c>
      <c r="E66" s="14">
        <v>53.07578160187702</v>
      </c>
      <c r="F66" s="14">
        <v>54.4591944442221</v>
      </c>
      <c r="G66" s="14">
        <v>55.51347705989292</v>
      </c>
    </row>
    <row r="67" spans="1:7" ht="12.75">
      <c r="A67" s="20" t="s">
        <v>125</v>
      </c>
      <c r="B67" s="14">
        <v>84.51558364215819</v>
      </c>
      <c r="C67" s="14">
        <v>86.46788004329409</v>
      </c>
      <c r="D67" s="14">
        <v>91.8433473051662</v>
      </c>
      <c r="E67" s="14">
        <v>93.20560909301112</v>
      </c>
      <c r="F67" s="14">
        <v>95.18762595196684</v>
      </c>
      <c r="G67" s="14">
        <v>97.14128067607187</v>
      </c>
    </row>
    <row r="68" spans="1:7" ht="12.75">
      <c r="A68" s="20" t="s">
        <v>126</v>
      </c>
      <c r="B68" s="14">
        <v>85.1712982246464</v>
      </c>
      <c r="C68" s="14">
        <v>87.18244876530281</v>
      </c>
      <c r="D68" s="14">
        <v>86.09295754174582</v>
      </c>
      <c r="E68" s="14">
        <v>88.68070613951605</v>
      </c>
      <c r="F68" s="14">
        <v>90.68897712854053</v>
      </c>
      <c r="G68" s="14">
        <v>92.5336328633858</v>
      </c>
    </row>
    <row r="69" spans="1:7" ht="12.75">
      <c r="A69" s="20" t="s">
        <v>127</v>
      </c>
      <c r="B69" s="14">
        <v>18.41149142366777</v>
      </c>
      <c r="C69" s="14">
        <v>18.652886526513978</v>
      </c>
      <c r="D69" s="14">
        <v>18.76683229050455</v>
      </c>
      <c r="E69" s="14">
        <v>19.029595955066824</v>
      </c>
      <c r="F69" s="14">
        <v>19.244711710447685</v>
      </c>
      <c r="G69" s="14">
        <v>19.4248188746305</v>
      </c>
    </row>
    <row r="70" spans="1:7" ht="12.75">
      <c r="A70" s="20" t="s">
        <v>128</v>
      </c>
      <c r="B70" s="14">
        <v>4.053725173700156</v>
      </c>
      <c r="C70" s="14">
        <v>4.093777030996993</v>
      </c>
      <c r="D70" s="14">
        <v>4.106547009715181</v>
      </c>
      <c r="E70" s="14">
        <v>4.152351758647643</v>
      </c>
      <c r="F70" s="14">
        <v>4.188140835279436</v>
      </c>
      <c r="G70" s="14">
        <v>4.216659421270155</v>
      </c>
    </row>
    <row r="71" spans="1:7" ht="12.75">
      <c r="A71" s="20" t="s">
        <v>129</v>
      </c>
      <c r="B71" s="14">
        <v>1116.3485939166724</v>
      </c>
      <c r="C71" s="14">
        <v>1138.8781077631681</v>
      </c>
      <c r="D71" s="14">
        <v>1147.2387836560938</v>
      </c>
      <c r="E71" s="14">
        <v>1164.541346089685</v>
      </c>
      <c r="F71" s="14">
        <v>1179.3430702350772</v>
      </c>
      <c r="G71" s="14">
        <v>1192.3315596924654</v>
      </c>
    </row>
    <row r="72" spans="1:7" ht="12.75">
      <c r="A72" s="20" t="s">
        <v>130</v>
      </c>
      <c r="B72" s="14">
        <v>3.1177130867284166</v>
      </c>
      <c r="C72" s="14">
        <v>3.135517553756289</v>
      </c>
      <c r="D72" s="14">
        <v>3.1319151412789767</v>
      </c>
      <c r="E72" s="14">
        <v>3.154295437154562</v>
      </c>
      <c r="F72" s="14">
        <v>3.1691230583319556</v>
      </c>
      <c r="G72" s="14">
        <v>3.1786067249395358</v>
      </c>
    </row>
    <row r="73" spans="1:7" ht="12.75">
      <c r="A73" s="20" t="s">
        <v>131</v>
      </c>
      <c r="B73" s="14">
        <v>68.87884111994585</v>
      </c>
      <c r="C73" s="14">
        <v>70.09160813825854</v>
      </c>
      <c r="D73" s="14">
        <v>67.33713891806536</v>
      </c>
      <c r="E73" s="14">
        <v>68.34362132796372</v>
      </c>
      <c r="F73" s="14">
        <v>69.20763815234967</v>
      </c>
      <c r="G73" s="14">
        <v>69.97231370596823</v>
      </c>
    </row>
    <row r="74" spans="1:7" ht="12.75">
      <c r="A74" s="20" t="s">
        <v>132</v>
      </c>
      <c r="B74" s="14">
        <v>32.458485174785</v>
      </c>
      <c r="C74" s="14">
        <v>33.84512446261898</v>
      </c>
      <c r="D74" s="14">
        <v>35.01529947826566</v>
      </c>
      <c r="E74" s="14">
        <v>36.49313332258974</v>
      </c>
      <c r="F74" s="14">
        <v>37.88059581924749</v>
      </c>
      <c r="G74" s="14">
        <v>39.222580522611565</v>
      </c>
    </row>
    <row r="75" spans="1:7" ht="12.75">
      <c r="A75" s="20" t="s">
        <v>133</v>
      </c>
      <c r="B75" s="14">
        <v>1601.903181095289</v>
      </c>
      <c r="C75" s="14">
        <v>1629.3327534266946</v>
      </c>
      <c r="D75" s="14">
        <v>1650.6188500305202</v>
      </c>
      <c r="E75" s="14">
        <v>1683.0475655745327</v>
      </c>
      <c r="F75" s="14">
        <v>1709.854233404102</v>
      </c>
      <c r="G75" s="14">
        <v>1743.2135796339935</v>
      </c>
    </row>
    <row r="76" spans="1:7" ht="12.75">
      <c r="A76" s="20" t="s">
        <v>134</v>
      </c>
      <c r="B76" s="14">
        <v>65.15329512310089</v>
      </c>
      <c r="C76" s="14">
        <v>66.99203619553647</v>
      </c>
      <c r="D76" s="14">
        <v>68.37932443684589</v>
      </c>
      <c r="E76" s="14">
        <v>70.34269715873626</v>
      </c>
      <c r="F76" s="14">
        <v>72.15408000166423</v>
      </c>
      <c r="G76" s="14">
        <v>73.83665391739108</v>
      </c>
    </row>
    <row r="77" spans="1:7" ht="12.75">
      <c r="A77" s="20" t="s">
        <v>135</v>
      </c>
      <c r="B77" s="14">
        <v>14.949913345032293</v>
      </c>
      <c r="C77" s="14">
        <v>15.219916464344244</v>
      </c>
      <c r="D77" s="14">
        <v>15.384639359455022</v>
      </c>
      <c r="E77" s="14">
        <v>15.6758823983993</v>
      </c>
      <c r="F77" s="14">
        <v>15.929531791517524</v>
      </c>
      <c r="G77" s="14">
        <v>16.15512474421824</v>
      </c>
    </row>
    <row r="78" spans="1:7" ht="12.75">
      <c r="A78" s="20" t="s">
        <v>136</v>
      </c>
      <c r="B78" s="14">
        <v>20.597376315182625</v>
      </c>
      <c r="C78" s="14">
        <v>20.985058593219907</v>
      </c>
      <c r="D78" s="14">
        <v>21.232083616089874</v>
      </c>
      <c r="E78" s="14">
        <v>21.658270268504843</v>
      </c>
      <c r="F78" s="14">
        <v>22.113273870266262</v>
      </c>
      <c r="G78" s="14">
        <v>22.514916139535224</v>
      </c>
    </row>
    <row r="79" spans="1:7" ht="12.75">
      <c r="A79" s="20" t="s">
        <v>137</v>
      </c>
      <c r="B79" s="14">
        <v>62.24694555314255</v>
      </c>
      <c r="C79" s="14">
        <v>73.01149586182501</v>
      </c>
      <c r="D79" s="14">
        <v>74.98163812057071</v>
      </c>
      <c r="E79" s="14">
        <v>77.6567710396747</v>
      </c>
      <c r="F79" s="14">
        <v>80.24609271948515</v>
      </c>
      <c r="G79" s="14">
        <v>82.69189649660221</v>
      </c>
    </row>
    <row r="80" spans="1:7" ht="12.75">
      <c r="A80" s="20" t="s">
        <v>138</v>
      </c>
      <c r="B80" s="14">
        <v>459.64755352181805</v>
      </c>
      <c r="C80" s="14">
        <v>475.56255356710244</v>
      </c>
      <c r="D80" s="14">
        <v>484.656106342954</v>
      </c>
      <c r="E80" s="14">
        <v>501.3938853030507</v>
      </c>
      <c r="F80" s="14">
        <v>508.32667607400583</v>
      </c>
      <c r="G80" s="14">
        <v>520.9787121769511</v>
      </c>
    </row>
    <row r="81" spans="1:7" ht="12.75">
      <c r="A81" s="20" t="s">
        <v>139</v>
      </c>
      <c r="B81" s="14">
        <v>20.08732576331073</v>
      </c>
      <c r="C81" s="14">
        <v>21.152224813514785</v>
      </c>
      <c r="D81" s="14">
        <v>22.144426429964174</v>
      </c>
      <c r="E81" s="14">
        <v>23.400991696819265</v>
      </c>
      <c r="F81" s="14">
        <v>24.694218499942217</v>
      </c>
      <c r="G81" s="14">
        <v>26.040686183446255</v>
      </c>
    </row>
    <row r="82" spans="1:7" ht="12.75">
      <c r="A82" s="20" t="s">
        <v>140</v>
      </c>
      <c r="B82" s="14">
        <v>356.05681478190553</v>
      </c>
      <c r="C82" s="14">
        <v>367.93023854177</v>
      </c>
      <c r="D82" s="14">
        <v>377.9266740347198</v>
      </c>
      <c r="E82" s="14">
        <v>391.75149819485455</v>
      </c>
      <c r="F82" s="14">
        <v>405.4410263250216</v>
      </c>
      <c r="G82" s="14">
        <v>418.40226320262497</v>
      </c>
    </row>
    <row r="83" spans="1:7" ht="12.75">
      <c r="A83" s="20" t="s">
        <v>141</v>
      </c>
      <c r="B83" s="14">
        <v>5.3799100990991775</v>
      </c>
      <c r="C83" s="14">
        <v>5.4585916447157965</v>
      </c>
      <c r="D83" s="14">
        <v>5.687328985674342</v>
      </c>
      <c r="E83" s="14">
        <v>5.708202312644183</v>
      </c>
      <c r="F83" s="14">
        <v>5.945326460120719</v>
      </c>
      <c r="G83" s="14">
        <v>6.0315330095568</v>
      </c>
    </row>
    <row r="84" spans="1:7" ht="12.75">
      <c r="A84" s="20" t="s">
        <v>142</v>
      </c>
      <c r="B84" s="14">
        <v>33.41053912368574</v>
      </c>
      <c r="C84" s="14">
        <v>33.71168693907119</v>
      </c>
      <c r="D84" s="14">
        <v>33.783617374809275</v>
      </c>
      <c r="E84" s="14">
        <v>34.138633891614724</v>
      </c>
      <c r="F84" s="14">
        <v>34.41622829984438</v>
      </c>
      <c r="G84" s="14">
        <v>34.63641558857472</v>
      </c>
    </row>
    <row r="85" spans="1:7" ht="12.75">
      <c r="A85" s="20" t="s">
        <v>143</v>
      </c>
      <c r="B85" s="14">
        <v>19.54220180165409</v>
      </c>
      <c r="C85" s="14">
        <v>19.987499951649298</v>
      </c>
      <c r="D85" s="14">
        <v>20.29576690963322</v>
      </c>
      <c r="E85" s="14">
        <v>20.855848540117396</v>
      </c>
      <c r="F85" s="14">
        <v>21.02266979749438</v>
      </c>
      <c r="G85" s="14">
        <v>21.152901633174267</v>
      </c>
    </row>
    <row r="86" spans="1:7" ht="12.75">
      <c r="A86" s="20" t="s">
        <v>144</v>
      </c>
      <c r="B86" s="14">
        <v>11618.067143215249</v>
      </c>
      <c r="C86" s="14">
        <v>11856.221007117181</v>
      </c>
      <c r="D86" s="14">
        <v>11988.588976911084</v>
      </c>
      <c r="E86" s="14">
        <v>12211.322586689479</v>
      </c>
      <c r="F86" s="14">
        <v>12410.550985267673</v>
      </c>
      <c r="G86" s="14">
        <v>12593.937167250946</v>
      </c>
    </row>
    <row r="87" spans="1:7" ht="12.75">
      <c r="A87" s="20" t="s">
        <v>145</v>
      </c>
      <c r="B87" s="14">
        <v>25.14120597258327</v>
      </c>
      <c r="C87" s="14">
        <v>25.404731334713777</v>
      </c>
      <c r="D87" s="14">
        <v>25.50263279449448</v>
      </c>
      <c r="E87" s="14">
        <v>25.809064126727055</v>
      </c>
      <c r="F87" s="14">
        <v>26.04985475901371</v>
      </c>
      <c r="G87" s="14">
        <v>26.242625242748986</v>
      </c>
    </row>
    <row r="88" spans="1:7" ht="12.75">
      <c r="A88" s="20" t="s">
        <v>146</v>
      </c>
      <c r="B88" s="14">
        <v>351.72911732341294</v>
      </c>
      <c r="C88" s="14">
        <v>367.3041465235777</v>
      </c>
      <c r="D88" s="14">
        <v>384.0186474302403</v>
      </c>
      <c r="E88" s="14">
        <v>402.84519958449096</v>
      </c>
      <c r="F88" s="14">
        <v>421.71584148131734</v>
      </c>
      <c r="G88" s="14">
        <v>439.8146780098819</v>
      </c>
    </row>
    <row r="89" spans="1:7" ht="12.75">
      <c r="A89" s="20" t="s">
        <v>147</v>
      </c>
      <c r="B89" s="14">
        <v>168.4281088180143</v>
      </c>
      <c r="C89" s="14">
        <v>170.89016754131637</v>
      </c>
      <c r="D89" s="14">
        <v>182.83560364633018</v>
      </c>
      <c r="E89" s="14">
        <v>187.12860097703907</v>
      </c>
      <c r="F89" s="14">
        <v>190.1812859517978</v>
      </c>
      <c r="G89" s="14">
        <v>192.99015137260628</v>
      </c>
    </row>
    <row r="90" spans="1:7" ht="12.75">
      <c r="A90" s="20" t="s">
        <v>148</v>
      </c>
      <c r="B90" s="14">
        <v>1151.9262334435093</v>
      </c>
      <c r="C90" s="14">
        <v>1204.1953377093225</v>
      </c>
      <c r="D90" s="14">
        <v>1257.1599888864534</v>
      </c>
      <c r="E90" s="14">
        <v>1341.7665957006761</v>
      </c>
      <c r="F90" s="14">
        <v>1417.192887954273</v>
      </c>
      <c r="G90" s="14">
        <v>1497.6556835218762</v>
      </c>
    </row>
    <row r="91" spans="1:7" ht="12.75">
      <c r="A91" s="20" t="s">
        <v>149</v>
      </c>
      <c r="B91" s="14">
        <v>113.37604307584101</v>
      </c>
      <c r="C91" s="14">
        <v>116.20982186960823</v>
      </c>
      <c r="D91" s="14">
        <v>118.19204233949016</v>
      </c>
      <c r="E91" s="14">
        <v>121.31943437967621</v>
      </c>
      <c r="F91" s="14">
        <v>124.2103787322794</v>
      </c>
      <c r="G91" s="14">
        <v>126.98271775013926</v>
      </c>
    </row>
    <row r="92" spans="1:7" ht="12.75">
      <c r="A92" s="20" t="s">
        <v>150</v>
      </c>
      <c r="B92" s="14">
        <v>163.57711254303513</v>
      </c>
      <c r="C92" s="14">
        <v>166.4963736721358</v>
      </c>
      <c r="D92" s="14">
        <v>169.76304925364227</v>
      </c>
      <c r="E92" s="14">
        <v>174.46395797198733</v>
      </c>
      <c r="F92" s="14">
        <v>189.63720122703978</v>
      </c>
      <c r="G92" s="14">
        <v>229.5815089182606</v>
      </c>
    </row>
    <row r="93" spans="1:7" ht="12.75">
      <c r="A93" s="20" t="s">
        <v>151</v>
      </c>
      <c r="B93" s="14">
        <v>85.88969163185087</v>
      </c>
      <c r="C93" s="14">
        <v>87.72249567769943</v>
      </c>
      <c r="D93" s="14">
        <v>84.79409069721616</v>
      </c>
      <c r="E93" s="14">
        <v>86.51676126193499</v>
      </c>
      <c r="F93" s="14">
        <v>88.61427125113863</v>
      </c>
      <c r="G93" s="14">
        <v>90.66891899663295</v>
      </c>
    </row>
    <row r="94" spans="1:7" ht="12.75">
      <c r="A94" s="20" t="s">
        <v>152</v>
      </c>
      <c r="B94" s="14">
        <v>39.930777824592475</v>
      </c>
      <c r="C94" s="14">
        <v>40.270333734609395</v>
      </c>
      <c r="D94" s="14">
        <v>40.333358943365354</v>
      </c>
      <c r="E94" s="14">
        <v>40.7295513692419</v>
      </c>
      <c r="F94" s="14">
        <v>41.0274046270568</v>
      </c>
      <c r="G94" s="14">
        <v>41.25314221253644</v>
      </c>
    </row>
    <row r="95" spans="1:7" ht="12.75">
      <c r="A95" s="20" t="s">
        <v>153</v>
      </c>
      <c r="B95" s="14">
        <v>111.77868735144087</v>
      </c>
      <c r="C95" s="14">
        <v>112.72250631404955</v>
      </c>
      <c r="D95" s="14">
        <v>122.17466396349339</v>
      </c>
      <c r="E95" s="14">
        <v>113.77934422134877</v>
      </c>
      <c r="F95" s="14">
        <v>114.69262889892615</v>
      </c>
      <c r="G95" s="14">
        <v>115.40602410364416</v>
      </c>
    </row>
    <row r="96" spans="1:7" ht="12.75">
      <c r="A96" s="20" t="s">
        <v>154</v>
      </c>
      <c r="B96" s="14">
        <v>205.31599360930755</v>
      </c>
      <c r="C96" s="14">
        <v>210.92751350282862</v>
      </c>
      <c r="D96" s="14">
        <v>224.2921079716301</v>
      </c>
      <c r="E96" s="14">
        <v>230.2877248686193</v>
      </c>
      <c r="F96" s="14">
        <v>235.30842696253518</v>
      </c>
      <c r="G96" s="14">
        <v>240.14678863795015</v>
      </c>
    </row>
    <row r="97" spans="1:7" ht="12.75">
      <c r="A97" s="20" t="s">
        <v>155</v>
      </c>
      <c r="B97" s="14">
        <v>9.6407618085826</v>
      </c>
      <c r="C97" s="14">
        <v>9.84285334036562</v>
      </c>
      <c r="D97" s="14">
        <v>9.987572835082245</v>
      </c>
      <c r="E97" s="14">
        <v>10.222475428524499</v>
      </c>
      <c r="F97" s="14">
        <v>10.413279189275883</v>
      </c>
      <c r="G97" s="14">
        <v>10.600511640674267</v>
      </c>
    </row>
    <row r="98" spans="1:7" ht="12.75">
      <c r="A98" s="20" t="s">
        <v>156</v>
      </c>
      <c r="B98" s="14">
        <v>25.037982524639922</v>
      </c>
      <c r="C98" s="14">
        <v>25.58550221672283</v>
      </c>
      <c r="D98" s="14">
        <v>25.956520072065977</v>
      </c>
      <c r="E98" s="14">
        <v>26.541616717770495</v>
      </c>
      <c r="F98" s="14">
        <v>27.06422068934604</v>
      </c>
      <c r="G98" s="14">
        <v>27.55394015549776</v>
      </c>
    </row>
    <row r="99" spans="1:7" ht="12.75">
      <c r="A99" s="20" t="s">
        <v>157</v>
      </c>
      <c r="B99" s="14">
        <v>37.39567467699931</v>
      </c>
      <c r="C99" s="14">
        <v>37.936526076287755</v>
      </c>
      <c r="D99" s="14">
        <v>38.2250940298428</v>
      </c>
      <c r="E99" s="14">
        <v>38.8382394884043</v>
      </c>
      <c r="F99" s="14">
        <v>39.35243182250287</v>
      </c>
      <c r="G99" s="14">
        <v>39.7742608463237</v>
      </c>
    </row>
    <row r="100" spans="1:7" ht="12.75">
      <c r="A100" s="20" t="s">
        <v>158</v>
      </c>
      <c r="B100" s="14">
        <v>4.583544053550215</v>
      </c>
      <c r="C100" s="14">
        <v>4.757317826603451</v>
      </c>
      <c r="D100" s="14">
        <v>4.897699940082507</v>
      </c>
      <c r="E100" s="14">
        <v>5.078008307712023</v>
      </c>
      <c r="F100" s="14">
        <v>5.24629657940132</v>
      </c>
      <c r="G100" s="14">
        <v>5.405092268145358</v>
      </c>
    </row>
    <row r="101" spans="1:7" ht="12.75">
      <c r="A101" s="20" t="s">
        <v>159</v>
      </c>
      <c r="B101" s="14">
        <v>3.938808352630929</v>
      </c>
      <c r="C101" s="14">
        <v>4.033773945436076</v>
      </c>
      <c r="D101" s="14">
        <v>4.104557967698334</v>
      </c>
      <c r="E101" s="14">
        <v>4.213007841306177</v>
      </c>
      <c r="F101" s="14">
        <v>4.310650291952064</v>
      </c>
      <c r="G101" s="14">
        <v>4.404849438237378</v>
      </c>
    </row>
    <row r="102" spans="1:7" ht="12.75">
      <c r="A102" s="20" t="s">
        <v>160</v>
      </c>
      <c r="B102" s="14">
        <v>87.48396454439376</v>
      </c>
      <c r="C102" s="14">
        <v>89.43802658904764</v>
      </c>
      <c r="D102" s="14">
        <v>90.78115193982504</v>
      </c>
      <c r="E102" s="14">
        <v>92.87938169527744</v>
      </c>
      <c r="F102" s="14">
        <v>94.7010681377334</v>
      </c>
      <c r="G102" s="14">
        <v>96.3352430691529</v>
      </c>
    </row>
    <row r="103" spans="1:7" ht="12.75">
      <c r="A103" s="20" t="s">
        <v>161</v>
      </c>
      <c r="B103" s="14">
        <v>353.7763048791575</v>
      </c>
      <c r="C103" s="14">
        <v>371.3512606743238</v>
      </c>
      <c r="D103" s="14">
        <v>384.16389905324303</v>
      </c>
      <c r="E103" s="14">
        <v>399.5980525162511</v>
      </c>
      <c r="F103" s="14">
        <v>416.7398001719563</v>
      </c>
      <c r="G103" s="14">
        <v>433.01062068409897</v>
      </c>
    </row>
    <row r="104" spans="1:7" ht="12.75">
      <c r="A104" s="20" t="s">
        <v>162</v>
      </c>
      <c r="B104" s="14">
        <v>39.53704309765267</v>
      </c>
      <c r="C104" s="14">
        <v>39.935198986764014</v>
      </c>
      <c r="D104" s="14">
        <v>39.97266032135436</v>
      </c>
      <c r="E104" s="14">
        <v>40.38520046215064</v>
      </c>
      <c r="F104" s="14">
        <v>40.71108091833427</v>
      </c>
      <c r="G104" s="14">
        <v>40.9489446508634</v>
      </c>
    </row>
    <row r="105" spans="1:7" ht="12.75">
      <c r="A105" s="20" t="s">
        <v>163</v>
      </c>
      <c r="B105" s="14">
        <v>26.54002190235703</v>
      </c>
      <c r="C105" s="14">
        <v>26.799127953208092</v>
      </c>
      <c r="D105" s="14">
        <v>26.87469842344382</v>
      </c>
      <c r="E105" s="14">
        <v>27.17280668730678</v>
      </c>
      <c r="F105" s="14">
        <v>27.495919151029796</v>
      </c>
      <c r="G105" s="14">
        <v>27.760175790530337</v>
      </c>
    </row>
    <row r="106" spans="1:7" ht="12.75">
      <c r="A106" s="20" t="s">
        <v>164</v>
      </c>
      <c r="B106" s="14">
        <v>325.02149464465947</v>
      </c>
      <c r="C106" s="14">
        <v>362.167900339251</v>
      </c>
      <c r="D106" s="14">
        <v>355.50253079584314</v>
      </c>
      <c r="E106" s="14">
        <v>372.7738184678759</v>
      </c>
      <c r="F106" s="14">
        <v>384.8276174579006</v>
      </c>
      <c r="G106" s="14">
        <v>397.3232626720041</v>
      </c>
    </row>
    <row r="107" spans="1:7" ht="12.75">
      <c r="A107" s="20" t="s">
        <v>165</v>
      </c>
      <c r="B107" s="14">
        <v>75.49014913768706</v>
      </c>
      <c r="C107" s="14">
        <v>80.06108444235538</v>
      </c>
      <c r="D107" s="14">
        <v>84.26656879097253</v>
      </c>
      <c r="E107" s="14">
        <v>87.31811020796289</v>
      </c>
      <c r="F107" s="14">
        <v>92.51097114318114</v>
      </c>
      <c r="G107" s="14">
        <v>97.53312838263378</v>
      </c>
    </row>
    <row r="108" spans="1:7" ht="12.75">
      <c r="A108" s="20" t="s">
        <v>166</v>
      </c>
      <c r="B108" s="14">
        <v>1.0715544825341066</v>
      </c>
      <c r="C108" s="14">
        <v>1.0723122963515261</v>
      </c>
      <c r="D108" s="14">
        <v>1.0657515533924151</v>
      </c>
      <c r="E108" s="14">
        <v>1.154158374387641</v>
      </c>
      <c r="F108" s="14">
        <v>1.1538147351693775</v>
      </c>
      <c r="G108" s="14">
        <v>1.1514822955985344</v>
      </c>
    </row>
    <row r="109" spans="1:7" ht="12.75">
      <c r="A109" s="20" t="s">
        <v>167</v>
      </c>
      <c r="B109" s="14">
        <v>47.56452331659704</v>
      </c>
      <c r="C109" s="14">
        <v>47.73652428995212</v>
      </c>
      <c r="D109" s="14">
        <v>47.58197359128736</v>
      </c>
      <c r="E109" s="14">
        <v>47.82138085813312</v>
      </c>
      <c r="F109" s="14">
        <v>47.944911439494845</v>
      </c>
      <c r="G109" s="14">
        <v>47.985876381203994</v>
      </c>
    </row>
    <row r="110" spans="1:7" ht="12.75">
      <c r="A110" s="20" t="s">
        <v>168</v>
      </c>
      <c r="B110" s="14">
        <v>127.98422058608773</v>
      </c>
      <c r="C110" s="14">
        <v>131.33404279959598</v>
      </c>
      <c r="D110" s="14">
        <v>133.82315654666064</v>
      </c>
      <c r="E110" s="14">
        <v>137.46543026288617</v>
      </c>
      <c r="F110" s="14">
        <v>141.56445744755743</v>
      </c>
      <c r="G110" s="14">
        <v>145.40901242515372</v>
      </c>
    </row>
    <row r="111" spans="1:7" ht="12.75">
      <c r="A111" s="20" t="s">
        <v>169</v>
      </c>
      <c r="B111" s="14">
        <v>19.073524005848064</v>
      </c>
      <c r="C111" s="14">
        <v>19.440535673817497</v>
      </c>
      <c r="D111" s="14">
        <v>19.67810896385823</v>
      </c>
      <c r="E111" s="14">
        <v>20.0808488486166</v>
      </c>
      <c r="F111" s="14">
        <v>20.438929866249207</v>
      </c>
      <c r="G111" s="14">
        <v>20.76191324175835</v>
      </c>
    </row>
    <row r="112" spans="1:7" ht="12.75">
      <c r="A112" s="20" t="s">
        <v>170</v>
      </c>
      <c r="B112" s="14">
        <v>7.1718104527798845</v>
      </c>
      <c r="C112" s="14">
        <v>7.176882427323055</v>
      </c>
      <c r="D112" s="14">
        <v>7.132972009608332</v>
      </c>
      <c r="E112" s="14">
        <v>7.148202373670082</v>
      </c>
      <c r="F112" s="14">
        <v>7.146074067252013</v>
      </c>
      <c r="G112" s="14">
        <v>7.131456396397191</v>
      </c>
    </row>
    <row r="113" spans="1:7" ht="12.75">
      <c r="A113" s="20" t="s">
        <v>171</v>
      </c>
      <c r="B113" s="14">
        <v>7.575320994061134</v>
      </c>
      <c r="C113" s="14">
        <v>7.686336287076145</v>
      </c>
      <c r="D113" s="14">
        <v>7.764338769400386</v>
      </c>
      <c r="E113" s="14">
        <v>7.9011414089568115</v>
      </c>
      <c r="F113" s="14">
        <v>8.017362965688287</v>
      </c>
      <c r="G113" s="14">
        <v>8.09732662046641</v>
      </c>
    </row>
    <row r="114" spans="1:7" ht="12.75">
      <c r="A114" s="20" t="s">
        <v>172</v>
      </c>
      <c r="B114" s="14">
        <v>104.99227588665025</v>
      </c>
      <c r="C114" s="14">
        <v>106.35802179102835</v>
      </c>
      <c r="D114" s="14">
        <v>107.00581949838687</v>
      </c>
      <c r="E114" s="14">
        <v>108.46678371801792</v>
      </c>
      <c r="F114" s="14">
        <v>109.66856770922053</v>
      </c>
      <c r="G114" s="14">
        <v>110.64713682526752</v>
      </c>
    </row>
    <row r="115" spans="1:7" ht="12.75">
      <c r="A115" s="20" t="s">
        <v>173</v>
      </c>
      <c r="B115" s="14">
        <v>21.860129695606698</v>
      </c>
      <c r="C115" s="14">
        <v>22.309497104920627</v>
      </c>
      <c r="D115" s="14">
        <v>22.60425353244592</v>
      </c>
      <c r="E115" s="14">
        <v>23.084692010381676</v>
      </c>
      <c r="F115" s="14">
        <v>23.509863838633297</v>
      </c>
      <c r="G115" s="14">
        <v>23.894116948815554</v>
      </c>
    </row>
    <row r="116" spans="1:7" ht="12.75">
      <c r="A116" s="20" t="s">
        <v>174</v>
      </c>
      <c r="B116" s="14">
        <v>13.692156983177197</v>
      </c>
      <c r="C116" s="14">
        <v>14.245511333108427</v>
      </c>
      <c r="D116" s="14">
        <v>14.705147962742288</v>
      </c>
      <c r="E116" s="14">
        <v>15.291244768613913</v>
      </c>
      <c r="F116" s="14">
        <v>15.839952259879144</v>
      </c>
      <c r="G116" s="14">
        <v>16.366516270126628</v>
      </c>
    </row>
    <row r="117" spans="1:7" ht="12.75">
      <c r="A117" s="20" t="s">
        <v>175</v>
      </c>
      <c r="B117" s="14">
        <v>169.2769096559702</v>
      </c>
      <c r="C117" s="14">
        <v>171.96913663114788</v>
      </c>
      <c r="D117" s="14">
        <v>173.7328335115428</v>
      </c>
      <c r="E117" s="14">
        <v>176.30706836201094</v>
      </c>
      <c r="F117" s="14">
        <v>179.22952872563974</v>
      </c>
      <c r="G117" s="14">
        <v>182.00036997080804</v>
      </c>
    </row>
    <row r="118" spans="1:7" ht="12.75">
      <c r="A118" s="20" t="s">
        <v>176</v>
      </c>
      <c r="B118" s="14">
        <v>48.448953276834416</v>
      </c>
      <c r="C118" s="14">
        <v>50.552606629127034</v>
      </c>
      <c r="D118" s="14">
        <v>52.37825094100045</v>
      </c>
      <c r="E118" s="14">
        <v>54.7157200681711</v>
      </c>
      <c r="F118" s="14">
        <v>57.01566903281753</v>
      </c>
      <c r="G118" s="14">
        <v>59.21196944814374</v>
      </c>
    </row>
    <row r="119" spans="1:7" ht="12.75">
      <c r="A119" s="20" t="s">
        <v>177</v>
      </c>
      <c r="B119" s="14">
        <v>38.65920283607217</v>
      </c>
      <c r="C119" s="14">
        <v>39.690532806934804</v>
      </c>
      <c r="D119" s="14">
        <v>40.47585445606441</v>
      </c>
      <c r="E119" s="14">
        <v>41.62387691403279</v>
      </c>
      <c r="F119" s="14">
        <v>42.73685421154383</v>
      </c>
      <c r="G119" s="14">
        <v>43.770935590225776</v>
      </c>
    </row>
    <row r="120" spans="1:7" ht="12.75">
      <c r="A120" s="20" t="s">
        <v>178</v>
      </c>
      <c r="B120" s="14">
        <v>35.69918324836006</v>
      </c>
      <c r="C120" s="14">
        <v>36.520881370578756</v>
      </c>
      <c r="D120" s="14">
        <v>37.095029874529544</v>
      </c>
      <c r="E120" s="14">
        <v>37.9804236395503</v>
      </c>
      <c r="F120" s="14">
        <v>38.78281304982382</v>
      </c>
      <c r="G120" s="14">
        <v>39.51474767224104</v>
      </c>
    </row>
    <row r="121" spans="1:7" ht="12.75">
      <c r="A121" s="20" t="s">
        <v>179</v>
      </c>
      <c r="B121" s="14">
        <v>157.73467802961272</v>
      </c>
      <c r="C121" s="14">
        <v>159.89177697303802</v>
      </c>
      <c r="D121" s="14">
        <v>161.02945433358343</v>
      </c>
      <c r="E121" s="14">
        <v>163.60342056632336</v>
      </c>
      <c r="F121" s="14">
        <v>165.87241441740068</v>
      </c>
      <c r="G121" s="14">
        <v>167.94283349790027</v>
      </c>
    </row>
    <row r="122" spans="1:7" ht="12.75">
      <c r="A122" s="20" t="s">
        <v>180</v>
      </c>
      <c r="B122" s="14">
        <v>64.46177953599329</v>
      </c>
      <c r="C122" s="14">
        <v>65.88926677089664</v>
      </c>
      <c r="D122" s="14">
        <v>66.94123023187228</v>
      </c>
      <c r="E122" s="14">
        <v>68.62935766508002</v>
      </c>
      <c r="F122" s="14">
        <v>70.24492992172969</v>
      </c>
      <c r="G122" s="14">
        <v>71.83444962728318</v>
      </c>
    </row>
    <row r="123" spans="1:7" ht="12.75">
      <c r="A123" s="20" t="s">
        <v>181</v>
      </c>
      <c r="B123" s="14">
        <v>79.51216222792317</v>
      </c>
      <c r="C123" s="14">
        <v>81.17558047192234</v>
      </c>
      <c r="D123" s="14">
        <v>82.32202628612187</v>
      </c>
      <c r="E123" s="14">
        <v>83.98696035701268</v>
      </c>
      <c r="F123" s="14">
        <v>85.5717946937342</v>
      </c>
      <c r="G123" s="14">
        <v>86.97816044469585</v>
      </c>
    </row>
    <row r="124" spans="1:7" ht="12.75">
      <c r="A124" s="20" t="s">
        <v>182</v>
      </c>
      <c r="B124" s="14">
        <v>71.63082468688276</v>
      </c>
      <c r="C124" s="14">
        <v>73.78546320475616</v>
      </c>
      <c r="D124" s="14">
        <v>75.46380475077487</v>
      </c>
      <c r="E124" s="14">
        <v>77.80577805368145</v>
      </c>
      <c r="F124" s="14">
        <v>80.00327499163608</v>
      </c>
      <c r="G124" s="14">
        <v>82.05944054916897</v>
      </c>
    </row>
    <row r="125" spans="1:7" ht="12.75">
      <c r="A125" s="20" t="s">
        <v>183</v>
      </c>
      <c r="B125" s="14">
        <v>4.873844581848678</v>
      </c>
      <c r="C125" s="14">
        <v>4.911882131674733</v>
      </c>
      <c r="D125" s="14">
        <v>4.916208778552107</v>
      </c>
      <c r="E125" s="14">
        <v>4.961158385427471</v>
      </c>
      <c r="F125" s="14">
        <v>4.994123480583872</v>
      </c>
      <c r="G125" s="14">
        <v>5.018400452459284</v>
      </c>
    </row>
    <row r="126" spans="1:7" ht="12.75">
      <c r="A126" s="20" t="s">
        <v>184</v>
      </c>
      <c r="B126" s="14">
        <v>7.645195570144548</v>
      </c>
      <c r="C126" s="14">
        <v>7.815773011633142</v>
      </c>
      <c r="D126" s="14">
        <v>7.942427503951054</v>
      </c>
      <c r="E126" s="14">
        <v>8.141984412751022</v>
      </c>
      <c r="F126" s="14">
        <v>8.331575654849921</v>
      </c>
      <c r="G126" s="14">
        <v>8.51581309655334</v>
      </c>
    </row>
    <row r="127" spans="1:7" ht="12.75">
      <c r="A127" s="20" t="s">
        <v>185</v>
      </c>
      <c r="B127" s="14">
        <v>27.566603220030643</v>
      </c>
      <c r="C127" s="14">
        <v>27.9320057839954</v>
      </c>
      <c r="D127" s="14">
        <v>28.018952129510268</v>
      </c>
      <c r="E127" s="14">
        <v>28.423303249844885</v>
      </c>
      <c r="F127" s="14">
        <v>28.673157224731536</v>
      </c>
      <c r="G127" s="14">
        <v>28.95892041915717</v>
      </c>
    </row>
    <row r="128" spans="1:7" ht="12.75">
      <c r="A128" s="20" t="s">
        <v>186</v>
      </c>
      <c r="B128" s="14">
        <v>10.970063211334455</v>
      </c>
      <c r="C128" s="14">
        <v>11.074851773934334</v>
      </c>
      <c r="D128" s="14">
        <v>11.105248075229014</v>
      </c>
      <c r="E128" s="14">
        <v>11.22904799183887</v>
      </c>
      <c r="F128" s="14">
        <v>11.327484890613476</v>
      </c>
      <c r="G128" s="14">
        <v>11.407408562739212</v>
      </c>
    </row>
    <row r="129" spans="1:7" ht="12.75">
      <c r="A129" s="20" t="s">
        <v>187</v>
      </c>
      <c r="B129" s="14">
        <v>152.00410552757998</v>
      </c>
      <c r="C129" s="14">
        <v>154.78541599194122</v>
      </c>
      <c r="D129" s="14">
        <v>157.0452408763155</v>
      </c>
      <c r="E129" s="14">
        <v>159.89825106651602</v>
      </c>
      <c r="F129" s="14">
        <v>162.23823737520638</v>
      </c>
      <c r="G129" s="14">
        <v>164.29590001840756</v>
      </c>
    </row>
    <row r="130" spans="1:7" ht="12.75">
      <c r="A130" s="20" t="s">
        <v>188</v>
      </c>
      <c r="B130" s="14">
        <v>86.03968779775042</v>
      </c>
      <c r="C130" s="14">
        <v>89.55027626416953</v>
      </c>
      <c r="D130" s="14">
        <v>93.14029669803799</v>
      </c>
      <c r="E130" s="14">
        <v>97.54083649677882</v>
      </c>
      <c r="F130" s="14">
        <v>101.73078175516872</v>
      </c>
      <c r="G130" s="14">
        <v>105.21884304818099</v>
      </c>
    </row>
    <row r="131" spans="1:7" ht="12.75">
      <c r="A131" s="20" t="s">
        <v>189</v>
      </c>
      <c r="B131" s="14">
        <v>42.82240458162354</v>
      </c>
      <c r="C131" s="14">
        <v>43.67809413131481</v>
      </c>
      <c r="D131" s="14">
        <v>44.25471443113742</v>
      </c>
      <c r="E131" s="14">
        <v>45.21854397713724</v>
      </c>
      <c r="F131" s="14">
        <v>46.10140279049671</v>
      </c>
      <c r="G131" s="14">
        <v>46.90743587301283</v>
      </c>
    </row>
    <row r="132" spans="1:7" ht="12.75">
      <c r="A132" s="20" t="s">
        <v>190</v>
      </c>
      <c r="B132" s="14">
        <v>708.6331169057194</v>
      </c>
      <c r="C132" s="14">
        <v>729.8453388358058</v>
      </c>
      <c r="D132" s="14">
        <v>743.4146612544339</v>
      </c>
      <c r="E132" s="14">
        <v>761.5546760034005</v>
      </c>
      <c r="F132" s="14">
        <v>777.5601963346047</v>
      </c>
      <c r="G132" s="14">
        <v>792.7104883201399</v>
      </c>
    </row>
    <row r="133" spans="1:7" ht="12.75">
      <c r="A133" s="20" t="s">
        <v>191</v>
      </c>
      <c r="B133" s="14">
        <v>5.624111635629739</v>
      </c>
      <c r="C133" s="14">
        <v>5.750910903483559</v>
      </c>
      <c r="D133" s="14">
        <v>5.8409643228725905</v>
      </c>
      <c r="E133" s="14">
        <v>5.982207199414757</v>
      </c>
      <c r="F133" s="14">
        <v>6.11797585580442</v>
      </c>
      <c r="G133" s="14">
        <v>6.234331384005497</v>
      </c>
    </row>
    <row r="134" spans="1:7" ht="12.75">
      <c r="A134" s="20" t="s">
        <v>192</v>
      </c>
      <c r="B134" s="14">
        <v>178.03984384998094</v>
      </c>
      <c r="C134" s="14">
        <v>184.3813418551039</v>
      </c>
      <c r="D134" s="14">
        <v>203.66359617171753</v>
      </c>
      <c r="E134" s="14">
        <v>211.50988629524642</v>
      </c>
      <c r="F134" s="14">
        <v>219.37535580752674</v>
      </c>
      <c r="G134" s="14">
        <v>226.90646086885894</v>
      </c>
    </row>
    <row r="135" spans="1:7" ht="12.75">
      <c r="A135" s="20" t="s">
        <v>193</v>
      </c>
      <c r="B135" s="14">
        <v>4.081865860042648</v>
      </c>
      <c r="C135" s="14">
        <v>4.137581097392265</v>
      </c>
      <c r="D135" s="14">
        <v>4.166620672094562</v>
      </c>
      <c r="E135" s="14">
        <v>4.229437504473245</v>
      </c>
      <c r="F135" s="14">
        <v>4.281416321210278</v>
      </c>
      <c r="G135" s="14">
        <v>4.326651759954195</v>
      </c>
    </row>
    <row r="136" spans="1:7" ht="12.75">
      <c r="A136" s="20" t="s">
        <v>194</v>
      </c>
      <c r="B136" s="14">
        <v>322.4169172850606</v>
      </c>
      <c r="C136" s="14">
        <v>325.4121912234511</v>
      </c>
      <c r="D136" s="14">
        <v>326.257491667549</v>
      </c>
      <c r="E136" s="14">
        <v>329.7103176982007</v>
      </c>
      <c r="F136" s="14">
        <v>332.3675281905818</v>
      </c>
      <c r="G136" s="14">
        <v>334.44545481115637</v>
      </c>
    </row>
    <row r="137" spans="1:7" ht="12.75">
      <c r="A137" s="20" t="s">
        <v>195</v>
      </c>
      <c r="B137" s="14">
        <v>73.26723528837526</v>
      </c>
      <c r="C137" s="14">
        <v>75.29575151372069</v>
      </c>
      <c r="D137" s="14">
        <v>76.37510927792206</v>
      </c>
      <c r="E137" s="14">
        <v>78.11258967685771</v>
      </c>
      <c r="F137" s="14">
        <v>79.73227173830387</v>
      </c>
      <c r="G137" s="14">
        <v>81.27230787546132</v>
      </c>
    </row>
    <row r="138" spans="1:7" ht="12.75">
      <c r="A138" s="20" t="s">
        <v>196</v>
      </c>
      <c r="B138" s="14">
        <v>8.832547069339599</v>
      </c>
      <c r="C138" s="14">
        <v>8.977156410020317</v>
      </c>
      <c r="D138" s="14">
        <v>9.06146663501309</v>
      </c>
      <c r="E138" s="14">
        <v>9.223792560684512</v>
      </c>
      <c r="F138" s="14">
        <v>9.366564693412304</v>
      </c>
      <c r="G138" s="14">
        <v>9.492854417520157</v>
      </c>
    </row>
    <row r="139" spans="1:7" ht="12.75">
      <c r="A139" s="20" t="s">
        <v>197</v>
      </c>
      <c r="B139" s="14">
        <v>17.974462287668885</v>
      </c>
      <c r="C139" s="14">
        <v>18.160127599501653</v>
      </c>
      <c r="D139" s="14">
        <v>18.220913654773547</v>
      </c>
      <c r="E139" s="14">
        <v>18.43208150141456</v>
      </c>
      <c r="F139" s="14">
        <v>18.598804686312352</v>
      </c>
      <c r="G139" s="14">
        <v>18.73307018212541</v>
      </c>
    </row>
    <row r="140" spans="1:7" ht="12.75">
      <c r="A140" s="20" t="s">
        <v>198</v>
      </c>
      <c r="B140" s="14">
        <v>65.53590574928548</v>
      </c>
      <c r="C140" s="14">
        <v>67.16162660527222</v>
      </c>
      <c r="D140" s="14">
        <v>68.33639143861282</v>
      </c>
      <c r="E140" s="14">
        <v>70.08737740595471</v>
      </c>
      <c r="F140" s="14">
        <v>71.7732159321921</v>
      </c>
      <c r="G140" s="14">
        <v>73.37090510827586</v>
      </c>
    </row>
    <row r="141" spans="1:7" ht="12.75">
      <c r="A141" s="20" t="s">
        <v>199</v>
      </c>
      <c r="B141" s="14">
        <v>242.41211778467616</v>
      </c>
      <c r="C141" s="14">
        <v>259.1798626287892</v>
      </c>
      <c r="D141" s="14">
        <v>269.12900434020645</v>
      </c>
      <c r="E141" s="14">
        <v>281.7013601756342</v>
      </c>
      <c r="F141" s="14">
        <v>294.15479969288225</v>
      </c>
      <c r="G141" s="14">
        <v>306.6388760027437</v>
      </c>
    </row>
    <row r="142" spans="1:7" ht="12.75">
      <c r="A142" s="20" t="s">
        <v>200</v>
      </c>
      <c r="B142" s="14">
        <v>4.098500735392079</v>
      </c>
      <c r="C142" s="14">
        <v>4.264347141945544</v>
      </c>
      <c r="D142" s="14">
        <v>4.432574591163694</v>
      </c>
      <c r="E142" s="14">
        <v>4.592981900909288</v>
      </c>
      <c r="F142" s="14">
        <v>4.782186931260635</v>
      </c>
      <c r="G142" s="14">
        <v>4.938484143884161</v>
      </c>
    </row>
    <row r="143" spans="1:7" ht="12.75">
      <c r="A143" s="20" t="s">
        <v>201</v>
      </c>
      <c r="B143" s="14">
        <v>162.78840163222677</v>
      </c>
      <c r="C143" s="14">
        <v>166.4015360195433</v>
      </c>
      <c r="D143" s="14">
        <v>167.13311869477096</v>
      </c>
      <c r="E143" s="14">
        <v>169.27567555078272</v>
      </c>
      <c r="F143" s="14">
        <v>171.01636756231068</v>
      </c>
      <c r="G143" s="14">
        <v>172.45939390511361</v>
      </c>
    </row>
    <row r="144" spans="1:7" ht="12.75">
      <c r="A144" s="20" t="s">
        <v>202</v>
      </c>
      <c r="B144" s="14">
        <v>201.36027914541904</v>
      </c>
      <c r="C144" s="14">
        <v>217.92981567127714</v>
      </c>
      <c r="D144" s="14">
        <v>227.6536250719061</v>
      </c>
      <c r="E144" s="14">
        <v>233.1043160741638</v>
      </c>
      <c r="F144" s="14">
        <v>238.2744329148178</v>
      </c>
      <c r="G144" s="14">
        <v>243.21626233935163</v>
      </c>
    </row>
    <row r="145" spans="1:7" ht="12.75">
      <c r="A145" s="20" t="s">
        <v>203</v>
      </c>
      <c r="B145" s="14">
        <v>55.415710642132474</v>
      </c>
      <c r="C145" s="14">
        <v>55.91921852595893</v>
      </c>
      <c r="D145" s="14">
        <v>56.041679806206716</v>
      </c>
      <c r="E145" s="14">
        <v>56.583868326809444</v>
      </c>
      <c r="F145" s="14">
        <v>56.913715190751155</v>
      </c>
      <c r="G145" s="14">
        <v>57.29999324836258</v>
      </c>
    </row>
    <row r="146" spans="1:7" ht="12.75">
      <c r="A146" s="20" t="s">
        <v>204</v>
      </c>
      <c r="B146" s="14">
        <v>1041.698868067406</v>
      </c>
      <c r="C146" s="14">
        <v>1060.4737801156896</v>
      </c>
      <c r="D146" s="14">
        <v>1072.4457498781373</v>
      </c>
      <c r="E146" s="14">
        <v>1092.5392728018003</v>
      </c>
      <c r="F146" s="14">
        <v>1109.0259376658687</v>
      </c>
      <c r="G146" s="14">
        <v>1123.5304925304529</v>
      </c>
    </row>
    <row r="147" spans="1:7" ht="12.75">
      <c r="A147" s="20" t="s">
        <v>205</v>
      </c>
      <c r="B147" s="14">
        <v>83.19497152984357</v>
      </c>
      <c r="C147" s="14">
        <v>85.51085225816772</v>
      </c>
      <c r="D147" s="14">
        <v>88.75647694816767</v>
      </c>
      <c r="E147" s="14">
        <v>90.89600116856455</v>
      </c>
      <c r="F147" s="14">
        <v>92.79167532502086</v>
      </c>
      <c r="G147" s="14">
        <v>94.53497783834771</v>
      </c>
    </row>
    <row r="148" spans="1:7" ht="12.75">
      <c r="A148" s="20" t="s">
        <v>206</v>
      </c>
      <c r="B148" s="14">
        <v>297.62752671559235</v>
      </c>
      <c r="C148" s="14">
        <v>303.4674088708315</v>
      </c>
      <c r="D148" s="14">
        <v>311.41977215002566</v>
      </c>
      <c r="E148" s="14">
        <v>317.2004241479728</v>
      </c>
      <c r="F148" s="14">
        <v>326.8880431512435</v>
      </c>
      <c r="G148" s="14">
        <v>327.6886598184017</v>
      </c>
    </row>
    <row r="149" spans="1:7" ht="12.75">
      <c r="A149" s="20" t="s">
        <v>207</v>
      </c>
      <c r="B149" s="14">
        <v>105.87752363905608</v>
      </c>
      <c r="C149" s="14">
        <v>108.46100019388803</v>
      </c>
      <c r="D149" s="14">
        <v>110.29878115007955</v>
      </c>
      <c r="E149" s="14">
        <v>113.04061133994587</v>
      </c>
      <c r="F149" s="14">
        <v>115.51170168362042</v>
      </c>
      <c r="G149" s="14">
        <v>117.83101144556883</v>
      </c>
    </row>
    <row r="150" spans="1:7" ht="12.75">
      <c r="A150" s="20" t="s">
        <v>208</v>
      </c>
      <c r="B150" s="14">
        <v>11.836559898328536</v>
      </c>
      <c r="C150" s="14">
        <v>12.252741694452975</v>
      </c>
      <c r="D150" s="14">
        <v>12.582734700891882</v>
      </c>
      <c r="E150" s="14">
        <v>13.013462503088228</v>
      </c>
      <c r="F150" s="14">
        <v>13.413529556017828</v>
      </c>
      <c r="G150" s="14">
        <v>13.789430147365433</v>
      </c>
    </row>
    <row r="151" spans="1:7" ht="12.75">
      <c r="A151" s="20" t="s">
        <v>209</v>
      </c>
      <c r="B151" s="14">
        <v>22.826706577957456</v>
      </c>
      <c r="C151" s="14">
        <v>23.19609893894548</v>
      </c>
      <c r="D151" s="14">
        <v>23.413282461538593</v>
      </c>
      <c r="E151" s="14">
        <v>23.831181191257464</v>
      </c>
      <c r="F151" s="14">
        <v>24.49971938580066</v>
      </c>
      <c r="G151" s="14">
        <v>25.1813710374772</v>
      </c>
    </row>
    <row r="152" spans="1:7" ht="12.75">
      <c r="A152" s="20" t="s">
        <v>210</v>
      </c>
      <c r="B152" s="14">
        <v>12.959431353622758</v>
      </c>
      <c r="C152" s="14">
        <v>13.253457362727092</v>
      </c>
      <c r="D152" s="14">
        <v>13.45685746815127</v>
      </c>
      <c r="E152" s="14">
        <v>13.76873190770415</v>
      </c>
      <c r="F152" s="14">
        <v>14.045574448292014</v>
      </c>
      <c r="G152" s="14">
        <v>14.299004028925083</v>
      </c>
    </row>
    <row r="153" spans="1:7" ht="12.75">
      <c r="A153" s="20" t="s">
        <v>211</v>
      </c>
      <c r="B153" s="14">
        <v>12.38423168483571</v>
      </c>
      <c r="C153" s="14">
        <v>12.843534052752313</v>
      </c>
      <c r="D153" s="14">
        <v>13.234227757368071</v>
      </c>
      <c r="E153" s="14">
        <v>13.752572211826465</v>
      </c>
      <c r="F153" s="14">
        <v>14.259083592839467</v>
      </c>
      <c r="G153" s="14">
        <v>14.739832698807207</v>
      </c>
    </row>
    <row r="154" spans="1:7" ht="12.75">
      <c r="A154" s="20" t="s">
        <v>212</v>
      </c>
      <c r="B154" s="14">
        <v>38.54891791127605</v>
      </c>
      <c r="C154" s="14">
        <v>39.058420107885944</v>
      </c>
      <c r="D154" s="14">
        <v>37.01839148934757</v>
      </c>
      <c r="E154" s="14">
        <v>37.98312980709541</v>
      </c>
      <c r="F154" s="14">
        <v>38.6872041987052</v>
      </c>
      <c r="G154" s="14">
        <v>39.37210135801018</v>
      </c>
    </row>
    <row r="155" spans="1:7" ht="12.75">
      <c r="A155" s="20" t="s">
        <v>213</v>
      </c>
      <c r="B155" s="14">
        <v>65.37167763575007</v>
      </c>
      <c r="C155" s="14">
        <v>66.27831888837909</v>
      </c>
      <c r="D155" s="14">
        <v>66.7265831303777</v>
      </c>
      <c r="E155" s="14">
        <v>67.72795758021854</v>
      </c>
      <c r="F155" s="14">
        <v>68.5723727175075</v>
      </c>
      <c r="G155" s="14">
        <v>69.30548515269626</v>
      </c>
    </row>
    <row r="156" spans="1:7" ht="12.75">
      <c r="A156" s="20" t="s">
        <v>214</v>
      </c>
      <c r="B156" s="14">
        <v>25.72657519507248</v>
      </c>
      <c r="C156" s="14">
        <v>26.024527987554396</v>
      </c>
      <c r="D156" s="14">
        <v>26.143550857327774</v>
      </c>
      <c r="E156" s="14">
        <v>26.478420431055614</v>
      </c>
      <c r="F156" s="14">
        <v>26.776818532649543</v>
      </c>
      <c r="G156" s="14">
        <v>27.025461340726793</v>
      </c>
    </row>
    <row r="157" spans="1:7" ht="12.75">
      <c r="A157" s="20" t="s">
        <v>215</v>
      </c>
      <c r="B157" s="14">
        <v>20.86259883335409</v>
      </c>
      <c r="C157" s="14">
        <v>21.623606746217533</v>
      </c>
      <c r="D157" s="14">
        <v>22.355352301483048</v>
      </c>
      <c r="E157" s="14">
        <v>23.32019327761042</v>
      </c>
      <c r="F157" s="14">
        <v>24.30229854160082</v>
      </c>
      <c r="G157" s="14">
        <v>25.312846254810466</v>
      </c>
    </row>
    <row r="158" spans="1:7" ht="12.75">
      <c r="A158" s="20" t="s">
        <v>216</v>
      </c>
      <c r="B158" s="14">
        <v>247.5809479557435</v>
      </c>
      <c r="C158" s="14">
        <v>261.1497776644658</v>
      </c>
      <c r="D158" s="14">
        <v>273.2270081314191</v>
      </c>
      <c r="E158" s="14">
        <v>288.06199595442416</v>
      </c>
      <c r="F158" s="14">
        <v>304.28117668709496</v>
      </c>
      <c r="G158" s="14">
        <v>309.6232775046943</v>
      </c>
    </row>
    <row r="159" spans="1:7" ht="12.75">
      <c r="A159" s="20" t="s">
        <v>217</v>
      </c>
      <c r="B159" s="14">
        <v>34.15082013144976</v>
      </c>
      <c r="C159" s="14">
        <v>34.6566461377234</v>
      </c>
      <c r="D159" s="14">
        <v>34.90950040488462</v>
      </c>
      <c r="E159" s="14">
        <v>35.46536912534486</v>
      </c>
      <c r="F159" s="14">
        <v>35.91050730130052</v>
      </c>
      <c r="G159" s="14">
        <v>36.30606491719259</v>
      </c>
    </row>
    <row r="160" spans="1:7" ht="12.75">
      <c r="A160" s="20" t="s">
        <v>218</v>
      </c>
      <c r="B160" s="14">
        <v>17.964420785179332</v>
      </c>
      <c r="C160" s="14">
        <v>18.054954517661113</v>
      </c>
      <c r="D160" s="14">
        <v>18.021841578324555</v>
      </c>
      <c r="E160" s="14">
        <v>18.137840020923292</v>
      </c>
      <c r="F160" s="14">
        <v>18.209934678329372</v>
      </c>
      <c r="G160" s="14">
        <v>18.2501350700908</v>
      </c>
    </row>
    <row r="161" spans="1:7" ht="12.75">
      <c r="A161" s="20" t="s">
        <v>219</v>
      </c>
      <c r="B161" s="14">
        <v>209.71785945751742</v>
      </c>
      <c r="C161" s="14">
        <v>213.33376262587936</v>
      </c>
      <c r="D161" s="14">
        <v>215.49484346062738</v>
      </c>
      <c r="E161" s="14">
        <v>219.3535422605336</v>
      </c>
      <c r="F161" s="14">
        <v>222.65237903756613</v>
      </c>
      <c r="G161" s="14">
        <v>225.52038553841086</v>
      </c>
    </row>
    <row r="162" spans="1:7" ht="12.75">
      <c r="A162" s="20" t="s">
        <v>220</v>
      </c>
      <c r="B162" s="14">
        <v>12.230411767181621</v>
      </c>
      <c r="C162" s="14">
        <v>12.455253229315348</v>
      </c>
      <c r="D162" s="14">
        <v>12.60165264180612</v>
      </c>
      <c r="E162" s="14">
        <v>12.855946191126812</v>
      </c>
      <c r="F162" s="14">
        <v>13.087186686447287</v>
      </c>
      <c r="G162" s="14">
        <v>13.295323938433226</v>
      </c>
    </row>
    <row r="163" spans="1:7" ht="12.75">
      <c r="A163" s="20" t="s">
        <v>221</v>
      </c>
      <c r="B163" s="14">
        <v>9.704216659304064</v>
      </c>
      <c r="C163" s="14">
        <v>9.73499188745343</v>
      </c>
      <c r="D163" s="14">
        <v>9.703650877016416</v>
      </c>
      <c r="E163" s="14">
        <v>9.746297742322657</v>
      </c>
      <c r="F163" s="14">
        <v>9.758444044203957</v>
      </c>
      <c r="G163" s="14">
        <v>9.755804852186687</v>
      </c>
    </row>
    <row r="164" spans="1:7" ht="12.75">
      <c r="A164" s="20" t="s">
        <v>222</v>
      </c>
      <c r="B164" s="14">
        <v>238.35173981657843</v>
      </c>
      <c r="C164" s="14">
        <v>240.01635310674686</v>
      </c>
      <c r="D164" s="14">
        <v>240.03475308986583</v>
      </c>
      <c r="E164" s="14">
        <v>242.02873373352767</v>
      </c>
      <c r="F164" s="14">
        <v>243.43768800528835</v>
      </c>
      <c r="G164" s="14">
        <v>244.42360011943813</v>
      </c>
    </row>
    <row r="165" spans="1:7" ht="12.75">
      <c r="A165" s="20" t="s">
        <v>223</v>
      </c>
      <c r="B165" s="14">
        <v>23.61226582105325</v>
      </c>
      <c r="C165" s="14">
        <v>23.99248387280521</v>
      </c>
      <c r="D165" s="14">
        <v>24.20800201307683</v>
      </c>
      <c r="E165" s="14">
        <v>24.62613751383873</v>
      </c>
      <c r="F165" s="14">
        <v>24.992292526078597</v>
      </c>
      <c r="G165" s="14">
        <v>25.319720775978215</v>
      </c>
    </row>
    <row r="166" spans="1:7" ht="12.75">
      <c r="A166" s="20" t="s">
        <v>224</v>
      </c>
      <c r="B166" s="14">
        <v>619.284904766195</v>
      </c>
      <c r="C166" s="14">
        <v>627.3997075005261</v>
      </c>
      <c r="D166" s="14">
        <v>630.8677091377107</v>
      </c>
      <c r="E166" s="14">
        <v>639.5873460214167</v>
      </c>
      <c r="F166" s="14">
        <v>646.7765799449508</v>
      </c>
      <c r="G166" s="14">
        <v>652.8397620107568</v>
      </c>
    </row>
    <row r="167" spans="1:7" ht="12.75">
      <c r="A167" s="20" t="s">
        <v>225</v>
      </c>
      <c r="B167" s="14">
        <v>50.88842379345077</v>
      </c>
      <c r="C167" s="14">
        <v>52.28604077133432</v>
      </c>
      <c r="D167" s="14">
        <v>53.158207404860754</v>
      </c>
      <c r="E167" s="14">
        <v>54.4816390844612</v>
      </c>
      <c r="F167" s="14">
        <v>54.84772647933331</v>
      </c>
      <c r="G167" s="14">
        <v>55.9749292932783</v>
      </c>
    </row>
    <row r="168" spans="1:7" ht="12.75">
      <c r="A168" s="20" t="s">
        <v>226</v>
      </c>
      <c r="B168" s="14">
        <v>92.83695382393043</v>
      </c>
      <c r="C168" s="14">
        <v>96.41666350478793</v>
      </c>
      <c r="D168" s="14">
        <v>100.14318075152069</v>
      </c>
      <c r="E168" s="14">
        <v>104.72334740363485</v>
      </c>
      <c r="F168" s="14">
        <v>109.27330143222265</v>
      </c>
      <c r="G168" s="14">
        <v>113.45451940714841</v>
      </c>
    </row>
    <row r="169" spans="1:7" ht="12.75">
      <c r="A169" s="20" t="s">
        <v>227</v>
      </c>
      <c r="B169" s="14">
        <v>60.833184961670135</v>
      </c>
      <c r="C169" s="14">
        <v>62.190654116464806</v>
      </c>
      <c r="D169" s="14">
        <v>63.117416795547406</v>
      </c>
      <c r="E169" s="14">
        <v>64.56310267591282</v>
      </c>
      <c r="F169" s="14">
        <v>65.85440653767847</v>
      </c>
      <c r="G169" s="14">
        <v>66.9440871315733</v>
      </c>
    </row>
    <row r="170" spans="1:7" ht="12.75">
      <c r="A170" s="20" t="s">
        <v>228</v>
      </c>
      <c r="B170" s="14">
        <v>9.873142503035073</v>
      </c>
      <c r="C170" s="14">
        <v>9.971818392018054</v>
      </c>
      <c r="D170" s="14">
        <v>10.020542094600316</v>
      </c>
      <c r="E170" s="14">
        <v>10.168082272837982</v>
      </c>
      <c r="F170" s="14">
        <v>10.257221195081842</v>
      </c>
      <c r="G170" s="14">
        <v>10.356466139219055</v>
      </c>
    </row>
    <row r="171" spans="1:7" ht="12.75">
      <c r="A171" s="20" t="s">
        <v>229</v>
      </c>
      <c r="B171" s="14">
        <v>7.576315356681784</v>
      </c>
      <c r="C171" s="14">
        <v>7.8342686692092425</v>
      </c>
      <c r="D171" s="14">
        <v>8.03738596735832</v>
      </c>
      <c r="E171" s="14">
        <v>8.306133295579976</v>
      </c>
      <c r="F171" s="14">
        <v>8.555171173633386</v>
      </c>
      <c r="G171" s="14">
        <v>8.78821599782553</v>
      </c>
    </row>
    <row r="172" spans="1:7" ht="12.75">
      <c r="A172" s="20" t="s">
        <v>230</v>
      </c>
      <c r="B172" s="14">
        <v>13.693560089155438</v>
      </c>
      <c r="C172" s="14">
        <v>13.926192186784432</v>
      </c>
      <c r="D172" s="14">
        <v>14.066647337308211</v>
      </c>
      <c r="E172" s="14">
        <v>14.319993154503152</v>
      </c>
      <c r="F172" s="14">
        <v>14.535851905171482</v>
      </c>
      <c r="G172" s="14">
        <v>14.724365026179767</v>
      </c>
    </row>
    <row r="173" spans="1:7" ht="12.75">
      <c r="A173" s="20" t="s">
        <v>231</v>
      </c>
      <c r="B173" s="14">
        <v>4909.917072934839</v>
      </c>
      <c r="C173" s="14">
        <v>5050.314285687729</v>
      </c>
      <c r="D173" s="14">
        <v>5172.109900647708</v>
      </c>
      <c r="E173" s="14">
        <v>5316.574434331398</v>
      </c>
      <c r="F173" s="14">
        <v>5460.119125669499</v>
      </c>
      <c r="G173" s="14">
        <v>5602.763109118058</v>
      </c>
    </row>
    <row r="174" spans="1:7" ht="12.75">
      <c r="A174" s="20" t="s">
        <v>232</v>
      </c>
      <c r="B174" s="14">
        <v>364.47021312643716</v>
      </c>
      <c r="C174" s="14">
        <v>367.3044255083025</v>
      </c>
      <c r="D174" s="14">
        <v>367.0698941030459</v>
      </c>
      <c r="E174" s="14">
        <v>370.1020227541083</v>
      </c>
      <c r="F174" s="14">
        <v>372.29535230301985</v>
      </c>
      <c r="G174" s="14">
        <v>373.7548261635108</v>
      </c>
    </row>
    <row r="175" spans="1:7" ht="12.75">
      <c r="A175" s="20" t="s">
        <v>233</v>
      </c>
      <c r="B175" s="14">
        <v>4.2208531067018455</v>
      </c>
      <c r="C175" s="14">
        <v>4.266076516681948</v>
      </c>
      <c r="D175" s="14">
        <v>4.2823750757258585</v>
      </c>
      <c r="E175" s="14">
        <v>4.3344340166223825</v>
      </c>
      <c r="F175" s="14">
        <v>4.37647491666666</v>
      </c>
      <c r="G175" s="14">
        <v>4.411723959405131</v>
      </c>
    </row>
    <row r="176" spans="1:7" ht="12.75">
      <c r="A176" s="20" t="s">
        <v>234</v>
      </c>
      <c r="B176" s="14">
        <v>8.59033116579391</v>
      </c>
      <c r="C176" s="14">
        <v>8.719425976638632</v>
      </c>
      <c r="D176" s="14">
        <v>8.788344765471098</v>
      </c>
      <c r="E176" s="14">
        <v>8.930499040422234</v>
      </c>
      <c r="F176" s="14">
        <v>9.050331628287097</v>
      </c>
      <c r="G176" s="14">
        <v>9.154284250008347</v>
      </c>
    </row>
    <row r="177" spans="1:7" ht="12.75">
      <c r="A177" s="20" t="s">
        <v>235</v>
      </c>
      <c r="B177" s="14">
        <v>280.01251911814876</v>
      </c>
      <c r="C177" s="14">
        <v>283.5137874821314</v>
      </c>
      <c r="D177" s="14">
        <v>284.3397669813187</v>
      </c>
      <c r="E177" s="14">
        <v>287.5574028084402</v>
      </c>
      <c r="F177" s="14">
        <v>289.85911820785566</v>
      </c>
      <c r="G177" s="14">
        <v>291.7306175353266</v>
      </c>
    </row>
    <row r="178" spans="1:7" ht="12.75">
      <c r="A178" s="20" t="s">
        <v>236</v>
      </c>
      <c r="B178" s="14">
        <v>2624.9071820889453</v>
      </c>
      <c r="C178" s="14">
        <v>2672.1079915034766</v>
      </c>
      <c r="D178" s="14">
        <v>2664.608884068718</v>
      </c>
      <c r="E178" s="14">
        <v>2678.9815813482633</v>
      </c>
      <c r="F178" s="14">
        <v>2694.6211508526308</v>
      </c>
      <c r="G178" s="14">
        <v>2710.6279930205183</v>
      </c>
    </row>
    <row r="179" spans="1:7" ht="12.75">
      <c r="A179" s="20" t="s">
        <v>237</v>
      </c>
      <c r="B179" s="14">
        <v>26.09890723178998</v>
      </c>
      <c r="C179" s="14">
        <v>27.040314189127155</v>
      </c>
      <c r="D179" s="14">
        <v>27.792509633259346</v>
      </c>
      <c r="E179" s="14">
        <v>28.770128751887267</v>
      </c>
      <c r="F179" s="14">
        <v>29.679019507168018</v>
      </c>
      <c r="G179" s="14">
        <v>30.535763712010382</v>
      </c>
    </row>
    <row r="180" spans="1:7" ht="12.75">
      <c r="A180" s="20" t="s">
        <v>238</v>
      </c>
      <c r="B180" s="14">
        <v>56.83220187983128</v>
      </c>
      <c r="C180" s="14">
        <v>58.6575520754709</v>
      </c>
      <c r="D180" s="14">
        <v>60.47929078953703</v>
      </c>
      <c r="E180" s="14">
        <v>62.802847252305966</v>
      </c>
      <c r="F180" s="14">
        <v>64.96907919196344</v>
      </c>
      <c r="G180" s="14">
        <v>66.73613286624878</v>
      </c>
    </row>
    <row r="181" spans="1:7" ht="12.75">
      <c r="A181" s="20" t="s">
        <v>239</v>
      </c>
      <c r="B181" s="14">
        <v>91.02246259581923</v>
      </c>
      <c r="C181" s="14">
        <v>93.94703213452142</v>
      </c>
      <c r="D181" s="14">
        <v>96.93854005329197</v>
      </c>
      <c r="E181" s="14">
        <v>100.71148030716581</v>
      </c>
      <c r="F181" s="14">
        <v>104.2418347729811</v>
      </c>
      <c r="G181" s="14">
        <v>107.03371663646764</v>
      </c>
    </row>
    <row r="182" spans="1:7" ht="12.75">
      <c r="A182" s="20" t="s">
        <v>240</v>
      </c>
      <c r="B182" s="14">
        <v>88.76328999571805</v>
      </c>
      <c r="C182" s="14">
        <v>90.08949028327173</v>
      </c>
      <c r="D182" s="14">
        <v>90.82321272869568</v>
      </c>
      <c r="E182" s="14">
        <v>92.34011455963015</v>
      </c>
      <c r="F182" s="14">
        <v>94.2494383023717</v>
      </c>
      <c r="G182" s="14">
        <v>96.10838387061708</v>
      </c>
    </row>
    <row r="183" spans="1:7" ht="12.75">
      <c r="A183" s="20" t="s">
        <v>241</v>
      </c>
      <c r="B183" s="14">
        <v>341.5175175750323</v>
      </c>
      <c r="C183" s="14">
        <v>349.77243819946625</v>
      </c>
      <c r="D183" s="14">
        <v>355.70238692156806</v>
      </c>
      <c r="E183" s="14">
        <v>364.31400678525455</v>
      </c>
      <c r="F183" s="14">
        <v>371.65063154429726</v>
      </c>
      <c r="G183" s="14">
        <v>378.164831492624</v>
      </c>
    </row>
    <row r="184" spans="1:7" ht="12.75">
      <c r="A184" s="20" t="s">
        <v>242</v>
      </c>
      <c r="B184" s="14">
        <v>208.17299073961917</v>
      </c>
      <c r="C184" s="14">
        <v>215.24808694485202</v>
      </c>
      <c r="D184" s="14">
        <v>220.35604583978326</v>
      </c>
      <c r="E184" s="14">
        <v>227.57207500415078</v>
      </c>
      <c r="F184" s="14">
        <v>234.46110919623345</v>
      </c>
      <c r="G184" s="14">
        <v>241.0559440623854</v>
      </c>
    </row>
    <row r="185" spans="1:7" ht="12.75">
      <c r="A185" s="20" t="s">
        <v>243</v>
      </c>
      <c r="B185" s="14">
        <v>60.05257480428084</v>
      </c>
      <c r="C185" s="14">
        <v>60.550281613863525</v>
      </c>
      <c r="D185" s="14">
        <v>60.6337841052084</v>
      </c>
      <c r="E185" s="14">
        <v>61.21972192262256</v>
      </c>
      <c r="F185" s="14">
        <v>61.65938031739859</v>
      </c>
      <c r="G185" s="14">
        <v>61.99185394535363</v>
      </c>
    </row>
    <row r="186" spans="1:7" ht="12.75">
      <c r="A186" s="20" t="s">
        <v>244</v>
      </c>
      <c r="B186" s="14">
        <v>109.396206941484</v>
      </c>
      <c r="C186" s="14">
        <v>108.1781505742695</v>
      </c>
      <c r="D186" s="14">
        <v>109.60567144993638</v>
      </c>
      <c r="E186" s="14">
        <v>111.94302656896485</v>
      </c>
      <c r="F186" s="14">
        <v>114.02272750790992</v>
      </c>
      <c r="G186" s="14">
        <v>115.90270825801424</v>
      </c>
    </row>
    <row r="187" spans="1:7" ht="12.75">
      <c r="A187" s="20" t="s">
        <v>245</v>
      </c>
      <c r="B187" s="14">
        <v>429.2791892820783</v>
      </c>
      <c r="C187" s="14">
        <v>443.5009631498423</v>
      </c>
      <c r="D187" s="14">
        <v>454.63240949470617</v>
      </c>
      <c r="E187" s="14">
        <v>469.4900467978027</v>
      </c>
      <c r="F187" s="14">
        <v>483.2538005078703</v>
      </c>
      <c r="G187" s="14">
        <v>496.1616907613649</v>
      </c>
    </row>
    <row r="188" spans="1:7" ht="12.75">
      <c r="A188" s="20" t="s">
        <v>246</v>
      </c>
      <c r="B188" s="14">
        <v>121.95742657822798</v>
      </c>
      <c r="C188" s="14">
        <v>123.25832538151465</v>
      </c>
      <c r="D188" s="14">
        <v>123.7291489955804</v>
      </c>
      <c r="E188" s="14">
        <v>125.23913697328528</v>
      </c>
      <c r="F188" s="14">
        <v>126.46342785564924</v>
      </c>
      <c r="G188" s="14">
        <v>127.43213957148106</v>
      </c>
    </row>
    <row r="189" spans="1:7" ht="12.75">
      <c r="A189" s="20" t="s">
        <v>247</v>
      </c>
      <c r="B189" s="14">
        <v>430.85131766278613</v>
      </c>
      <c r="C189" s="14">
        <v>434.18270786465666</v>
      </c>
      <c r="D189" s="14">
        <v>435.0500978194941</v>
      </c>
      <c r="E189" s="14">
        <v>439.2520057986635</v>
      </c>
      <c r="F189" s="14">
        <v>442.3932348024796</v>
      </c>
      <c r="G189" s="14">
        <v>444.76433325066375</v>
      </c>
    </row>
    <row r="190" spans="1:7" ht="12.75">
      <c r="A190" s="20" t="s">
        <v>248</v>
      </c>
      <c r="B190" s="14">
        <v>47.755956524901755</v>
      </c>
      <c r="C190" s="14">
        <v>48.43008464124854</v>
      </c>
      <c r="D190" s="14">
        <v>48.7702109393387</v>
      </c>
      <c r="E190" s="14">
        <v>49.51214105195013</v>
      </c>
      <c r="F190" s="14">
        <v>50.13500507477383</v>
      </c>
      <c r="G190" s="14">
        <v>50.67037689721133</v>
      </c>
    </row>
    <row r="191" spans="1:7" ht="12.75">
      <c r="A191" s="20" t="s">
        <v>249</v>
      </c>
      <c r="B191" s="14">
        <v>39.52489643940477</v>
      </c>
      <c r="C191" s="14">
        <v>40.982489318192954</v>
      </c>
      <c r="D191" s="14">
        <v>42.521977099728815</v>
      </c>
      <c r="E191" s="14">
        <v>44.33301604999576</v>
      </c>
      <c r="F191" s="14">
        <v>46.203026579522394</v>
      </c>
      <c r="G191" s="14">
        <v>47.92830226642406</v>
      </c>
    </row>
    <row r="192" spans="1:7" ht="12.75">
      <c r="A192" s="20" t="s">
        <v>250</v>
      </c>
      <c r="B192" s="14">
        <v>864.2138751048014</v>
      </c>
      <c r="C192" s="14">
        <v>897.2268222531321</v>
      </c>
      <c r="D192" s="14">
        <v>933.2731193538677</v>
      </c>
      <c r="E192" s="14">
        <v>978.8986053899512</v>
      </c>
      <c r="F192" s="14">
        <v>1028.5835293189143</v>
      </c>
      <c r="G192" s="14">
        <v>1073.5595981620604</v>
      </c>
    </row>
    <row r="193" spans="1:7" ht="12.75">
      <c r="A193" s="20" t="s">
        <v>251</v>
      </c>
      <c r="B193" s="14">
        <v>84.36697470779427</v>
      </c>
      <c r="C193" s="14">
        <v>86.91283093591025</v>
      </c>
      <c r="D193" s="14">
        <v>88.85233278659838</v>
      </c>
      <c r="E193" s="14">
        <v>91.60956814210036</v>
      </c>
      <c r="F193" s="14">
        <v>94.17178915354121</v>
      </c>
      <c r="G193" s="14">
        <v>96.57671062517021</v>
      </c>
    </row>
    <row r="194" spans="1:7" ht="12.75">
      <c r="A194" s="20" t="s">
        <v>252</v>
      </c>
      <c r="B194" s="14">
        <v>69.42264471170583</v>
      </c>
      <c r="C194" s="14">
        <v>70.14527168081192</v>
      </c>
      <c r="D194" s="14">
        <v>70.42263021667294</v>
      </c>
      <c r="E194" s="14">
        <v>71.24935625725459</v>
      </c>
      <c r="F194" s="14">
        <v>71.94154326468954</v>
      </c>
      <c r="G194" s="14">
        <v>72.47463941103014</v>
      </c>
    </row>
    <row r="195" spans="1:7" ht="12.75">
      <c r="A195" s="20" t="s">
        <v>253</v>
      </c>
      <c r="B195" s="14">
        <v>238.77431251170682</v>
      </c>
      <c r="C195" s="14">
        <v>246.79181023732284</v>
      </c>
      <c r="D195" s="14">
        <v>265.64545049953296</v>
      </c>
      <c r="E195" s="14">
        <v>274.67160554764496</v>
      </c>
      <c r="F195" s="14">
        <v>284.03044028893754</v>
      </c>
      <c r="G195" s="14">
        <v>293.5016660511688</v>
      </c>
    </row>
    <row r="196" spans="1:7" ht="12.75">
      <c r="A196" s="20" t="s">
        <v>254</v>
      </c>
      <c r="B196" s="14">
        <v>69.1334579951594</v>
      </c>
      <c r="C196" s="14">
        <v>70.75948798690033</v>
      </c>
      <c r="D196" s="14">
        <v>71.91768258548105</v>
      </c>
      <c r="E196" s="14">
        <v>73.69117223227782</v>
      </c>
      <c r="F196" s="14">
        <v>75.31580625684533</v>
      </c>
      <c r="G196" s="14">
        <v>76.83394514653115</v>
      </c>
    </row>
    <row r="197" spans="1:7" ht="12.75">
      <c r="A197" s="20" t="s">
        <v>255</v>
      </c>
      <c r="B197" s="14">
        <v>26.75043376910238</v>
      </c>
      <c r="C197" s="14">
        <v>27.67821642428575</v>
      </c>
      <c r="D197" s="14">
        <v>28.419431610836813</v>
      </c>
      <c r="E197" s="14">
        <v>29.400192674430777</v>
      </c>
      <c r="F197" s="14">
        <v>30.309813155927298</v>
      </c>
      <c r="G197" s="14">
        <v>31.172516235173457</v>
      </c>
    </row>
    <row r="198" spans="1:7" ht="12.75">
      <c r="A198" s="20" t="s">
        <v>256</v>
      </c>
      <c r="B198" s="14">
        <v>22.0974511278225</v>
      </c>
      <c r="C198" s="14">
        <v>22.783484561885427</v>
      </c>
      <c r="D198" s="14">
        <v>23.464536375216664</v>
      </c>
      <c r="E198" s="14">
        <v>24.340386345622154</v>
      </c>
      <c r="F198" s="14">
        <v>25.155685198346173</v>
      </c>
      <c r="G198" s="14">
        <v>25.814686300056394</v>
      </c>
    </row>
    <row r="199" spans="1:7" ht="12.75">
      <c r="A199" s="20"/>
      <c r="B199" s="14"/>
      <c r="C199" s="14"/>
      <c r="D199" s="14"/>
      <c r="E199" s="14"/>
      <c r="F199" s="14"/>
      <c r="G199" s="14"/>
    </row>
    <row r="200" spans="1:7" ht="12.75">
      <c r="A200" s="20"/>
      <c r="B200" s="14"/>
      <c r="C200" s="14"/>
      <c r="D200" s="14"/>
      <c r="E200" s="14"/>
      <c r="F200" s="14"/>
      <c r="G200" s="14"/>
    </row>
    <row r="201" spans="1:7" ht="12.75">
      <c r="A201" s="20"/>
      <c r="B201" s="14"/>
      <c r="C201" s="14"/>
      <c r="D201" s="14"/>
      <c r="E201" s="14"/>
      <c r="F201" s="14"/>
      <c r="G201" s="14"/>
    </row>
    <row r="202" spans="1:7" ht="12.75">
      <c r="A202" s="20"/>
      <c r="B202" s="14"/>
      <c r="C202" s="14"/>
      <c r="D202" s="14"/>
      <c r="E202" s="14"/>
      <c r="F202" s="14"/>
      <c r="G202" s="14"/>
    </row>
    <row r="203" spans="1:7" ht="12.75">
      <c r="A203" s="20"/>
      <c r="B203" s="14"/>
      <c r="C203" s="14"/>
      <c r="D203" s="14"/>
      <c r="E203" s="14"/>
      <c r="F203" s="14"/>
      <c r="G203" s="14"/>
    </row>
  </sheetData>
  <mergeCells count="3">
    <mergeCell ref="A1:G1"/>
    <mergeCell ref="A3:G3"/>
    <mergeCell ref="B5:G5"/>
  </mergeCells>
  <printOptions horizontalCentered="1"/>
  <pageMargins left="0.5" right="0.25" top="1" bottom="1" header="0.5" footer="0.5"/>
  <pageSetup horizontalDpi="600" verticalDpi="600" orientation="portrait" r:id="rId1"/>
  <headerFooter alignWithMargins="0">
    <oddHeader>&amp;LCDR Report - Summer Coincident Demand by County&amp;RJune 2006</oddHeader>
    <oddFooter>&amp;CSummer Coincident Demand - &amp;P of &amp;N</oddFooter>
  </headerFooter>
</worksheet>
</file>

<file path=xl/worksheets/sheet13.xml><?xml version="1.0" encoding="utf-8"?>
<worksheet xmlns="http://schemas.openxmlformats.org/spreadsheetml/2006/main" xmlns:r="http://schemas.openxmlformats.org/officeDocument/2006/relationships">
  <sheetPr>
    <tabColor indexed="47"/>
  </sheetPr>
  <dimension ref="A1:M203"/>
  <sheetViews>
    <sheetView showGridLines="0" workbookViewId="0" topLeftCell="A1">
      <selection activeCell="B9" sqref="B9"/>
    </sheetView>
  </sheetViews>
  <sheetFormatPr defaultColWidth="9.140625" defaultRowHeight="12.75"/>
  <cols>
    <col min="1" max="1" width="16.7109375" style="0" bestFit="1" customWidth="1"/>
  </cols>
  <sheetData>
    <row r="1" spans="1:7" ht="25.5" customHeight="1">
      <c r="A1" s="259" t="s">
        <v>655</v>
      </c>
      <c r="B1" s="259"/>
      <c r="C1" s="259"/>
      <c r="D1" s="259"/>
      <c r="E1" s="259"/>
      <c r="F1" s="259"/>
      <c r="G1" s="259"/>
    </row>
    <row r="2" ht="12.75" customHeight="1"/>
    <row r="3" spans="1:7" ht="68.25" customHeight="1">
      <c r="A3" s="229" t="s">
        <v>819</v>
      </c>
      <c r="B3" s="229"/>
      <c r="C3" s="229"/>
      <c r="D3" s="229"/>
      <c r="E3" s="229"/>
      <c r="F3" s="229"/>
      <c r="G3" s="229"/>
    </row>
    <row r="4" spans="1:7" ht="12.75" customHeight="1">
      <c r="A4" s="251"/>
      <c r="B4" s="251"/>
      <c r="C4" s="251"/>
      <c r="D4" s="251"/>
      <c r="E4" s="251"/>
      <c r="F4" s="251"/>
      <c r="G4" s="251"/>
    </row>
    <row r="5" spans="2:7" ht="12.75" customHeight="1">
      <c r="B5" s="231" t="s">
        <v>666</v>
      </c>
      <c r="C5" s="231"/>
      <c r="D5" s="231"/>
      <c r="E5" s="231"/>
      <c r="F5" s="231"/>
      <c r="G5" s="231"/>
    </row>
    <row r="6" spans="1:12" ht="12.75">
      <c r="A6" s="68" t="s">
        <v>65</v>
      </c>
      <c r="B6" s="1">
        <v>2006</v>
      </c>
      <c r="C6" s="1">
        <v>2007</v>
      </c>
      <c r="D6" s="1">
        <v>2008</v>
      </c>
      <c r="E6" s="1">
        <v>2009</v>
      </c>
      <c r="F6" s="1">
        <v>2010</v>
      </c>
      <c r="G6" s="1">
        <v>2011</v>
      </c>
      <c r="H6" s="1"/>
      <c r="I6" s="1"/>
      <c r="J6" s="1"/>
      <c r="K6" s="1"/>
      <c r="L6" s="1"/>
    </row>
    <row r="7" spans="1:8" ht="12.75">
      <c r="A7" s="68"/>
      <c r="B7" s="74"/>
      <c r="C7" s="74"/>
      <c r="D7" s="74"/>
      <c r="E7" s="74"/>
      <c r="F7" s="74"/>
      <c r="G7" s="74"/>
      <c r="H7" s="111"/>
    </row>
    <row r="8" spans="1:12" ht="12.75">
      <c r="A8" s="20" t="s">
        <v>66</v>
      </c>
      <c r="B8" s="14">
        <v>177.12572</v>
      </c>
      <c r="C8" s="14">
        <v>179.60472000000001</v>
      </c>
      <c r="D8" s="14">
        <v>182.19772</v>
      </c>
      <c r="E8" s="14">
        <v>184.93572</v>
      </c>
      <c r="F8" s="14">
        <v>187.96828851290002</v>
      </c>
      <c r="G8" s="14">
        <v>191.154</v>
      </c>
      <c r="H8" s="110"/>
      <c r="I8" s="110"/>
      <c r="J8" s="110"/>
      <c r="K8" s="110"/>
      <c r="L8" s="110"/>
    </row>
    <row r="9" spans="1:12" ht="12.75">
      <c r="A9" s="20" t="s">
        <v>67</v>
      </c>
      <c r="B9" s="14">
        <v>173.024</v>
      </c>
      <c r="C9" s="14">
        <v>174.274</v>
      </c>
      <c r="D9" s="14">
        <v>175.624</v>
      </c>
      <c r="E9" s="14">
        <v>176.874</v>
      </c>
      <c r="F9" s="14">
        <v>178.224</v>
      </c>
      <c r="G9" s="14">
        <v>179.474</v>
      </c>
      <c r="H9" s="110"/>
      <c r="I9" s="110"/>
      <c r="J9" s="110"/>
      <c r="K9" s="110"/>
      <c r="L9" s="110"/>
    </row>
    <row r="10" spans="1:12" ht="12.75">
      <c r="A10" s="20" t="s">
        <v>68</v>
      </c>
      <c r="B10" s="14">
        <v>370.57088910453734</v>
      </c>
      <c r="C10" s="14">
        <v>374.0991134819263</v>
      </c>
      <c r="D10" s="14">
        <v>377.6277799572255</v>
      </c>
      <c r="E10" s="14">
        <v>381.1793605419806</v>
      </c>
      <c r="F10" s="14">
        <v>384.7351525316179</v>
      </c>
      <c r="G10" s="14">
        <v>388.295</v>
      </c>
      <c r="H10" s="110"/>
      <c r="I10" s="110"/>
      <c r="J10" s="110"/>
      <c r="K10" s="110"/>
      <c r="L10" s="110"/>
    </row>
    <row r="11" spans="1:12" ht="12.75">
      <c r="A11" s="20" t="s">
        <v>69</v>
      </c>
      <c r="B11" s="14">
        <v>72.77</v>
      </c>
      <c r="C11" s="14">
        <v>74.37</v>
      </c>
      <c r="D11" s="14">
        <v>75.97</v>
      </c>
      <c r="E11" s="14">
        <v>77.57</v>
      </c>
      <c r="F11" s="14">
        <v>79.17</v>
      </c>
      <c r="G11" s="14">
        <v>80.77</v>
      </c>
      <c r="H11" s="110"/>
      <c r="I11" s="110"/>
      <c r="J11" s="110"/>
      <c r="K11" s="110"/>
      <c r="L11" s="110"/>
    </row>
    <row r="12" spans="1:12" ht="12.75">
      <c r="A12" s="20" t="s">
        <v>70</v>
      </c>
      <c r="B12" s="14">
        <v>30.945</v>
      </c>
      <c r="C12" s="14">
        <v>31.615</v>
      </c>
      <c r="D12" s="14">
        <v>32.285</v>
      </c>
      <c r="E12" s="14">
        <v>32.955</v>
      </c>
      <c r="F12" s="14">
        <v>33.625</v>
      </c>
      <c r="G12" s="14">
        <v>34.313</v>
      </c>
      <c r="H12" s="110"/>
      <c r="I12" s="110"/>
      <c r="J12" s="110"/>
      <c r="K12" s="110"/>
      <c r="L12" s="110"/>
    </row>
    <row r="13" spans="1:12" ht="12.75">
      <c r="A13" s="20" t="s">
        <v>71</v>
      </c>
      <c r="B13" s="14">
        <v>83.06463893413438</v>
      </c>
      <c r="C13" s="14">
        <v>85.07645864150585</v>
      </c>
      <c r="D13" s="14">
        <v>87.10981134463604</v>
      </c>
      <c r="E13" s="14">
        <v>89.1652759167444</v>
      </c>
      <c r="F13" s="14">
        <v>91.18006726282951</v>
      </c>
      <c r="G13" s="14">
        <v>93.14</v>
      </c>
      <c r="H13" s="110"/>
      <c r="I13" s="110"/>
      <c r="J13" s="110"/>
      <c r="K13" s="110"/>
      <c r="L13" s="110"/>
    </row>
    <row r="14" spans="1:12" ht="12.75">
      <c r="A14" s="20" t="s">
        <v>72</v>
      </c>
      <c r="B14" s="14">
        <v>103.52302594580999</v>
      </c>
      <c r="C14" s="14">
        <v>105.2004816734688</v>
      </c>
      <c r="D14" s="14">
        <v>106.92466519323835</v>
      </c>
      <c r="E14" s="14">
        <v>108.69565054545453</v>
      </c>
      <c r="F14" s="14">
        <v>110.51577713324791</v>
      </c>
      <c r="G14" s="14">
        <v>112.339</v>
      </c>
      <c r="H14" s="110"/>
      <c r="I14" s="110"/>
      <c r="J14" s="110"/>
      <c r="K14" s="110"/>
      <c r="L14" s="110"/>
    </row>
    <row r="15" spans="1:12" ht="12.75">
      <c r="A15" s="20" t="s">
        <v>73</v>
      </c>
      <c r="B15" s="14">
        <v>62.651</v>
      </c>
      <c r="C15" s="14">
        <v>65.865</v>
      </c>
      <c r="D15" s="14">
        <v>64.646</v>
      </c>
      <c r="E15" s="14">
        <v>67.954</v>
      </c>
      <c r="F15" s="14">
        <v>71.432</v>
      </c>
      <c r="G15" s="14">
        <v>74.91</v>
      </c>
      <c r="H15" s="110"/>
      <c r="I15" s="110"/>
      <c r="J15" s="110"/>
      <c r="K15" s="110"/>
      <c r="L15" s="110"/>
    </row>
    <row r="16" spans="1:12" ht="12.75">
      <c r="A16" s="20" t="s">
        <v>74</v>
      </c>
      <c r="B16" s="14">
        <v>217.023</v>
      </c>
      <c r="C16" s="14">
        <v>221.646</v>
      </c>
      <c r="D16" s="14">
        <v>233.42</v>
      </c>
      <c r="E16" s="14">
        <v>235.29225</v>
      </c>
      <c r="F16" s="14">
        <v>247.2614125</v>
      </c>
      <c r="G16" s="14">
        <v>259.311</v>
      </c>
      <c r="H16" s="110"/>
      <c r="I16" s="110"/>
      <c r="J16" s="110"/>
      <c r="K16" s="110"/>
      <c r="L16" s="110"/>
    </row>
    <row r="17" spans="1:12" ht="12.75">
      <c r="A17" s="20" t="s">
        <v>75</v>
      </c>
      <c r="B17" s="14">
        <v>18.73</v>
      </c>
      <c r="C17" s="14">
        <v>18.73</v>
      </c>
      <c r="D17" s="14">
        <v>18.83</v>
      </c>
      <c r="E17" s="14">
        <v>18.83</v>
      </c>
      <c r="F17" s="14">
        <v>18.93</v>
      </c>
      <c r="G17" s="14">
        <v>18.93</v>
      </c>
      <c r="H17" s="110"/>
      <c r="I17" s="110"/>
      <c r="J17" s="110"/>
      <c r="K17" s="110"/>
      <c r="L17" s="110"/>
    </row>
    <row r="18" spans="1:12" ht="12.75">
      <c r="A18" s="20" t="s">
        <v>76</v>
      </c>
      <c r="B18" s="14">
        <v>71.67260449308999</v>
      </c>
      <c r="C18" s="14">
        <v>72.4631874592113</v>
      </c>
      <c r="D18" s="14">
        <v>73.26060253184143</v>
      </c>
      <c r="E18" s="14">
        <v>74.06509508311937</v>
      </c>
      <c r="F18" s="14">
        <v>74.93100227003113</v>
      </c>
      <c r="G18" s="14">
        <v>75.776</v>
      </c>
      <c r="H18" s="110"/>
      <c r="I18" s="110"/>
      <c r="J18" s="110"/>
      <c r="K18" s="110"/>
      <c r="L18" s="110"/>
    </row>
    <row r="19" spans="1:12" ht="12.75">
      <c r="A19" s="20" t="s">
        <v>77</v>
      </c>
      <c r="B19" s="14">
        <v>889.0780865999999</v>
      </c>
      <c r="C19" s="14">
        <v>917.1379531980001</v>
      </c>
      <c r="D19" s="14">
        <v>942.5000166739401</v>
      </c>
      <c r="E19" s="14">
        <v>955.3744547467581</v>
      </c>
      <c r="F19" s="14">
        <v>981.2755928744527</v>
      </c>
      <c r="G19" s="14">
        <v>1007.064</v>
      </c>
      <c r="H19" s="110"/>
      <c r="I19" s="110"/>
      <c r="J19" s="110"/>
      <c r="K19" s="110"/>
      <c r="L19" s="110"/>
    </row>
    <row r="20" spans="1:12" ht="12.75">
      <c r="A20" s="20" t="s">
        <v>78</v>
      </c>
      <c r="B20" s="14">
        <v>4894.95088155716</v>
      </c>
      <c r="C20" s="14">
        <v>4982.724730889001</v>
      </c>
      <c r="D20" s="14">
        <v>5093.11330469023</v>
      </c>
      <c r="E20" s="14">
        <v>5244.50546849807</v>
      </c>
      <c r="F20" s="14">
        <v>5498.046272939823</v>
      </c>
      <c r="G20" s="14">
        <v>5712.294</v>
      </c>
      <c r="H20" s="110"/>
      <c r="I20" s="110"/>
      <c r="J20" s="110"/>
      <c r="K20" s="110"/>
      <c r="L20" s="110"/>
    </row>
    <row r="21" spans="1:12" ht="12.75">
      <c r="A21" s="20" t="s">
        <v>79</v>
      </c>
      <c r="B21" s="14">
        <v>32.573</v>
      </c>
      <c r="C21" s="14">
        <v>33.624</v>
      </c>
      <c r="D21" s="14">
        <v>34.848</v>
      </c>
      <c r="E21" s="14">
        <v>36.119</v>
      </c>
      <c r="F21" s="14">
        <v>37.438</v>
      </c>
      <c r="G21" s="14">
        <v>38.756</v>
      </c>
      <c r="H21" s="110"/>
      <c r="I21" s="110"/>
      <c r="J21" s="110"/>
      <c r="K21" s="110"/>
      <c r="L21" s="110"/>
    </row>
    <row r="22" spans="1:12" ht="12.75">
      <c r="A22" s="20" t="s">
        <v>80</v>
      </c>
      <c r="B22" s="14">
        <v>1.9562952999115635</v>
      </c>
      <c r="C22" s="14">
        <v>1.9897596138029572</v>
      </c>
      <c r="D22" s="14">
        <v>1.995819817382258</v>
      </c>
      <c r="E22" s="14">
        <v>2.025562538553909</v>
      </c>
      <c r="F22" s="14">
        <v>2.0373900564321867</v>
      </c>
      <c r="G22" s="14">
        <v>2.099</v>
      </c>
      <c r="H22" s="110"/>
      <c r="I22" s="110"/>
      <c r="J22" s="110"/>
      <c r="K22" s="110"/>
      <c r="L22" s="110"/>
    </row>
    <row r="23" spans="1:12" ht="12.75">
      <c r="A23" s="20" t="s">
        <v>81</v>
      </c>
      <c r="B23" s="14">
        <v>102.56813419999997</v>
      </c>
      <c r="C23" s="14">
        <v>103.67565108599999</v>
      </c>
      <c r="D23" s="14">
        <v>104.58555997737999</v>
      </c>
      <c r="E23" s="14">
        <v>105.48693103775838</v>
      </c>
      <c r="F23" s="14">
        <v>106.37683528599833</v>
      </c>
      <c r="G23" s="14">
        <v>107.278</v>
      </c>
      <c r="H23" s="110"/>
      <c r="I23" s="110"/>
      <c r="J23" s="110"/>
      <c r="K23" s="110"/>
      <c r="L23" s="110"/>
    </row>
    <row r="24" spans="1:12" ht="12.75">
      <c r="A24" s="20" t="s">
        <v>82</v>
      </c>
      <c r="B24" s="14">
        <v>1530.7180437833342</v>
      </c>
      <c r="C24" s="14">
        <v>1552.821614084218</v>
      </c>
      <c r="D24" s="14">
        <v>1573.6308304090915</v>
      </c>
      <c r="E24" s="14">
        <v>1594.1828905725201</v>
      </c>
      <c r="F24" s="14">
        <v>1614.12123198936</v>
      </c>
      <c r="G24" s="14">
        <v>1634.539</v>
      </c>
      <c r="H24" s="110"/>
      <c r="I24" s="110"/>
      <c r="J24" s="110"/>
      <c r="K24" s="110"/>
      <c r="L24" s="110"/>
    </row>
    <row r="25" spans="1:12" ht="12.75">
      <c r="A25" s="20" t="s">
        <v>83</v>
      </c>
      <c r="B25" s="14">
        <v>513.724</v>
      </c>
      <c r="C25" s="14">
        <v>527.234</v>
      </c>
      <c r="D25" s="14">
        <v>541.025</v>
      </c>
      <c r="E25" s="14">
        <v>555.297</v>
      </c>
      <c r="F25" s="14">
        <v>569.354</v>
      </c>
      <c r="G25" s="14">
        <v>554.67</v>
      </c>
      <c r="H25" s="110"/>
      <c r="I25" s="110"/>
      <c r="J25" s="110"/>
      <c r="K25" s="110"/>
      <c r="L25" s="110"/>
    </row>
    <row r="26" spans="1:12" ht="12.75">
      <c r="A26" s="20" t="s">
        <v>84</v>
      </c>
      <c r="B26" s="14">
        <v>27.46432901672272</v>
      </c>
      <c r="C26" s="14">
        <v>27.739590137083127</v>
      </c>
      <c r="D26" s="14">
        <v>28.003884291964656</v>
      </c>
      <c r="E26" s="14">
        <v>28.26635061926637</v>
      </c>
      <c r="F26" s="14">
        <v>28.530075922416756</v>
      </c>
      <c r="G26" s="14">
        <v>28.796</v>
      </c>
      <c r="H26" s="110"/>
      <c r="I26" s="110"/>
      <c r="J26" s="110"/>
      <c r="K26" s="110"/>
      <c r="L26" s="110"/>
    </row>
    <row r="27" spans="1:12" ht="12.75">
      <c r="A27" s="20" t="s">
        <v>85</v>
      </c>
      <c r="B27" s="14">
        <v>23.01</v>
      </c>
      <c r="C27" s="14">
        <v>23.31</v>
      </c>
      <c r="D27" s="14">
        <v>23.61</v>
      </c>
      <c r="E27" s="14">
        <v>23.91</v>
      </c>
      <c r="F27" s="14">
        <v>24.21</v>
      </c>
      <c r="G27" s="14">
        <v>24.51</v>
      </c>
      <c r="H27" s="110"/>
      <c r="I27" s="110"/>
      <c r="J27" s="110"/>
      <c r="K27" s="110"/>
      <c r="L27" s="110"/>
    </row>
    <row r="28" spans="1:12" ht="12.75">
      <c r="A28" s="20" t="s">
        <v>86</v>
      </c>
      <c r="B28" s="14">
        <v>130.633</v>
      </c>
      <c r="C28" s="14">
        <v>132.227</v>
      </c>
      <c r="D28" s="14">
        <v>133.863</v>
      </c>
      <c r="E28" s="14">
        <v>135.493</v>
      </c>
      <c r="F28" s="14">
        <v>141.18</v>
      </c>
      <c r="G28" s="14">
        <v>142.91</v>
      </c>
      <c r="H28" s="110"/>
      <c r="I28" s="110"/>
      <c r="J28" s="110"/>
      <c r="K28" s="110"/>
      <c r="L28" s="110"/>
    </row>
    <row r="29" spans="1:12" ht="12.75">
      <c r="A29" s="20" t="s">
        <v>87</v>
      </c>
      <c r="B29" s="14">
        <v>32.208</v>
      </c>
      <c r="C29" s="14">
        <v>33.21</v>
      </c>
      <c r="D29" s="14">
        <v>34.212</v>
      </c>
      <c r="E29" s="14">
        <v>35.224</v>
      </c>
      <c r="F29" s="14">
        <v>36.246</v>
      </c>
      <c r="G29" s="14">
        <v>40.008</v>
      </c>
      <c r="H29" s="110"/>
      <c r="I29" s="110"/>
      <c r="J29" s="110"/>
      <c r="K29" s="110"/>
      <c r="L29" s="110"/>
    </row>
    <row r="30" spans="1:12" ht="12.75">
      <c r="A30" s="20" t="s">
        <v>88</v>
      </c>
      <c r="B30" s="14">
        <v>142.923</v>
      </c>
      <c r="C30" s="14">
        <v>148.486</v>
      </c>
      <c r="D30" s="14">
        <v>154.284</v>
      </c>
      <c r="E30" s="14">
        <v>160.325</v>
      </c>
      <c r="F30" s="14">
        <v>166.62</v>
      </c>
      <c r="G30" s="14">
        <v>172.917</v>
      </c>
      <c r="H30" s="110"/>
      <c r="I30" s="110"/>
      <c r="J30" s="110"/>
      <c r="K30" s="110"/>
      <c r="L30" s="110"/>
    </row>
    <row r="31" spans="1:12" ht="12.75">
      <c r="A31" s="20" t="s">
        <v>89</v>
      </c>
      <c r="B31" s="14">
        <v>113.269</v>
      </c>
      <c r="C31" s="14">
        <v>116.883</v>
      </c>
      <c r="D31" s="14">
        <v>120.52</v>
      </c>
      <c r="E31" s="14">
        <v>124.376</v>
      </c>
      <c r="F31" s="14">
        <v>128.259</v>
      </c>
      <c r="G31" s="14">
        <v>132.143</v>
      </c>
      <c r="H31" s="110"/>
      <c r="I31" s="110"/>
      <c r="J31" s="110"/>
      <c r="K31" s="110"/>
      <c r="L31" s="110"/>
    </row>
    <row r="32" spans="1:12" ht="12.75">
      <c r="A32" s="20" t="s">
        <v>90</v>
      </c>
      <c r="B32" s="14">
        <v>307.58971849384415</v>
      </c>
      <c r="C32" s="14">
        <v>310.489343177689</v>
      </c>
      <c r="D32" s="14">
        <v>316.9129334920702</v>
      </c>
      <c r="E32" s="14">
        <v>322.79255815523317</v>
      </c>
      <c r="F32" s="14">
        <v>328.3511176059449</v>
      </c>
      <c r="G32" s="14">
        <v>333.679</v>
      </c>
      <c r="H32" s="110"/>
      <c r="I32" s="110"/>
      <c r="J32" s="110"/>
      <c r="K32" s="110"/>
      <c r="L32" s="110"/>
    </row>
    <row r="33" spans="1:12" ht="12.75">
      <c r="A33" s="20" t="s">
        <v>91</v>
      </c>
      <c r="B33" s="14">
        <v>37.43573416443475</v>
      </c>
      <c r="C33" s="14">
        <v>37.94848547280522</v>
      </c>
      <c r="D33" s="14">
        <v>38.235155805540664</v>
      </c>
      <c r="E33" s="14">
        <v>38.643264432144655</v>
      </c>
      <c r="F33" s="14">
        <v>39.06609626984244</v>
      </c>
      <c r="G33" s="14">
        <v>39.454</v>
      </c>
      <c r="H33" s="110"/>
      <c r="I33" s="110"/>
      <c r="J33" s="110"/>
      <c r="K33" s="110"/>
      <c r="L33" s="110"/>
    </row>
    <row r="34" spans="1:12" ht="12.75">
      <c r="A34" s="20" t="s">
        <v>92</v>
      </c>
      <c r="B34" s="14">
        <v>821.4498309639825</v>
      </c>
      <c r="C34" s="14">
        <v>860.345378901316</v>
      </c>
      <c r="D34" s="14">
        <v>908.2209389362054</v>
      </c>
      <c r="E34" s="14">
        <v>953.2129694119035</v>
      </c>
      <c r="F34" s="14">
        <v>1000.6814605265511</v>
      </c>
      <c r="G34" s="14">
        <v>1043.379</v>
      </c>
      <c r="H34" s="110"/>
      <c r="I34" s="110"/>
      <c r="J34" s="110"/>
      <c r="K34" s="110"/>
      <c r="L34" s="110"/>
    </row>
    <row r="35" spans="1:12" ht="12.75">
      <c r="A35" s="20" t="s">
        <v>93</v>
      </c>
      <c r="B35" s="14">
        <v>259.24652360780186</v>
      </c>
      <c r="C35" s="14">
        <v>262.0136364473179</v>
      </c>
      <c r="D35" s="14">
        <v>264.34675563831865</v>
      </c>
      <c r="E35" s="14">
        <v>266.7480278716216</v>
      </c>
      <c r="F35" s="14">
        <v>269.2196758344121</v>
      </c>
      <c r="G35" s="14">
        <v>271.764</v>
      </c>
      <c r="H35" s="110"/>
      <c r="I35" s="110"/>
      <c r="J35" s="110"/>
      <c r="K35" s="110"/>
      <c r="L35" s="110"/>
    </row>
    <row r="36" spans="1:12" ht="12.75">
      <c r="A36" s="20" t="s">
        <v>94</v>
      </c>
      <c r="B36" s="14">
        <v>109.8532184928245</v>
      </c>
      <c r="C36" s="14">
        <v>110.98546972143653</v>
      </c>
      <c r="D36" s="14">
        <v>112.11812177668384</v>
      </c>
      <c r="E36" s="14">
        <v>113.27154883488754</v>
      </c>
      <c r="F36" s="14">
        <v>114.4287941496569</v>
      </c>
      <c r="G36" s="14">
        <v>115.587</v>
      </c>
      <c r="H36" s="110"/>
      <c r="I36" s="110"/>
      <c r="J36" s="110"/>
      <c r="K36" s="110"/>
      <c r="L36" s="110"/>
    </row>
    <row r="37" spans="1:12" ht="12.75">
      <c r="A37" s="20" t="s">
        <v>95</v>
      </c>
      <c r="B37" s="14">
        <v>19.21265</v>
      </c>
      <c r="C37" s="14">
        <v>19.49605</v>
      </c>
      <c r="D37" s="14">
        <v>19.77945</v>
      </c>
      <c r="E37" s="14">
        <v>20.062849999999997</v>
      </c>
      <c r="F37" s="14">
        <v>20.34625</v>
      </c>
      <c r="G37" s="14">
        <v>20.63</v>
      </c>
      <c r="H37" s="110"/>
      <c r="I37" s="110"/>
      <c r="J37" s="110"/>
      <c r="K37" s="110"/>
      <c r="L37" s="110"/>
    </row>
    <row r="38" spans="1:12" ht="12.75">
      <c r="A38" s="20" t="s">
        <v>96</v>
      </c>
      <c r="B38" s="14">
        <v>34.13179905</v>
      </c>
      <c r="C38" s="14">
        <v>34.85796804525</v>
      </c>
      <c r="D38" s="14">
        <v>35.684317885476254</v>
      </c>
      <c r="E38" s="14">
        <v>36.410849474903635</v>
      </c>
      <c r="F38" s="14">
        <v>37.137563722278145</v>
      </c>
      <c r="G38" s="14">
        <v>37.885</v>
      </c>
      <c r="H38" s="110"/>
      <c r="I38" s="110"/>
      <c r="J38" s="110"/>
      <c r="K38" s="110"/>
      <c r="L38" s="110"/>
    </row>
    <row r="39" spans="1:12" ht="12.75">
      <c r="A39" s="20" t="s">
        <v>97</v>
      </c>
      <c r="B39" s="14">
        <v>18.075628789727173</v>
      </c>
      <c r="C39" s="14">
        <v>18.305792236638514</v>
      </c>
      <c r="D39" s="14">
        <v>18.532144064877663</v>
      </c>
      <c r="E39" s="14">
        <v>18.76909465706752</v>
      </c>
      <c r="F39" s="14">
        <v>18.99597908195296</v>
      </c>
      <c r="G39" s="14">
        <v>19.23</v>
      </c>
      <c r="H39" s="110"/>
      <c r="I39" s="110"/>
      <c r="J39" s="110"/>
      <c r="K39" s="110"/>
      <c r="L39" s="110"/>
    </row>
    <row r="40" spans="1:12" ht="12.75">
      <c r="A40" s="20" t="s">
        <v>98</v>
      </c>
      <c r="B40" s="14">
        <v>40.74226993101573</v>
      </c>
      <c r="C40" s="14">
        <v>41.200691596383585</v>
      </c>
      <c r="D40" s="14">
        <v>41.58725418398201</v>
      </c>
      <c r="E40" s="14">
        <v>41.97529740646222</v>
      </c>
      <c r="F40" s="14">
        <v>42.30773415325569</v>
      </c>
      <c r="G40" s="14">
        <v>42.642</v>
      </c>
      <c r="H40" s="110"/>
      <c r="I40" s="110"/>
      <c r="J40" s="110"/>
      <c r="K40" s="110"/>
      <c r="L40" s="110"/>
    </row>
    <row r="41" spans="1:12" ht="12.75">
      <c r="A41" s="20" t="s">
        <v>99</v>
      </c>
      <c r="B41" s="14">
        <v>2469.7795740447</v>
      </c>
      <c r="C41" s="14">
        <v>2576.9193083241485</v>
      </c>
      <c r="D41" s="14">
        <v>2671.624345150854</v>
      </c>
      <c r="E41" s="14">
        <v>2769.518327296858</v>
      </c>
      <c r="F41" s="14">
        <v>2866.272014118242</v>
      </c>
      <c r="G41" s="14">
        <v>2981.25</v>
      </c>
      <c r="H41" s="110"/>
      <c r="I41" s="110"/>
      <c r="J41" s="110"/>
      <c r="K41" s="110"/>
      <c r="L41" s="110"/>
    </row>
    <row r="42" spans="1:12" ht="12.75">
      <c r="A42" s="20" t="s">
        <v>100</v>
      </c>
      <c r="B42" s="14">
        <v>96.323</v>
      </c>
      <c r="C42" s="14">
        <v>98.329</v>
      </c>
      <c r="D42" s="14">
        <v>100.389</v>
      </c>
      <c r="E42" s="14">
        <v>102.504</v>
      </c>
      <c r="F42" s="14">
        <v>104.676</v>
      </c>
      <c r="G42" s="14">
        <v>106.851</v>
      </c>
      <c r="H42" s="110"/>
      <c r="I42" s="110"/>
      <c r="J42" s="110"/>
      <c r="K42" s="110"/>
      <c r="L42" s="110"/>
    </row>
    <row r="43" spans="1:12" ht="12.75">
      <c r="A43" s="20" t="s">
        <v>101</v>
      </c>
      <c r="B43" s="14">
        <v>374.328</v>
      </c>
      <c r="C43" s="14">
        <v>409.511</v>
      </c>
      <c r="D43" s="14">
        <v>425.614</v>
      </c>
      <c r="E43" s="14">
        <v>442.493</v>
      </c>
      <c r="F43" s="14">
        <v>460.139</v>
      </c>
      <c r="G43" s="14">
        <v>477.785</v>
      </c>
      <c r="H43" s="110"/>
      <c r="I43" s="110"/>
      <c r="J43" s="110"/>
      <c r="K43" s="110"/>
      <c r="L43" s="110"/>
    </row>
    <row r="44" spans="1:12" ht="12.75">
      <c r="A44" s="20" t="s">
        <v>102</v>
      </c>
      <c r="B44" s="14">
        <v>55.647</v>
      </c>
      <c r="C44" s="14">
        <v>57.148</v>
      </c>
      <c r="D44" s="14">
        <v>58.443</v>
      </c>
      <c r="E44" s="14">
        <v>59.795</v>
      </c>
      <c r="F44" s="14">
        <v>61.165</v>
      </c>
      <c r="G44" s="14">
        <v>62.685</v>
      </c>
      <c r="H44" s="110"/>
      <c r="I44" s="110"/>
      <c r="J44" s="110"/>
      <c r="K44" s="110"/>
      <c r="L44" s="110"/>
    </row>
    <row r="45" spans="1:12" ht="12.75">
      <c r="A45" s="20" t="s">
        <v>103</v>
      </c>
      <c r="B45" s="14">
        <v>13.046768694526083</v>
      </c>
      <c r="C45" s="14">
        <v>13.23209826987988</v>
      </c>
      <c r="D45" s="14">
        <v>13.409997294875156</v>
      </c>
      <c r="E45" s="14">
        <v>13.603622017046753</v>
      </c>
      <c r="F45" s="14">
        <v>13.76982249019587</v>
      </c>
      <c r="G45" s="14">
        <v>13.952</v>
      </c>
      <c r="H45" s="110"/>
      <c r="I45" s="110"/>
      <c r="J45" s="110"/>
      <c r="K45" s="110"/>
      <c r="L45" s="110"/>
    </row>
    <row r="46" spans="1:12" ht="12.75">
      <c r="A46" s="20" t="s">
        <v>104</v>
      </c>
      <c r="B46" s="14">
        <v>134.96157614999998</v>
      </c>
      <c r="C46" s="14">
        <v>138.18803903075</v>
      </c>
      <c r="D46" s="14">
        <v>141.50761922590377</v>
      </c>
      <c r="E46" s="14">
        <v>144.92731732203328</v>
      </c>
      <c r="F46" s="14">
        <v>148.26913390864345</v>
      </c>
      <c r="G46" s="14">
        <v>151.702</v>
      </c>
      <c r="H46" s="110"/>
      <c r="I46" s="110"/>
      <c r="J46" s="110"/>
      <c r="K46" s="110"/>
      <c r="L46" s="110"/>
    </row>
    <row r="47" spans="1:12" ht="12.75">
      <c r="A47" s="20" t="s">
        <v>105</v>
      </c>
      <c r="B47" s="14">
        <v>137.108064926</v>
      </c>
      <c r="C47" s="14">
        <v>142.35119451033398</v>
      </c>
      <c r="D47" s="14">
        <v>143.768102860927</v>
      </c>
      <c r="E47" s="14">
        <v>160.65933420467533</v>
      </c>
      <c r="F47" s="14">
        <v>164.62947820305737</v>
      </c>
      <c r="G47" s="14">
        <v>168.736</v>
      </c>
      <c r="H47" s="110"/>
      <c r="I47" s="110"/>
      <c r="J47" s="110"/>
      <c r="K47" s="110"/>
      <c r="L47" s="110"/>
    </row>
    <row r="48" spans="1:12" ht="12.75">
      <c r="A48" s="20" t="s">
        <v>106</v>
      </c>
      <c r="B48" s="14">
        <v>5.1674</v>
      </c>
      <c r="C48" s="14">
        <v>5.2634</v>
      </c>
      <c r="D48" s="14">
        <v>5.3594</v>
      </c>
      <c r="E48" s="14">
        <v>5.4554</v>
      </c>
      <c r="F48" s="14">
        <v>5.551399999999999</v>
      </c>
      <c r="G48" s="14">
        <v>5.647</v>
      </c>
      <c r="H48" s="110"/>
      <c r="I48" s="110"/>
      <c r="J48" s="110"/>
      <c r="K48" s="110"/>
      <c r="L48" s="110"/>
    </row>
    <row r="49" spans="1:12" ht="12.75">
      <c r="A49" s="20" t="s">
        <v>107</v>
      </c>
      <c r="B49" s="14">
        <v>99.41258731506147</v>
      </c>
      <c r="C49" s="14">
        <v>101.22684569507247</v>
      </c>
      <c r="D49" s="14">
        <v>103.04394655869282</v>
      </c>
      <c r="E49" s="14">
        <v>104.84582791348747</v>
      </c>
      <c r="F49" s="14">
        <v>106.64292041019479</v>
      </c>
      <c r="G49" s="14">
        <v>107.835</v>
      </c>
      <c r="H49" s="110"/>
      <c r="I49" s="110"/>
      <c r="J49" s="110"/>
      <c r="K49" s="110"/>
      <c r="L49" s="110"/>
    </row>
    <row r="50" spans="1:12" ht="12.75">
      <c r="A50" s="20" t="s">
        <v>108</v>
      </c>
      <c r="B50" s="14">
        <v>44.342803477038586</v>
      </c>
      <c r="C50" s="14">
        <v>45.26655733340089</v>
      </c>
      <c r="D50" s="14">
        <v>46.1930539416245</v>
      </c>
      <c r="E50" s="14">
        <v>47.10638121640719</v>
      </c>
      <c r="F50" s="14">
        <v>48.00622304784573</v>
      </c>
      <c r="G50" s="14">
        <v>48.915</v>
      </c>
      <c r="H50" s="110"/>
      <c r="I50" s="110"/>
      <c r="J50" s="110"/>
      <c r="K50" s="110"/>
      <c r="L50" s="110"/>
    </row>
    <row r="51" spans="1:12" ht="12.75">
      <c r="A51" s="20" t="s">
        <v>109</v>
      </c>
      <c r="B51" s="14">
        <v>2.6</v>
      </c>
      <c r="C51" s="14">
        <v>2.6</v>
      </c>
      <c r="D51" s="14">
        <v>2.6</v>
      </c>
      <c r="E51" s="14">
        <v>2.6</v>
      </c>
      <c r="F51" s="14">
        <v>2.6</v>
      </c>
      <c r="G51" s="14">
        <v>2.6</v>
      </c>
      <c r="H51" s="110"/>
      <c r="I51" s="110"/>
      <c r="J51" s="110"/>
      <c r="K51" s="110"/>
      <c r="L51" s="110"/>
    </row>
    <row r="52" spans="1:12" ht="12.75">
      <c r="A52" s="20" t="s">
        <v>110</v>
      </c>
      <c r="B52" s="14">
        <v>6.45</v>
      </c>
      <c r="C52" s="14">
        <v>6.6</v>
      </c>
      <c r="D52" s="14">
        <v>6.75</v>
      </c>
      <c r="E52" s="14">
        <v>6.9</v>
      </c>
      <c r="F52" s="14">
        <v>7.05</v>
      </c>
      <c r="G52" s="14">
        <v>7.2</v>
      </c>
      <c r="H52" s="110"/>
      <c r="I52" s="110"/>
      <c r="J52" s="110"/>
      <c r="K52" s="110"/>
      <c r="L52" s="110"/>
    </row>
    <row r="53" spans="1:12" ht="12.75">
      <c r="A53" s="20" t="s">
        <v>111</v>
      </c>
      <c r="B53" s="14">
        <v>8823.886197104792</v>
      </c>
      <c r="C53" s="14">
        <v>8991.487180897735</v>
      </c>
      <c r="D53" s="14">
        <v>9171.430340067247</v>
      </c>
      <c r="E53" s="14">
        <v>9349.288270159097</v>
      </c>
      <c r="F53" s="14">
        <v>9535.13072808318</v>
      </c>
      <c r="G53" s="14">
        <v>9717.679</v>
      </c>
      <c r="H53" s="110"/>
      <c r="I53" s="110"/>
      <c r="J53" s="110"/>
      <c r="K53" s="110"/>
      <c r="L53" s="110"/>
    </row>
    <row r="54" spans="1:12" ht="12.75">
      <c r="A54" s="20" t="s">
        <v>112</v>
      </c>
      <c r="B54" s="14">
        <v>82.17707622312729</v>
      </c>
      <c r="C54" s="14">
        <v>83.19973383108017</v>
      </c>
      <c r="D54" s="14">
        <v>83.75343898089119</v>
      </c>
      <c r="E54" s="14">
        <v>84.8124108849752</v>
      </c>
      <c r="F54" s="14">
        <v>85.46480912084449</v>
      </c>
      <c r="G54" s="14">
        <v>86.965</v>
      </c>
      <c r="H54" s="110"/>
      <c r="I54" s="110"/>
      <c r="J54" s="110"/>
      <c r="K54" s="110"/>
      <c r="L54" s="110"/>
    </row>
    <row r="55" spans="1:12" ht="12.75">
      <c r="A55" s="20" t="s">
        <v>113</v>
      </c>
      <c r="B55" s="14">
        <v>10.7391</v>
      </c>
      <c r="C55" s="14">
        <v>10.9341</v>
      </c>
      <c r="D55" s="14">
        <v>11.0931</v>
      </c>
      <c r="E55" s="14">
        <v>11.1861</v>
      </c>
      <c r="F55" s="14">
        <v>11.3637337515</v>
      </c>
      <c r="G55" s="14">
        <v>11.558</v>
      </c>
      <c r="H55" s="110"/>
      <c r="I55" s="110"/>
      <c r="J55" s="110"/>
      <c r="K55" s="110"/>
      <c r="L55" s="110"/>
    </row>
    <row r="56" spans="1:12" ht="12.75">
      <c r="A56" s="20" t="s">
        <v>114</v>
      </c>
      <c r="B56" s="14">
        <v>2206.762657752088</v>
      </c>
      <c r="C56" s="14">
        <v>2318.7396245094014</v>
      </c>
      <c r="D56" s="14">
        <v>2417.3752090297976</v>
      </c>
      <c r="E56" s="14">
        <v>2537.7950151687255</v>
      </c>
      <c r="F56" s="14">
        <v>2616.77927089425</v>
      </c>
      <c r="G56" s="14">
        <v>2704.892</v>
      </c>
      <c r="H56" s="110"/>
      <c r="I56" s="110"/>
      <c r="J56" s="110"/>
      <c r="K56" s="110"/>
      <c r="L56" s="110"/>
    </row>
    <row r="57" spans="1:12" ht="12.75">
      <c r="A57" s="20" t="s">
        <v>115</v>
      </c>
      <c r="B57" s="14">
        <v>83.346</v>
      </c>
      <c r="C57" s="14">
        <v>85.227</v>
      </c>
      <c r="D57" s="14">
        <v>87.167</v>
      </c>
      <c r="E57" s="14">
        <v>89.164</v>
      </c>
      <c r="F57" s="14">
        <v>91.227</v>
      </c>
      <c r="G57" s="14">
        <v>93.291</v>
      </c>
      <c r="H57" s="110"/>
      <c r="I57" s="110"/>
      <c r="J57" s="110"/>
      <c r="K57" s="110"/>
      <c r="L57" s="110"/>
    </row>
    <row r="58" spans="1:12" ht="12.75">
      <c r="A58" s="20" t="s">
        <v>116</v>
      </c>
      <c r="B58" s="14">
        <v>10.417008</v>
      </c>
      <c r="C58" s="14">
        <v>10.708277</v>
      </c>
      <c r="D58" s="14">
        <v>10.999546</v>
      </c>
      <c r="E58" s="14">
        <v>11.290814999999998</v>
      </c>
      <c r="F58" s="14">
        <v>11.582083999999996</v>
      </c>
      <c r="G58" s="14">
        <v>11.874</v>
      </c>
      <c r="H58" s="110"/>
      <c r="I58" s="110"/>
      <c r="J58" s="110"/>
      <c r="K58" s="110"/>
      <c r="L58" s="110"/>
    </row>
    <row r="59" spans="1:12" ht="12.75">
      <c r="A59" s="20" t="s">
        <v>117</v>
      </c>
      <c r="B59" s="14">
        <v>23.24958264145713</v>
      </c>
      <c r="C59" s="14">
        <v>23.778690348613228</v>
      </c>
      <c r="D59" s="14">
        <v>24.302610373540737</v>
      </c>
      <c r="E59" s="14">
        <v>24.82571490580812</v>
      </c>
      <c r="F59" s="14">
        <v>25.34926138688282</v>
      </c>
      <c r="G59" s="14">
        <v>25.876</v>
      </c>
      <c r="H59" s="110"/>
      <c r="I59" s="110"/>
      <c r="J59" s="110"/>
      <c r="K59" s="110"/>
      <c r="L59" s="110"/>
    </row>
    <row r="60" spans="1:12" ht="12.75">
      <c r="A60" s="20" t="s">
        <v>118</v>
      </c>
      <c r="B60" s="14">
        <v>47.554788068688126</v>
      </c>
      <c r="C60" s="14">
        <v>48.13735988971844</v>
      </c>
      <c r="D60" s="14">
        <v>48.72117028806422</v>
      </c>
      <c r="E60" s="14">
        <v>49.30623784238519</v>
      </c>
      <c r="F60" s="14">
        <v>49.938631312760045</v>
      </c>
      <c r="G60" s="14">
        <v>50.562</v>
      </c>
      <c r="H60" s="110"/>
      <c r="I60" s="110"/>
      <c r="J60" s="110"/>
      <c r="K60" s="110"/>
      <c r="L60" s="110"/>
    </row>
    <row r="61" spans="1:12" ht="12.75">
      <c r="A61" s="20" t="s">
        <v>119</v>
      </c>
      <c r="B61" s="14">
        <v>77.203328</v>
      </c>
      <c r="C61" s="14">
        <v>78.29930399999999</v>
      </c>
      <c r="D61" s="14">
        <v>79.60328</v>
      </c>
      <c r="E61" s="14">
        <v>80.83525599999999</v>
      </c>
      <c r="F61" s="14">
        <v>82.08823199999999</v>
      </c>
      <c r="G61" s="14">
        <v>83.365</v>
      </c>
      <c r="H61" s="110"/>
      <c r="I61" s="110"/>
      <c r="J61" s="110"/>
      <c r="K61" s="110"/>
      <c r="L61" s="110"/>
    </row>
    <row r="62" spans="1:12" ht="12.75">
      <c r="A62" s="20" t="s">
        <v>120</v>
      </c>
      <c r="B62" s="14">
        <v>541.1754266853765</v>
      </c>
      <c r="C62" s="14">
        <v>545.4344508904582</v>
      </c>
      <c r="D62" s="14">
        <v>549.6935531972398</v>
      </c>
      <c r="E62" s="14">
        <v>553.9534025110188</v>
      </c>
      <c r="F62" s="14">
        <v>558.2136891773255</v>
      </c>
      <c r="G62" s="14">
        <v>562.474</v>
      </c>
      <c r="H62" s="110"/>
      <c r="I62" s="110"/>
      <c r="J62" s="110"/>
      <c r="K62" s="110"/>
      <c r="L62" s="110"/>
    </row>
    <row r="63" spans="1:12" ht="12.75">
      <c r="A63" s="20" t="s">
        <v>121</v>
      </c>
      <c r="B63" s="14">
        <v>11.906212421889304</v>
      </c>
      <c r="C63" s="14">
        <v>12.092679856655428</v>
      </c>
      <c r="D63" s="14">
        <v>12.284973651638367</v>
      </c>
      <c r="E63" s="14">
        <v>12.483297729445711</v>
      </c>
      <c r="F63" s="14">
        <v>12.68786314997631</v>
      </c>
      <c r="G63" s="14">
        <v>12.871</v>
      </c>
      <c r="H63" s="110"/>
      <c r="I63" s="110"/>
      <c r="J63" s="110"/>
      <c r="K63" s="110"/>
      <c r="L63" s="110"/>
    </row>
    <row r="64" spans="1:12" ht="12.75">
      <c r="A64" s="20" t="s">
        <v>122</v>
      </c>
      <c r="B64" s="14">
        <v>938.574</v>
      </c>
      <c r="C64" s="14">
        <v>956.59454</v>
      </c>
      <c r="D64" s="14">
        <v>975.9187886</v>
      </c>
      <c r="E64" s="14">
        <v>1006.5989886</v>
      </c>
      <c r="F64" s="14">
        <v>1039.39545956403</v>
      </c>
      <c r="G64" s="14">
        <v>1071.298</v>
      </c>
      <c r="H64" s="110"/>
      <c r="I64" s="110"/>
      <c r="J64" s="110"/>
      <c r="K64" s="110"/>
      <c r="L64" s="110"/>
    </row>
    <row r="65" spans="1:12" ht="12.75">
      <c r="A65" s="20" t="s">
        <v>123</v>
      </c>
      <c r="B65" s="14">
        <v>135.01957805</v>
      </c>
      <c r="C65" s="14">
        <v>137.60290594025</v>
      </c>
      <c r="D65" s="14">
        <v>139.38759546995126</v>
      </c>
      <c r="E65" s="14">
        <v>141.136648447301</v>
      </c>
      <c r="F65" s="14">
        <v>142.8370666895375</v>
      </c>
      <c r="G65" s="14">
        <v>144.566</v>
      </c>
      <c r="H65" s="110"/>
      <c r="I65" s="110"/>
      <c r="J65" s="110"/>
      <c r="K65" s="110"/>
      <c r="L65" s="110"/>
    </row>
    <row r="66" spans="1:12" ht="12.75">
      <c r="A66" s="20" t="s">
        <v>124</v>
      </c>
      <c r="B66" s="14">
        <v>58.555</v>
      </c>
      <c r="C66" s="14">
        <v>59.351</v>
      </c>
      <c r="D66" s="14">
        <v>60.177</v>
      </c>
      <c r="E66" s="14">
        <v>61.622</v>
      </c>
      <c r="F66" s="14">
        <v>63.247</v>
      </c>
      <c r="G66" s="14">
        <v>64.602</v>
      </c>
      <c r="H66" s="110"/>
      <c r="I66" s="110"/>
      <c r="J66" s="110"/>
      <c r="K66" s="110"/>
      <c r="L66" s="110"/>
    </row>
    <row r="67" spans="1:12" ht="12.75">
      <c r="A67" s="20" t="s">
        <v>125</v>
      </c>
      <c r="B67" s="14">
        <v>97.80120882742003</v>
      </c>
      <c r="C67" s="14">
        <v>99.9896873499394</v>
      </c>
      <c r="D67" s="14">
        <v>106.85956806339534</v>
      </c>
      <c r="E67" s="14">
        <v>108.21349907970855</v>
      </c>
      <c r="F67" s="14">
        <v>110.54757309622269</v>
      </c>
      <c r="G67" s="14">
        <v>113.045</v>
      </c>
      <c r="H67" s="110"/>
      <c r="I67" s="110"/>
      <c r="J67" s="110"/>
      <c r="K67" s="110"/>
      <c r="L67" s="110"/>
    </row>
    <row r="68" spans="1:12" ht="12.75">
      <c r="A68" s="20" t="s">
        <v>126</v>
      </c>
      <c r="B68" s="14">
        <v>98.56</v>
      </c>
      <c r="C68" s="14">
        <v>100.816</v>
      </c>
      <c r="D68" s="14">
        <v>100.169</v>
      </c>
      <c r="E68" s="14">
        <v>102.96</v>
      </c>
      <c r="F68" s="14">
        <v>105.323</v>
      </c>
      <c r="G68" s="14">
        <v>107.683</v>
      </c>
      <c r="H68" s="110"/>
      <c r="I68" s="110"/>
      <c r="J68" s="110"/>
      <c r="K68" s="110"/>
      <c r="L68" s="110"/>
    </row>
    <row r="69" spans="1:12" ht="12.75">
      <c r="A69" s="20" t="s">
        <v>127</v>
      </c>
      <c r="B69" s="14">
        <v>21.30572895496368</v>
      </c>
      <c r="C69" s="14">
        <v>21.56981634135339</v>
      </c>
      <c r="D69" s="14">
        <v>21.835175342838266</v>
      </c>
      <c r="E69" s="14">
        <v>22.093725736139845</v>
      </c>
      <c r="F69" s="14">
        <v>22.35013378314526</v>
      </c>
      <c r="G69" s="14">
        <v>22.605</v>
      </c>
      <c r="H69" s="110"/>
      <c r="I69" s="110"/>
      <c r="J69" s="110"/>
      <c r="K69" s="110"/>
      <c r="L69" s="110"/>
    </row>
    <row r="70" spans="1:12" ht="12.75">
      <c r="A70" s="20" t="s">
        <v>128</v>
      </c>
      <c r="B70" s="14">
        <v>4.6909600000000005</v>
      </c>
      <c r="C70" s="14">
        <v>4.73396</v>
      </c>
      <c r="D70" s="14">
        <v>4.77796</v>
      </c>
      <c r="E70" s="14">
        <v>4.82096</v>
      </c>
      <c r="F70" s="14">
        <v>4.86396</v>
      </c>
      <c r="G70" s="14">
        <v>4.907</v>
      </c>
      <c r="H70" s="110"/>
      <c r="I70" s="110"/>
      <c r="J70" s="110"/>
      <c r="K70" s="110"/>
      <c r="L70" s="110"/>
    </row>
    <row r="71" spans="1:12" ht="12.75">
      <c r="A71" s="20" t="s">
        <v>129</v>
      </c>
      <c r="B71" s="14">
        <v>1291.8356266711</v>
      </c>
      <c r="C71" s="14">
        <v>1316.97534238046</v>
      </c>
      <c r="D71" s="14">
        <v>1334.8102446628636</v>
      </c>
      <c r="E71" s="14">
        <v>1352.0548292067117</v>
      </c>
      <c r="F71" s="14">
        <v>1369.6477137493102</v>
      </c>
      <c r="G71" s="14">
        <v>1387.537</v>
      </c>
      <c r="H71" s="110"/>
      <c r="I71" s="110"/>
      <c r="J71" s="110"/>
      <c r="K71" s="110"/>
      <c r="L71" s="110"/>
    </row>
    <row r="72" spans="1:12" ht="12.75">
      <c r="A72" s="20" t="s">
        <v>130</v>
      </c>
      <c r="B72" s="14">
        <v>3.6078092999999996</v>
      </c>
      <c r="C72" s="14">
        <v>3.625848346499999</v>
      </c>
      <c r="D72" s="14">
        <v>3.6439775882324983</v>
      </c>
      <c r="E72" s="14">
        <v>3.6621974761736604</v>
      </c>
      <c r="F72" s="14">
        <v>3.6805084635545287</v>
      </c>
      <c r="G72" s="14">
        <v>3.699</v>
      </c>
      <c r="H72" s="110"/>
      <c r="I72" s="110"/>
      <c r="J72" s="110"/>
      <c r="K72" s="110"/>
      <c r="L72" s="110"/>
    </row>
    <row r="73" spans="1:12" ht="12.75">
      <c r="A73" s="20" t="s">
        <v>131</v>
      </c>
      <c r="B73" s="14">
        <v>79.70641192853611</v>
      </c>
      <c r="C73" s="14">
        <v>81.05250157734693</v>
      </c>
      <c r="D73" s="14">
        <v>78.34663903854208</v>
      </c>
      <c r="E73" s="14">
        <v>79.34825463451756</v>
      </c>
      <c r="F73" s="14">
        <v>80.37532568912357</v>
      </c>
      <c r="G73" s="14">
        <v>81.428</v>
      </c>
      <c r="H73" s="110"/>
      <c r="I73" s="110"/>
      <c r="J73" s="110"/>
      <c r="K73" s="110"/>
      <c r="L73" s="110"/>
    </row>
    <row r="74" spans="1:12" ht="12.75">
      <c r="A74" s="20" t="s">
        <v>132</v>
      </c>
      <c r="B74" s="14">
        <v>37.5608728</v>
      </c>
      <c r="C74" s="14">
        <v>39.1378094576</v>
      </c>
      <c r="D74" s="14">
        <v>40.7402374548192</v>
      </c>
      <c r="E74" s="14">
        <v>42.36922742792161</v>
      </c>
      <c r="F74" s="14">
        <v>43.99319652503848</v>
      </c>
      <c r="G74" s="14">
        <v>45.644</v>
      </c>
      <c r="H74" s="110"/>
      <c r="I74" s="110"/>
      <c r="J74" s="110"/>
      <c r="K74" s="110"/>
      <c r="L74" s="110"/>
    </row>
    <row r="75" spans="1:12" ht="12.75">
      <c r="A75" s="20" t="s">
        <v>133</v>
      </c>
      <c r="B75" s="14">
        <v>1853.7181048047498</v>
      </c>
      <c r="C75" s="14">
        <v>1884.1270599276809</v>
      </c>
      <c r="D75" s="14">
        <v>1920.4920391837468</v>
      </c>
      <c r="E75" s="14">
        <v>1954.050490745219</v>
      </c>
      <c r="F75" s="14">
        <v>1985.7647878150499</v>
      </c>
      <c r="G75" s="14">
        <v>2028.608</v>
      </c>
      <c r="H75" s="110"/>
      <c r="I75" s="110"/>
      <c r="J75" s="110"/>
      <c r="K75" s="110"/>
      <c r="L75" s="110"/>
    </row>
    <row r="76" spans="1:12" ht="12.75">
      <c r="A76" s="20" t="s">
        <v>134</v>
      </c>
      <c r="B76" s="14">
        <v>75.39522</v>
      </c>
      <c r="C76" s="14">
        <v>77.46822</v>
      </c>
      <c r="D76" s="14">
        <v>79.55922</v>
      </c>
      <c r="E76" s="14">
        <v>81.66922</v>
      </c>
      <c r="F76" s="14">
        <v>83.79722</v>
      </c>
      <c r="G76" s="14">
        <v>85.925</v>
      </c>
      <c r="H76" s="110"/>
      <c r="I76" s="110"/>
      <c r="J76" s="110"/>
      <c r="K76" s="110"/>
      <c r="L76" s="110"/>
    </row>
    <row r="77" spans="1:12" ht="12.75">
      <c r="A77" s="20" t="s">
        <v>135</v>
      </c>
      <c r="B77" s="14">
        <v>17.3</v>
      </c>
      <c r="C77" s="14">
        <v>17.6</v>
      </c>
      <c r="D77" s="14">
        <v>17.9</v>
      </c>
      <c r="E77" s="14">
        <v>18.2</v>
      </c>
      <c r="F77" s="14">
        <v>18.5</v>
      </c>
      <c r="G77" s="14">
        <v>18.8</v>
      </c>
      <c r="H77" s="110"/>
      <c r="I77" s="110"/>
      <c r="J77" s="110"/>
      <c r="K77" s="110"/>
      <c r="L77" s="110"/>
    </row>
    <row r="78" spans="1:12" ht="12.75">
      <c r="A78" s="20" t="s">
        <v>136</v>
      </c>
      <c r="B78" s="14">
        <v>23.835229143389373</v>
      </c>
      <c r="C78" s="14">
        <v>24.26669240307052</v>
      </c>
      <c r="D78" s="14">
        <v>24.703490790275602</v>
      </c>
      <c r="E78" s="14">
        <v>25.145667010556217</v>
      </c>
      <c r="F78" s="14">
        <v>25.681581351799007</v>
      </c>
      <c r="G78" s="14">
        <v>26.201</v>
      </c>
      <c r="H78" s="110"/>
      <c r="I78" s="110"/>
      <c r="J78" s="110"/>
      <c r="K78" s="110"/>
      <c r="L78" s="110"/>
    </row>
    <row r="79" spans="1:12" ht="12.75">
      <c r="A79" s="20" t="s">
        <v>137</v>
      </c>
      <c r="B79" s="14">
        <v>72.032</v>
      </c>
      <c r="C79" s="14">
        <v>84.429</v>
      </c>
      <c r="D79" s="14">
        <v>87.241</v>
      </c>
      <c r="E79" s="14">
        <v>90.161</v>
      </c>
      <c r="F79" s="14">
        <v>93.195</v>
      </c>
      <c r="G79" s="14">
        <v>96.23</v>
      </c>
      <c r="H79" s="110"/>
      <c r="I79" s="110"/>
      <c r="J79" s="110"/>
      <c r="K79" s="110"/>
      <c r="L79" s="110"/>
    </row>
    <row r="80" spans="1:12" ht="12.75">
      <c r="A80" s="20" t="s">
        <v>138</v>
      </c>
      <c r="B80" s="14">
        <v>531.90292762264</v>
      </c>
      <c r="C80" s="14">
        <v>549.930806939</v>
      </c>
      <c r="D80" s="14">
        <v>563.896500973695</v>
      </c>
      <c r="E80" s="14">
        <v>582.1279134785634</v>
      </c>
      <c r="F80" s="14">
        <v>590.3527881702563</v>
      </c>
      <c r="G80" s="14">
        <v>606.272</v>
      </c>
      <c r="H80" s="110"/>
      <c r="I80" s="110"/>
      <c r="J80" s="110"/>
      <c r="K80" s="110"/>
      <c r="L80" s="110"/>
    </row>
    <row r="81" spans="1:12" ht="12.75">
      <c r="A81" s="20" t="s">
        <v>139</v>
      </c>
      <c r="B81" s="14">
        <v>23.245</v>
      </c>
      <c r="C81" s="14">
        <v>24.46</v>
      </c>
      <c r="D81" s="14">
        <v>25.765</v>
      </c>
      <c r="E81" s="14">
        <v>27.169</v>
      </c>
      <c r="F81" s="14">
        <v>28.679</v>
      </c>
      <c r="G81" s="14">
        <v>30.304</v>
      </c>
      <c r="H81" s="110"/>
      <c r="I81" s="110"/>
      <c r="J81" s="110"/>
      <c r="K81" s="110"/>
      <c r="L81" s="110"/>
    </row>
    <row r="82" spans="1:12" ht="12.75">
      <c r="A82" s="20" t="s">
        <v>140</v>
      </c>
      <c r="B82" s="14">
        <v>412.028</v>
      </c>
      <c r="C82" s="14">
        <v>425.467</v>
      </c>
      <c r="D82" s="14">
        <v>439.717</v>
      </c>
      <c r="E82" s="14">
        <v>454.831</v>
      </c>
      <c r="F82" s="14">
        <v>470.865</v>
      </c>
      <c r="G82" s="14">
        <v>486.902</v>
      </c>
      <c r="H82" s="110"/>
      <c r="I82" s="110"/>
      <c r="J82" s="110"/>
      <c r="K82" s="110"/>
      <c r="L82" s="110"/>
    </row>
    <row r="83" spans="1:12" ht="12.75">
      <c r="A83" s="20" t="s">
        <v>141</v>
      </c>
      <c r="B83" s="14">
        <v>6.225617671913986</v>
      </c>
      <c r="C83" s="14">
        <v>6.312203695208473</v>
      </c>
      <c r="D83" s="14">
        <v>6.617196962826754</v>
      </c>
      <c r="E83" s="14">
        <v>6.627332321702828</v>
      </c>
      <c r="F83" s="14">
        <v>6.904693807184101</v>
      </c>
      <c r="G83" s="14">
        <v>7.019</v>
      </c>
      <c r="H83" s="110"/>
      <c r="I83" s="110"/>
      <c r="J83" s="110"/>
      <c r="K83" s="110"/>
      <c r="L83" s="110"/>
    </row>
    <row r="84" spans="1:12" ht="12.75">
      <c r="A84" s="20" t="s">
        <v>142</v>
      </c>
      <c r="B84" s="14">
        <v>38.66258709999999</v>
      </c>
      <c r="C84" s="14">
        <v>38.98350503549999</v>
      </c>
      <c r="D84" s="14">
        <v>39.30717756067748</v>
      </c>
      <c r="E84" s="14">
        <v>39.63560844848087</v>
      </c>
      <c r="F84" s="14">
        <v>39.96980149072328</v>
      </c>
      <c r="G84" s="14">
        <v>40.307</v>
      </c>
      <c r="H84" s="110"/>
      <c r="I84" s="110"/>
      <c r="J84" s="110"/>
      <c r="K84" s="110"/>
      <c r="L84" s="110"/>
    </row>
    <row r="85" spans="1:12" ht="12.75">
      <c r="A85" s="20" t="s">
        <v>143</v>
      </c>
      <c r="B85" s="14">
        <v>22.614184</v>
      </c>
      <c r="C85" s="14">
        <v>23.113136</v>
      </c>
      <c r="D85" s="14">
        <v>23.614088000000002</v>
      </c>
      <c r="E85" s="14">
        <v>24.21404</v>
      </c>
      <c r="F85" s="14">
        <v>24.414992000000005</v>
      </c>
      <c r="G85" s="14">
        <v>24.616</v>
      </c>
      <c r="H85" s="110"/>
      <c r="I85" s="110"/>
      <c r="J85" s="110"/>
      <c r="K85" s="110"/>
      <c r="L85" s="110"/>
    </row>
    <row r="86" spans="1:12" ht="12.75">
      <c r="A86" s="20" t="s">
        <v>144</v>
      </c>
      <c r="B86" s="14">
        <v>13444.396428184758</v>
      </c>
      <c r="C86" s="14">
        <v>13710.291394444457</v>
      </c>
      <c r="D86" s="14">
        <v>13948.70153747368</v>
      </c>
      <c r="E86" s="14">
        <v>14177.57963662974</v>
      </c>
      <c r="F86" s="14">
        <v>14413.179008168428</v>
      </c>
      <c r="G86" s="14">
        <v>14655.784</v>
      </c>
      <c r="H86" s="110"/>
      <c r="I86" s="110"/>
      <c r="J86" s="110"/>
      <c r="K86" s="110"/>
      <c r="L86" s="110"/>
    </row>
    <row r="87" spans="1:12" ht="12.75">
      <c r="A87" s="20" t="s">
        <v>145</v>
      </c>
      <c r="B87" s="14">
        <v>29.09333674968877</v>
      </c>
      <c r="C87" s="14">
        <v>29.37751153486551</v>
      </c>
      <c r="D87" s="14">
        <v>29.672267016184506</v>
      </c>
      <c r="E87" s="14">
        <v>29.96481825829448</v>
      </c>
      <c r="F87" s="14">
        <v>30.253388445376487</v>
      </c>
      <c r="G87" s="14">
        <v>30.539</v>
      </c>
      <c r="H87" s="110"/>
      <c r="I87" s="110"/>
      <c r="J87" s="110"/>
      <c r="K87" s="110"/>
      <c r="L87" s="110"/>
    </row>
    <row r="88" spans="1:12" ht="12.75">
      <c r="A88" s="20" t="s">
        <v>146</v>
      </c>
      <c r="B88" s="14">
        <v>407.02</v>
      </c>
      <c r="C88" s="14">
        <v>424.743</v>
      </c>
      <c r="D88" s="14">
        <v>446.805</v>
      </c>
      <c r="E88" s="14">
        <v>467.711</v>
      </c>
      <c r="F88" s="14">
        <v>489.766</v>
      </c>
      <c r="G88" s="14">
        <v>511.82</v>
      </c>
      <c r="H88" s="110"/>
      <c r="I88" s="110"/>
      <c r="J88" s="110"/>
      <c r="K88" s="110"/>
      <c r="L88" s="110"/>
    </row>
    <row r="89" spans="1:12" ht="12.75">
      <c r="A89" s="20" t="s">
        <v>147</v>
      </c>
      <c r="B89" s="14">
        <v>194.90456</v>
      </c>
      <c r="C89" s="14">
        <v>197.61389333333338</v>
      </c>
      <c r="D89" s="14">
        <v>212.7288933333334</v>
      </c>
      <c r="E89" s="14">
        <v>217.2598933333334</v>
      </c>
      <c r="F89" s="14">
        <v>220.86988093283338</v>
      </c>
      <c r="G89" s="14">
        <v>224.586</v>
      </c>
      <c r="H89" s="110"/>
      <c r="I89" s="110"/>
      <c r="J89" s="110"/>
      <c r="K89" s="110"/>
      <c r="L89" s="110"/>
    </row>
    <row r="90" spans="1:12" ht="12.75">
      <c r="A90" s="20" t="s">
        <v>148</v>
      </c>
      <c r="B90" s="14">
        <v>1333.0059765995027</v>
      </c>
      <c r="C90" s="14">
        <v>1392.5068507001968</v>
      </c>
      <c r="D90" s="14">
        <v>1462.7033676442743</v>
      </c>
      <c r="E90" s="14">
        <v>1557.8167417386278</v>
      </c>
      <c r="F90" s="14">
        <v>1645.878157016214</v>
      </c>
      <c r="G90" s="14">
        <v>1742.848</v>
      </c>
      <c r="H90" s="110"/>
      <c r="I90" s="110"/>
      <c r="J90" s="110"/>
      <c r="K90" s="110"/>
      <c r="L90" s="110"/>
    </row>
    <row r="91" spans="1:12" ht="12.75">
      <c r="A91" s="20" t="s">
        <v>149</v>
      </c>
      <c r="B91" s="14">
        <v>131.1984558</v>
      </c>
      <c r="C91" s="14">
        <v>134.382660358</v>
      </c>
      <c r="D91" s="14">
        <v>137.51622696158</v>
      </c>
      <c r="E91" s="14">
        <v>140.85418923119582</v>
      </c>
      <c r="F91" s="14">
        <v>144.25358112350776</v>
      </c>
      <c r="G91" s="14">
        <v>147.772</v>
      </c>
      <c r="H91" s="110"/>
      <c r="I91" s="110"/>
      <c r="J91" s="110"/>
      <c r="K91" s="110"/>
      <c r="L91" s="110"/>
    </row>
    <row r="92" spans="1:12" ht="12.75">
      <c r="A92" s="20" t="s">
        <v>150</v>
      </c>
      <c r="B92" s="14">
        <v>189.291</v>
      </c>
      <c r="C92" s="14">
        <v>192.533</v>
      </c>
      <c r="D92" s="14">
        <v>197.519</v>
      </c>
      <c r="E92" s="14">
        <v>202.556</v>
      </c>
      <c r="F92" s="14">
        <v>220.238</v>
      </c>
      <c r="G92" s="14">
        <v>267.168</v>
      </c>
      <c r="H92" s="110"/>
      <c r="I92" s="110"/>
      <c r="J92" s="110"/>
      <c r="K92" s="110"/>
      <c r="L92" s="110"/>
    </row>
    <row r="93" spans="1:12" ht="12.75">
      <c r="A93" s="20" t="s">
        <v>151</v>
      </c>
      <c r="B93" s="14">
        <v>99.39132294199999</v>
      </c>
      <c r="C93" s="14">
        <v>101.44049920014</v>
      </c>
      <c r="D93" s="14">
        <v>98.65777078143581</v>
      </c>
      <c r="E93" s="14">
        <v>100.44761851033044</v>
      </c>
      <c r="F93" s="14">
        <v>102.91350929843564</v>
      </c>
      <c r="G93" s="14">
        <v>105.513</v>
      </c>
      <c r="H93" s="110"/>
      <c r="I93" s="110"/>
      <c r="J93" s="110"/>
      <c r="K93" s="110"/>
      <c r="L93" s="110"/>
    </row>
    <row r="94" spans="1:12" ht="12.75">
      <c r="A94" s="20" t="s">
        <v>152</v>
      </c>
      <c r="B94" s="14">
        <v>46.20779</v>
      </c>
      <c r="C94" s="14">
        <v>46.56779</v>
      </c>
      <c r="D94" s="14">
        <v>46.92779</v>
      </c>
      <c r="E94" s="14">
        <v>47.28779</v>
      </c>
      <c r="F94" s="14">
        <v>47.64779</v>
      </c>
      <c r="G94" s="14">
        <v>48.007</v>
      </c>
      <c r="H94" s="110"/>
      <c r="I94" s="110"/>
      <c r="J94" s="110"/>
      <c r="K94" s="110"/>
      <c r="L94" s="110"/>
    </row>
    <row r="95" spans="1:12" ht="12.75">
      <c r="A95" s="20" t="s">
        <v>153</v>
      </c>
      <c r="B95" s="14">
        <v>129.35</v>
      </c>
      <c r="C95" s="14">
        <v>130.35</v>
      </c>
      <c r="D95" s="14">
        <v>142.15</v>
      </c>
      <c r="E95" s="14">
        <v>132.1</v>
      </c>
      <c r="F95" s="14">
        <v>133.2</v>
      </c>
      <c r="G95" s="14">
        <v>134.3</v>
      </c>
      <c r="H95" s="110"/>
      <c r="I95" s="110"/>
      <c r="J95" s="110"/>
      <c r="K95" s="110"/>
      <c r="L95" s="110"/>
    </row>
    <row r="96" spans="1:12" ht="12.75">
      <c r="A96" s="20" t="s">
        <v>154</v>
      </c>
      <c r="B96" s="14">
        <v>237.59112226702663</v>
      </c>
      <c r="C96" s="14">
        <v>243.91226103945183</v>
      </c>
      <c r="D96" s="14">
        <v>260.9634609487783</v>
      </c>
      <c r="E96" s="14">
        <v>267.36846361113606</v>
      </c>
      <c r="F96" s="14">
        <v>273.27896110072635</v>
      </c>
      <c r="G96" s="14">
        <v>279.463</v>
      </c>
      <c r="H96" s="110"/>
      <c r="I96" s="110"/>
      <c r="J96" s="110"/>
      <c r="K96" s="110"/>
      <c r="L96" s="110"/>
    </row>
    <row r="97" spans="1:12" ht="12.75">
      <c r="A97" s="20" t="s">
        <v>155</v>
      </c>
      <c r="B97" s="14">
        <v>11.156263948773992</v>
      </c>
      <c r="C97" s="14">
        <v>11.382074218099119</v>
      </c>
      <c r="D97" s="14">
        <v>11.620522884606968</v>
      </c>
      <c r="E97" s="14">
        <v>11.868489956147142</v>
      </c>
      <c r="F97" s="14">
        <v>12.093617535211404</v>
      </c>
      <c r="G97" s="14">
        <v>12.336</v>
      </c>
      <c r="H97" s="110"/>
      <c r="I97" s="110"/>
      <c r="J97" s="110"/>
      <c r="K97" s="110"/>
      <c r="L97" s="110"/>
    </row>
    <row r="98" spans="1:12" ht="12.75">
      <c r="A98" s="20" t="s">
        <v>156</v>
      </c>
      <c r="B98" s="14">
        <v>28.97388685</v>
      </c>
      <c r="C98" s="14">
        <v>29.586551284249996</v>
      </c>
      <c r="D98" s="14">
        <v>30.200364040671246</v>
      </c>
      <c r="E98" s="14">
        <v>30.815325860874605</v>
      </c>
      <c r="F98" s="14">
        <v>31.431437490178975</v>
      </c>
      <c r="G98" s="14">
        <v>32.065</v>
      </c>
      <c r="H98" s="110"/>
      <c r="I98" s="110"/>
      <c r="J98" s="110"/>
      <c r="K98" s="110"/>
      <c r="L98" s="110"/>
    </row>
    <row r="99" spans="1:12" ht="12.75">
      <c r="A99" s="20" t="s">
        <v>157</v>
      </c>
      <c r="B99" s="14">
        <v>43.27417537353563</v>
      </c>
      <c r="C99" s="14">
        <v>43.86902257360266</v>
      </c>
      <c r="D99" s="14">
        <v>44.474827595726225</v>
      </c>
      <c r="E99" s="14">
        <v>45.09194064642491</v>
      </c>
      <c r="F99" s="14">
        <v>45.70253528129269</v>
      </c>
      <c r="G99" s="14">
        <v>46.286</v>
      </c>
      <c r="H99" s="110"/>
      <c r="I99" s="110"/>
      <c r="J99" s="110"/>
      <c r="K99" s="110"/>
      <c r="L99" s="110"/>
    </row>
    <row r="100" spans="1:12" ht="12.75">
      <c r="A100" s="20" t="s">
        <v>158</v>
      </c>
      <c r="B100" s="14">
        <v>5.3040650000000005</v>
      </c>
      <c r="C100" s="14">
        <v>5.501265</v>
      </c>
      <c r="D100" s="14">
        <v>5.698465000000001</v>
      </c>
      <c r="E100" s="14">
        <v>5.895665</v>
      </c>
      <c r="F100" s="14">
        <v>6.092865</v>
      </c>
      <c r="G100" s="14">
        <v>6.29</v>
      </c>
      <c r="H100" s="110"/>
      <c r="I100" s="110"/>
      <c r="J100" s="110"/>
      <c r="K100" s="110"/>
      <c r="L100" s="110"/>
    </row>
    <row r="101" spans="1:12" ht="12.75">
      <c r="A101" s="20" t="s">
        <v>159</v>
      </c>
      <c r="B101" s="14">
        <v>4.5579785600000005</v>
      </c>
      <c r="C101" s="14">
        <v>4.66457365952</v>
      </c>
      <c r="D101" s="14">
        <v>4.77564575321984</v>
      </c>
      <c r="E101" s="14">
        <v>4.891382874855074</v>
      </c>
      <c r="F101" s="14">
        <v>5.0062381898492765</v>
      </c>
      <c r="G101" s="14">
        <v>5.126</v>
      </c>
      <c r="H101" s="110"/>
      <c r="I101" s="110"/>
      <c r="J101" s="110"/>
      <c r="K101" s="110"/>
      <c r="L101" s="110"/>
    </row>
    <row r="102" spans="1:12" ht="12.75">
      <c r="A102" s="20" t="s">
        <v>160</v>
      </c>
      <c r="B102" s="14">
        <v>101.23621132031</v>
      </c>
      <c r="C102" s="14">
        <v>103.42430404627451</v>
      </c>
      <c r="D102" s="14">
        <v>105.62370568174505</v>
      </c>
      <c r="E102" s="14">
        <v>107.83474281656135</v>
      </c>
      <c r="F102" s="14">
        <v>109.98250190134226</v>
      </c>
      <c r="G102" s="14">
        <v>112.107</v>
      </c>
      <c r="H102" s="110"/>
      <c r="I102" s="110"/>
      <c r="J102" s="110"/>
      <c r="K102" s="110"/>
      <c r="L102" s="110"/>
    </row>
    <row r="103" spans="1:12" ht="12.75">
      <c r="A103" s="20" t="s">
        <v>161</v>
      </c>
      <c r="B103" s="14">
        <v>409.389</v>
      </c>
      <c r="C103" s="14">
        <v>429.423</v>
      </c>
      <c r="D103" s="14">
        <v>446.974</v>
      </c>
      <c r="E103" s="14">
        <v>463.941</v>
      </c>
      <c r="F103" s="14">
        <v>483.987</v>
      </c>
      <c r="G103" s="14">
        <v>503.902</v>
      </c>
      <c r="H103" s="110"/>
      <c r="I103" s="110"/>
      <c r="J103" s="110"/>
      <c r="K103" s="110"/>
      <c r="L103" s="110"/>
    </row>
    <row r="104" spans="1:12" ht="12.75">
      <c r="A104" s="20" t="s">
        <v>162</v>
      </c>
      <c r="B104" s="14">
        <v>45.752161220163494</v>
      </c>
      <c r="C104" s="14">
        <v>46.18024703444584</v>
      </c>
      <c r="D104" s="14">
        <v>46.508117807292486</v>
      </c>
      <c r="E104" s="14">
        <v>46.887991995027676</v>
      </c>
      <c r="F104" s="14">
        <v>47.280422729702515</v>
      </c>
      <c r="G104" s="14">
        <v>47.653</v>
      </c>
      <c r="H104" s="110"/>
      <c r="I104" s="110"/>
      <c r="J104" s="110"/>
      <c r="K104" s="110"/>
      <c r="L104" s="110"/>
    </row>
    <row r="105" spans="1:12" ht="12.75">
      <c r="A105" s="20" t="s">
        <v>163</v>
      </c>
      <c r="B105" s="14">
        <v>30.71204282688</v>
      </c>
      <c r="C105" s="14">
        <v>30.989963255148805</v>
      </c>
      <c r="D105" s="14">
        <v>31.268662887700287</v>
      </c>
      <c r="E105" s="14">
        <v>31.548149516577293</v>
      </c>
      <c r="F105" s="14">
        <v>31.932796955458567</v>
      </c>
      <c r="G105" s="14">
        <v>32.305</v>
      </c>
      <c r="H105" s="110"/>
      <c r="I105" s="110"/>
      <c r="J105" s="110"/>
      <c r="K105" s="110"/>
      <c r="L105" s="110"/>
    </row>
    <row r="106" spans="1:12" ht="12.75">
      <c r="A106" s="20" t="s">
        <v>164</v>
      </c>
      <c r="B106" s="14">
        <v>376.11401</v>
      </c>
      <c r="C106" s="14">
        <v>418.80355</v>
      </c>
      <c r="D106" s="14">
        <v>413.62655</v>
      </c>
      <c r="E106" s="14">
        <v>432.79755</v>
      </c>
      <c r="F106" s="14">
        <v>446.9253093027</v>
      </c>
      <c r="G106" s="14">
        <v>462.372</v>
      </c>
      <c r="H106" s="110"/>
      <c r="I106" s="110"/>
      <c r="J106" s="110"/>
      <c r="K106" s="110"/>
      <c r="L106" s="110"/>
    </row>
    <row r="107" spans="1:12" ht="12.75">
      <c r="A107" s="20" t="s">
        <v>165</v>
      </c>
      <c r="B107" s="14">
        <v>87.357</v>
      </c>
      <c r="C107" s="14">
        <v>92.581</v>
      </c>
      <c r="D107" s="14">
        <v>98.044</v>
      </c>
      <c r="E107" s="14">
        <v>101.378</v>
      </c>
      <c r="F107" s="14">
        <v>107.439</v>
      </c>
      <c r="G107" s="14">
        <v>113.501</v>
      </c>
      <c r="H107" s="110"/>
      <c r="I107" s="110"/>
      <c r="J107" s="110"/>
      <c r="K107" s="110"/>
      <c r="L107" s="110"/>
    </row>
    <row r="108" spans="1:12" ht="12.75">
      <c r="A108" s="20" t="s">
        <v>166</v>
      </c>
      <c r="B108" s="14">
        <v>1.24</v>
      </c>
      <c r="C108" s="14">
        <v>1.24</v>
      </c>
      <c r="D108" s="14">
        <v>1.24</v>
      </c>
      <c r="E108" s="14">
        <v>1.34</v>
      </c>
      <c r="F108" s="14">
        <v>1.34</v>
      </c>
      <c r="G108" s="14">
        <v>1.34</v>
      </c>
      <c r="H108" s="110"/>
      <c r="I108" s="110"/>
      <c r="J108" s="110"/>
      <c r="K108" s="110"/>
      <c r="L108" s="110"/>
    </row>
    <row r="109" spans="1:12" ht="12.75">
      <c r="A109" s="20" t="s">
        <v>167</v>
      </c>
      <c r="B109" s="14">
        <v>55.04154</v>
      </c>
      <c r="C109" s="14">
        <v>55.20154</v>
      </c>
      <c r="D109" s="14">
        <v>55.36154</v>
      </c>
      <c r="E109" s="14">
        <v>55.52154</v>
      </c>
      <c r="F109" s="14">
        <v>55.68154</v>
      </c>
      <c r="G109" s="14">
        <v>55.842</v>
      </c>
      <c r="H109" s="110"/>
      <c r="I109" s="110"/>
      <c r="J109" s="110"/>
      <c r="K109" s="110"/>
      <c r="L109" s="110"/>
    </row>
    <row r="110" spans="1:12" ht="12.75">
      <c r="A110" s="20" t="s">
        <v>168</v>
      </c>
      <c r="B110" s="14">
        <v>148.103</v>
      </c>
      <c r="C110" s="14">
        <v>151.872</v>
      </c>
      <c r="D110" s="14">
        <v>155.703</v>
      </c>
      <c r="E110" s="14">
        <v>159.6</v>
      </c>
      <c r="F110" s="14">
        <v>164.408</v>
      </c>
      <c r="G110" s="14">
        <v>169.215</v>
      </c>
      <c r="H110" s="110"/>
      <c r="I110" s="110"/>
      <c r="J110" s="110"/>
      <c r="K110" s="110"/>
      <c r="L110" s="110"/>
    </row>
    <row r="111" spans="1:12" ht="12.75">
      <c r="A111" s="20" t="s">
        <v>169</v>
      </c>
      <c r="B111" s="14">
        <v>22.071831300000003</v>
      </c>
      <c r="C111" s="14">
        <v>22.4806377</v>
      </c>
      <c r="D111" s="14">
        <v>22.8954441</v>
      </c>
      <c r="E111" s="14">
        <v>23.3142505</v>
      </c>
      <c r="F111" s="14">
        <v>23.737056899999995</v>
      </c>
      <c r="G111" s="14">
        <v>24.161</v>
      </c>
      <c r="H111" s="110"/>
      <c r="I111" s="110"/>
      <c r="J111" s="110"/>
      <c r="K111" s="110"/>
      <c r="L111" s="110"/>
    </row>
    <row r="112" spans="1:12" ht="12.75">
      <c r="A112" s="20" t="s">
        <v>170</v>
      </c>
      <c r="B112" s="14">
        <v>8.2992</v>
      </c>
      <c r="C112" s="14">
        <v>8.2992</v>
      </c>
      <c r="D112" s="14">
        <v>8.2992</v>
      </c>
      <c r="E112" s="14">
        <v>8.2992</v>
      </c>
      <c r="F112" s="14">
        <v>8.2992</v>
      </c>
      <c r="G112" s="14">
        <v>8.299</v>
      </c>
      <c r="H112" s="110"/>
      <c r="I112" s="110"/>
      <c r="J112" s="110"/>
      <c r="K112" s="110"/>
      <c r="L112" s="110"/>
    </row>
    <row r="113" spans="1:12" ht="12.75">
      <c r="A113" s="20" t="s">
        <v>171</v>
      </c>
      <c r="B113" s="14">
        <v>8.766141326217468</v>
      </c>
      <c r="C113" s="14">
        <v>8.888322019996627</v>
      </c>
      <c r="D113" s="14">
        <v>9.033794080252662</v>
      </c>
      <c r="E113" s="14">
        <v>9.173376655192168</v>
      </c>
      <c r="F113" s="14">
        <v>9.311084393843538</v>
      </c>
      <c r="G113" s="14">
        <v>9.423</v>
      </c>
      <c r="H113" s="110"/>
      <c r="I113" s="110"/>
      <c r="J113" s="110"/>
      <c r="K113" s="110"/>
      <c r="L113" s="110"/>
    </row>
    <row r="114" spans="1:12" ht="12.75">
      <c r="A114" s="20" t="s">
        <v>172</v>
      </c>
      <c r="B114" s="14">
        <v>121.49678268487153</v>
      </c>
      <c r="C114" s="14">
        <v>122.9902403148801</v>
      </c>
      <c r="D114" s="14">
        <v>124.50107696830504</v>
      </c>
      <c r="E114" s="14">
        <v>125.93201540409014</v>
      </c>
      <c r="F114" s="14">
        <v>127.3652313937408</v>
      </c>
      <c r="G114" s="14">
        <v>128.762</v>
      </c>
      <c r="H114" s="110"/>
      <c r="I114" s="110"/>
      <c r="J114" s="110"/>
      <c r="K114" s="110"/>
      <c r="L114" s="110"/>
    </row>
    <row r="115" spans="1:12" ht="12.75">
      <c r="A115" s="20" t="s">
        <v>173</v>
      </c>
      <c r="B115" s="14">
        <v>25.296484</v>
      </c>
      <c r="C115" s="14">
        <v>25.798246</v>
      </c>
      <c r="D115" s="14">
        <v>26.300008</v>
      </c>
      <c r="E115" s="14">
        <v>26.80177</v>
      </c>
      <c r="F115" s="14">
        <v>27.303532</v>
      </c>
      <c r="G115" s="14">
        <v>27.806</v>
      </c>
      <c r="H115" s="110"/>
      <c r="I115" s="110"/>
      <c r="J115" s="110"/>
      <c r="K115" s="110"/>
      <c r="L115" s="110"/>
    </row>
    <row r="116" spans="1:12" ht="12.75">
      <c r="A116" s="20" t="s">
        <v>174</v>
      </c>
      <c r="B116" s="14">
        <v>15.844527679999999</v>
      </c>
      <c r="C116" s="14">
        <v>16.47321784256</v>
      </c>
      <c r="D116" s="14">
        <v>17.10941299194752</v>
      </c>
      <c r="E116" s="14">
        <v>17.753428337609314</v>
      </c>
      <c r="F116" s="14">
        <v>18.39596547111369</v>
      </c>
      <c r="G116" s="14">
        <v>19.046</v>
      </c>
      <c r="H116" s="110"/>
      <c r="I116" s="110"/>
      <c r="J116" s="110"/>
      <c r="K116" s="110"/>
      <c r="L116" s="110"/>
    </row>
    <row r="117" spans="1:12" ht="12.75">
      <c r="A117" s="20" t="s">
        <v>175</v>
      </c>
      <c r="B117" s="14">
        <v>195.88679007436474</v>
      </c>
      <c r="C117" s="14">
        <v>198.8615911131157</v>
      </c>
      <c r="D117" s="14">
        <v>202.13783678623562</v>
      </c>
      <c r="E117" s="14">
        <v>204.69588649862897</v>
      </c>
      <c r="F117" s="14">
        <v>208.15089387561096</v>
      </c>
      <c r="G117" s="14">
        <v>211.797</v>
      </c>
      <c r="H117" s="110"/>
      <c r="I117" s="110"/>
      <c r="J117" s="110"/>
      <c r="K117" s="110"/>
      <c r="L117" s="110"/>
    </row>
    <row r="118" spans="1:12" ht="12.75">
      <c r="A118" s="20" t="s">
        <v>176</v>
      </c>
      <c r="B118" s="14">
        <v>56.065</v>
      </c>
      <c r="C118" s="14">
        <v>58.458</v>
      </c>
      <c r="D118" s="14">
        <v>60.942</v>
      </c>
      <c r="E118" s="14">
        <v>63.526</v>
      </c>
      <c r="F118" s="14">
        <v>66.216</v>
      </c>
      <c r="G118" s="14">
        <v>68.906</v>
      </c>
      <c r="H118" s="110"/>
      <c r="I118" s="110"/>
      <c r="J118" s="110"/>
      <c r="K118" s="110"/>
      <c r="L118" s="110"/>
    </row>
    <row r="119" spans="1:12" ht="12.75">
      <c r="A119" s="20" t="s">
        <v>177</v>
      </c>
      <c r="B119" s="14">
        <v>44.736326801939995</v>
      </c>
      <c r="C119" s="14">
        <v>45.8973200699594</v>
      </c>
      <c r="D119" s="14">
        <v>47.093583270658996</v>
      </c>
      <c r="E119" s="14">
        <v>48.326119103365585</v>
      </c>
      <c r="F119" s="14">
        <v>49.63308484274299</v>
      </c>
      <c r="G119" s="14">
        <v>50.937</v>
      </c>
      <c r="H119" s="110"/>
      <c r="I119" s="110"/>
      <c r="J119" s="110"/>
      <c r="K119" s="110"/>
      <c r="L119" s="110"/>
    </row>
    <row r="120" spans="1:12" ht="12.75">
      <c r="A120" s="20" t="s">
        <v>178</v>
      </c>
      <c r="B120" s="14">
        <v>41.311</v>
      </c>
      <c r="C120" s="14">
        <v>42.232</v>
      </c>
      <c r="D120" s="14">
        <v>43.16</v>
      </c>
      <c r="E120" s="14">
        <v>44.096</v>
      </c>
      <c r="F120" s="14">
        <v>45.041</v>
      </c>
      <c r="G120" s="14">
        <v>45.984</v>
      </c>
      <c r="H120" s="110"/>
      <c r="I120" s="110"/>
      <c r="J120" s="110"/>
      <c r="K120" s="110"/>
      <c r="L120" s="110"/>
    </row>
    <row r="121" spans="1:12" ht="12.75">
      <c r="A121" s="20" t="s">
        <v>179</v>
      </c>
      <c r="B121" s="14">
        <v>182.53015030478798</v>
      </c>
      <c r="C121" s="14">
        <v>184.89557950715835</v>
      </c>
      <c r="D121" s="14">
        <v>187.35747814586725</v>
      </c>
      <c r="E121" s="14">
        <v>189.94670785557392</v>
      </c>
      <c r="F121" s="14">
        <v>192.6384093948049</v>
      </c>
      <c r="G121" s="14">
        <v>195.438</v>
      </c>
      <c r="H121" s="110"/>
      <c r="I121" s="110"/>
      <c r="J121" s="110"/>
      <c r="K121" s="110"/>
      <c r="L121" s="110"/>
    </row>
    <row r="122" spans="1:12" ht="12.75">
      <c r="A122" s="20" t="s">
        <v>180</v>
      </c>
      <c r="B122" s="14">
        <v>74.595</v>
      </c>
      <c r="C122" s="14">
        <v>76.193</v>
      </c>
      <c r="D122" s="14">
        <v>77.886</v>
      </c>
      <c r="E122" s="14">
        <v>79.68</v>
      </c>
      <c r="F122" s="14">
        <v>81.58</v>
      </c>
      <c r="G122" s="14">
        <v>83.595</v>
      </c>
      <c r="H122" s="110"/>
      <c r="I122" s="110"/>
      <c r="J122" s="110"/>
      <c r="K122" s="110"/>
      <c r="L122" s="110"/>
    </row>
    <row r="123" spans="1:12" ht="12.75">
      <c r="A123" s="20" t="s">
        <v>181</v>
      </c>
      <c r="B123" s="14">
        <v>92.01126286127645</v>
      </c>
      <c r="C123" s="14">
        <v>93.86978040601151</v>
      </c>
      <c r="D123" s="14">
        <v>95.78152832136198</v>
      </c>
      <c r="E123" s="14">
        <v>97.51047115878566</v>
      </c>
      <c r="F123" s="14">
        <v>99.38008364295253</v>
      </c>
      <c r="G123" s="14">
        <v>101.218</v>
      </c>
      <c r="H123" s="110"/>
      <c r="I123" s="110"/>
      <c r="J123" s="110"/>
      <c r="K123" s="110"/>
      <c r="L123" s="110"/>
    </row>
    <row r="124" spans="1:12" ht="12.75">
      <c r="A124" s="20" t="s">
        <v>182</v>
      </c>
      <c r="B124" s="14">
        <v>82.891</v>
      </c>
      <c r="C124" s="14">
        <v>85.324</v>
      </c>
      <c r="D124" s="14">
        <v>87.802</v>
      </c>
      <c r="E124" s="14">
        <v>90.334</v>
      </c>
      <c r="F124" s="14">
        <v>92.913</v>
      </c>
      <c r="G124" s="14">
        <v>95.494</v>
      </c>
      <c r="H124" s="110"/>
      <c r="I124" s="110"/>
      <c r="J124" s="110"/>
      <c r="K124" s="110"/>
      <c r="L124" s="110"/>
    </row>
    <row r="125" spans="1:12" ht="12.75">
      <c r="A125" s="20" t="s">
        <v>183</v>
      </c>
      <c r="B125" s="14">
        <v>5.64</v>
      </c>
      <c r="C125" s="14">
        <v>5.68</v>
      </c>
      <c r="D125" s="14">
        <v>5.72</v>
      </c>
      <c r="E125" s="14">
        <v>5.76</v>
      </c>
      <c r="F125" s="14">
        <v>5.8</v>
      </c>
      <c r="G125" s="14">
        <v>5.84</v>
      </c>
      <c r="H125" s="110"/>
      <c r="I125" s="110"/>
      <c r="J125" s="110"/>
      <c r="K125" s="110"/>
      <c r="L125" s="110"/>
    </row>
    <row r="126" spans="1:12" ht="12.75">
      <c r="A126" s="20" t="s">
        <v>184</v>
      </c>
      <c r="B126" s="14">
        <v>8.847</v>
      </c>
      <c r="C126" s="14">
        <v>9.038</v>
      </c>
      <c r="D126" s="14">
        <v>9.241</v>
      </c>
      <c r="E126" s="14">
        <v>9.453</v>
      </c>
      <c r="F126" s="14">
        <v>9.676</v>
      </c>
      <c r="G126" s="14">
        <v>9.91</v>
      </c>
      <c r="H126" s="110"/>
      <c r="I126" s="110"/>
      <c r="J126" s="110"/>
      <c r="K126" s="110"/>
      <c r="L126" s="110"/>
    </row>
    <row r="127" spans="1:12" ht="12.75">
      <c r="A127" s="20" t="s">
        <v>185</v>
      </c>
      <c r="B127" s="14">
        <v>31.9</v>
      </c>
      <c r="C127" s="14">
        <v>32.3</v>
      </c>
      <c r="D127" s="14">
        <v>32.6</v>
      </c>
      <c r="E127" s="14">
        <v>33</v>
      </c>
      <c r="F127" s="14">
        <v>33.3</v>
      </c>
      <c r="G127" s="14">
        <v>33.7</v>
      </c>
      <c r="H127" s="110"/>
      <c r="I127" s="110"/>
      <c r="J127" s="110"/>
      <c r="K127" s="110"/>
      <c r="L127" s="110"/>
    </row>
    <row r="128" spans="1:12" ht="12.75">
      <c r="A128" s="20" t="s">
        <v>186</v>
      </c>
      <c r="B128" s="14">
        <v>12.694528</v>
      </c>
      <c r="C128" s="14">
        <v>12.806732</v>
      </c>
      <c r="D128" s="14">
        <v>12.920936</v>
      </c>
      <c r="E128" s="14">
        <v>13.037139999999999</v>
      </c>
      <c r="F128" s="14">
        <v>13.155344000000001</v>
      </c>
      <c r="G128" s="14">
        <v>13.275</v>
      </c>
      <c r="H128" s="110"/>
      <c r="I128" s="110"/>
      <c r="J128" s="110"/>
      <c r="K128" s="110"/>
      <c r="L128" s="110"/>
    </row>
    <row r="129" spans="1:12" ht="12.75">
      <c r="A129" s="20" t="s">
        <v>187</v>
      </c>
      <c r="B129" s="14">
        <v>175.8987470319316</v>
      </c>
      <c r="C129" s="14">
        <v>178.99068814472233</v>
      </c>
      <c r="D129" s="14">
        <v>182.72185301232997</v>
      </c>
      <c r="E129" s="14">
        <v>185.64493503139275</v>
      </c>
      <c r="F129" s="14">
        <v>188.4178035313987</v>
      </c>
      <c r="G129" s="14">
        <v>191.194</v>
      </c>
      <c r="H129" s="110"/>
      <c r="I129" s="110"/>
      <c r="J129" s="110"/>
      <c r="K129" s="110"/>
      <c r="L129" s="110"/>
    </row>
    <row r="130" spans="1:12" ht="12.75">
      <c r="A130" s="20" t="s">
        <v>188</v>
      </c>
      <c r="B130" s="14">
        <v>99.5648981066296</v>
      </c>
      <c r="C130" s="14">
        <v>103.55410727395802</v>
      </c>
      <c r="D130" s="14">
        <v>108.3685663304322</v>
      </c>
      <c r="E130" s="14">
        <v>113.24678120975496</v>
      </c>
      <c r="F130" s="14">
        <v>118.14656495257424</v>
      </c>
      <c r="G130" s="14">
        <v>122.445</v>
      </c>
      <c r="H130" s="110"/>
      <c r="I130" s="110"/>
      <c r="J130" s="110"/>
      <c r="K130" s="110"/>
      <c r="L130" s="110"/>
    </row>
    <row r="131" spans="1:12" ht="12.75">
      <c r="A131" s="20" t="s">
        <v>189</v>
      </c>
      <c r="B131" s="14">
        <v>49.553972800000004</v>
      </c>
      <c r="C131" s="14">
        <v>50.508454400000005</v>
      </c>
      <c r="D131" s="14">
        <v>51.49028</v>
      </c>
      <c r="E131" s="14">
        <v>52.499596479999994</v>
      </c>
      <c r="F131" s="14">
        <v>53.5405536576</v>
      </c>
      <c r="G131" s="14">
        <v>54.587</v>
      </c>
      <c r="H131" s="110"/>
      <c r="I131" s="110"/>
      <c r="J131" s="110"/>
      <c r="K131" s="110"/>
      <c r="L131" s="110"/>
    </row>
    <row r="132" spans="1:12" ht="12.75">
      <c r="A132" s="20" t="s">
        <v>190</v>
      </c>
      <c r="B132" s="14">
        <v>820.02836</v>
      </c>
      <c r="C132" s="14">
        <v>843.9782172</v>
      </c>
      <c r="D132" s="14">
        <v>864.961610444</v>
      </c>
      <c r="E132" s="14">
        <v>884.17957924188</v>
      </c>
      <c r="F132" s="14">
        <v>903.0311637816077</v>
      </c>
      <c r="G132" s="14">
        <v>922.491</v>
      </c>
      <c r="H132" s="110"/>
      <c r="I132" s="110"/>
      <c r="J132" s="110"/>
      <c r="K132" s="110"/>
      <c r="L132" s="110"/>
    </row>
    <row r="133" spans="1:12" ht="12.75">
      <c r="A133" s="20" t="s">
        <v>191</v>
      </c>
      <c r="B133" s="14">
        <v>6.5082070411281245</v>
      </c>
      <c r="C133" s="14">
        <v>6.650235705197846</v>
      </c>
      <c r="D133" s="14">
        <v>6.795951399092335</v>
      </c>
      <c r="E133" s="14">
        <v>6.945457248420426</v>
      </c>
      <c r="F133" s="14">
        <v>7.105202765134094</v>
      </c>
      <c r="G133" s="14">
        <v>7.255</v>
      </c>
      <c r="H133" s="110"/>
      <c r="I133" s="110"/>
      <c r="J133" s="110"/>
      <c r="K133" s="110"/>
      <c r="L133" s="110"/>
    </row>
    <row r="134" spans="1:12" ht="12.75">
      <c r="A134" s="20" t="s">
        <v>192</v>
      </c>
      <c r="B134" s="14">
        <v>206.02723424</v>
      </c>
      <c r="C134" s="14">
        <v>213.21481128048003</v>
      </c>
      <c r="D134" s="14">
        <v>236.96222487225612</v>
      </c>
      <c r="E134" s="14">
        <v>245.5670330217943</v>
      </c>
      <c r="F134" s="14">
        <v>254.77485060799884</v>
      </c>
      <c r="G134" s="14">
        <v>264.055</v>
      </c>
      <c r="H134" s="110"/>
      <c r="I134" s="110"/>
      <c r="J134" s="110"/>
      <c r="K134" s="110"/>
      <c r="L134" s="110"/>
    </row>
    <row r="135" spans="1:12" ht="12.75">
      <c r="A135" s="20" t="s">
        <v>193</v>
      </c>
      <c r="B135" s="14">
        <v>4.723524327463938</v>
      </c>
      <c r="C135" s="14">
        <v>4.784614126148648</v>
      </c>
      <c r="D135" s="14">
        <v>4.847855597255588</v>
      </c>
      <c r="E135" s="14">
        <v>4.91045802877886</v>
      </c>
      <c r="F135" s="14">
        <v>4.972286880683301</v>
      </c>
      <c r="G135" s="14">
        <v>5.035</v>
      </c>
      <c r="H135" s="110"/>
      <c r="I135" s="110"/>
      <c r="J135" s="110"/>
      <c r="K135" s="110"/>
      <c r="L135" s="110"/>
    </row>
    <row r="136" spans="1:12" ht="12.75">
      <c r="A136" s="20" t="s">
        <v>194</v>
      </c>
      <c r="B136" s="14">
        <v>373.1</v>
      </c>
      <c r="C136" s="14">
        <v>376.3</v>
      </c>
      <c r="D136" s="14">
        <v>379.6</v>
      </c>
      <c r="E136" s="14">
        <v>382.8</v>
      </c>
      <c r="F136" s="14">
        <v>386</v>
      </c>
      <c r="G136" s="14">
        <v>389.2</v>
      </c>
      <c r="H136" s="110"/>
      <c r="I136" s="110"/>
      <c r="J136" s="110"/>
      <c r="K136" s="110"/>
      <c r="L136" s="110"/>
    </row>
    <row r="137" spans="1:12" ht="12.75">
      <c r="A137" s="20" t="s">
        <v>195</v>
      </c>
      <c r="B137" s="14">
        <v>84.78465</v>
      </c>
      <c r="C137" s="14">
        <v>87.07046650000001</v>
      </c>
      <c r="D137" s="14">
        <v>88.86230116499999</v>
      </c>
      <c r="E137" s="14">
        <v>90.69021417664999</v>
      </c>
      <c r="F137" s="14">
        <v>92.59826631841648</v>
      </c>
      <c r="G137" s="14">
        <v>94.578</v>
      </c>
      <c r="H137" s="110"/>
      <c r="I137" s="110"/>
      <c r="J137" s="110"/>
      <c r="K137" s="110"/>
      <c r="L137" s="110"/>
    </row>
    <row r="138" spans="1:12" ht="12.75">
      <c r="A138" s="20" t="s">
        <v>196</v>
      </c>
      <c r="B138" s="14">
        <v>10.221</v>
      </c>
      <c r="C138" s="14">
        <v>10.381</v>
      </c>
      <c r="D138" s="14">
        <v>10.543</v>
      </c>
      <c r="E138" s="14">
        <v>10.709</v>
      </c>
      <c r="F138" s="14">
        <v>10.878</v>
      </c>
      <c r="G138" s="14">
        <v>11.047</v>
      </c>
      <c r="H138" s="110"/>
      <c r="I138" s="110"/>
      <c r="J138" s="110"/>
      <c r="K138" s="110"/>
      <c r="L138" s="110"/>
    </row>
    <row r="139" spans="1:12" ht="12.75">
      <c r="A139" s="20" t="s">
        <v>197</v>
      </c>
      <c r="B139" s="14">
        <v>20.8</v>
      </c>
      <c r="C139" s="14">
        <v>21</v>
      </c>
      <c r="D139" s="14">
        <v>21.2</v>
      </c>
      <c r="E139" s="14">
        <v>21.4</v>
      </c>
      <c r="F139" s="14">
        <v>21.6</v>
      </c>
      <c r="G139" s="14">
        <v>21.8</v>
      </c>
      <c r="H139" s="110"/>
      <c r="I139" s="110"/>
      <c r="J139" s="110"/>
      <c r="K139" s="110"/>
      <c r="L139" s="110"/>
    </row>
    <row r="140" spans="1:12" ht="12.75">
      <c r="A140" s="20" t="s">
        <v>198</v>
      </c>
      <c r="B140" s="14">
        <v>75.837976</v>
      </c>
      <c r="C140" s="14">
        <v>77.66433088</v>
      </c>
      <c r="D140" s="14">
        <v>79.50926753439998</v>
      </c>
      <c r="E140" s="14">
        <v>81.37278887207198</v>
      </c>
      <c r="F140" s="14">
        <v>83.35489781643236</v>
      </c>
      <c r="G140" s="14">
        <v>85.383</v>
      </c>
      <c r="H140" s="110"/>
      <c r="I140" s="110"/>
      <c r="J140" s="110"/>
      <c r="K140" s="110"/>
      <c r="L140" s="110"/>
    </row>
    <row r="141" spans="1:12" ht="12.75">
      <c r="A141" s="20" t="s">
        <v>199</v>
      </c>
      <c r="B141" s="14">
        <v>280.51865859599997</v>
      </c>
      <c r="C141" s="14">
        <v>299.71029032604</v>
      </c>
      <c r="D141" s="14">
        <v>313.1311085774028</v>
      </c>
      <c r="E141" s="14">
        <v>327.06067989640366</v>
      </c>
      <c r="F141" s="14">
        <v>341.62107622121795</v>
      </c>
      <c r="G141" s="14">
        <v>356.841</v>
      </c>
      <c r="H141" s="110"/>
      <c r="I141" s="110"/>
      <c r="J141" s="110"/>
      <c r="K141" s="110"/>
      <c r="L141" s="110"/>
    </row>
    <row r="142" spans="1:12" ht="12.75">
      <c r="A142" s="20" t="s">
        <v>200</v>
      </c>
      <c r="B142" s="14">
        <v>4.742774161018376</v>
      </c>
      <c r="C142" s="14">
        <v>4.931203786437814</v>
      </c>
      <c r="D142" s="14">
        <v>5.157292499877014</v>
      </c>
      <c r="E142" s="14">
        <v>5.332540042854929</v>
      </c>
      <c r="F142" s="14">
        <v>5.553864318562852</v>
      </c>
      <c r="G142" s="14">
        <v>5.747</v>
      </c>
      <c r="H142" s="110"/>
      <c r="I142" s="110"/>
      <c r="J142" s="110"/>
      <c r="K142" s="110"/>
      <c r="L142" s="110"/>
    </row>
    <row r="143" spans="1:12" ht="12.75">
      <c r="A143" s="20" t="s">
        <v>201</v>
      </c>
      <c r="B143" s="14">
        <v>188.37830582966768</v>
      </c>
      <c r="C143" s="14">
        <v>192.42333167891965</v>
      </c>
      <c r="D143" s="14">
        <v>194.45908056322324</v>
      </c>
      <c r="E143" s="14">
        <v>196.53230464007783</v>
      </c>
      <c r="F143" s="14">
        <v>198.6124163164339</v>
      </c>
      <c r="G143" s="14">
        <v>200.694</v>
      </c>
      <c r="H143" s="110"/>
      <c r="I143" s="110"/>
      <c r="J143" s="110"/>
      <c r="K143" s="110"/>
      <c r="L143" s="110"/>
    </row>
    <row r="144" spans="1:12" ht="12.75">
      <c r="A144" s="20" t="s">
        <v>202</v>
      </c>
      <c r="B144" s="14">
        <v>233.01358</v>
      </c>
      <c r="C144" s="14">
        <v>252.00958</v>
      </c>
      <c r="D144" s="14">
        <v>264.87458000000004</v>
      </c>
      <c r="E144" s="14">
        <v>270.63858</v>
      </c>
      <c r="F144" s="14">
        <v>276.7235764752</v>
      </c>
      <c r="G144" s="14">
        <v>283.035</v>
      </c>
      <c r="H144" s="110"/>
      <c r="I144" s="110"/>
      <c r="J144" s="110"/>
      <c r="K144" s="110"/>
      <c r="L144" s="110"/>
    </row>
    <row r="145" spans="1:12" ht="12.75">
      <c r="A145" s="20" t="s">
        <v>203</v>
      </c>
      <c r="B145" s="14">
        <v>64.12691311200513</v>
      </c>
      <c r="C145" s="14">
        <v>64.66384019666043</v>
      </c>
      <c r="D145" s="14">
        <v>65.20439284230547</v>
      </c>
      <c r="E145" s="14">
        <v>65.69495594411258</v>
      </c>
      <c r="F145" s="14">
        <v>66.09759438061874</v>
      </c>
      <c r="G145" s="14">
        <v>66.681</v>
      </c>
      <c r="H145" s="110"/>
      <c r="I145" s="110"/>
      <c r="J145" s="110"/>
      <c r="K145" s="110"/>
      <c r="L145" s="110"/>
    </row>
    <row r="146" spans="1:12" ht="12.75">
      <c r="A146" s="20" t="s">
        <v>204</v>
      </c>
      <c r="B146" s="14">
        <v>1205.4511622674024</v>
      </c>
      <c r="C146" s="14">
        <v>1226.3101820408249</v>
      </c>
      <c r="D146" s="14">
        <v>1247.7886854735264</v>
      </c>
      <c r="E146" s="14">
        <v>1268.4590417074821</v>
      </c>
      <c r="F146" s="14">
        <v>1287.983860124744</v>
      </c>
      <c r="G146" s="14">
        <v>1307.472</v>
      </c>
      <c r="H146" s="110"/>
      <c r="I146" s="110"/>
      <c r="J146" s="110"/>
      <c r="K146" s="110"/>
      <c r="L146" s="110"/>
    </row>
    <row r="147" spans="1:12" ht="12.75">
      <c r="A147" s="20" t="s">
        <v>205</v>
      </c>
      <c r="B147" s="14">
        <v>96.273</v>
      </c>
      <c r="C147" s="14">
        <v>98.883</v>
      </c>
      <c r="D147" s="14">
        <v>103.268</v>
      </c>
      <c r="E147" s="14">
        <v>105.532</v>
      </c>
      <c r="F147" s="14">
        <v>107.765</v>
      </c>
      <c r="G147" s="14">
        <v>110.012</v>
      </c>
      <c r="H147" s="110"/>
      <c r="I147" s="110"/>
      <c r="J147" s="110"/>
      <c r="K147" s="110"/>
      <c r="L147" s="110"/>
    </row>
    <row r="148" spans="1:12" ht="12.75">
      <c r="A148" s="20" t="s">
        <v>206</v>
      </c>
      <c r="B148" s="14">
        <v>344.4137831</v>
      </c>
      <c r="C148" s="14">
        <v>350.92350267750004</v>
      </c>
      <c r="D148" s="14">
        <v>362.33634024443745</v>
      </c>
      <c r="E148" s="14">
        <v>368.2757737505484</v>
      </c>
      <c r="F148" s="14">
        <v>379.6363180943121</v>
      </c>
      <c r="G148" s="14">
        <v>381.337</v>
      </c>
      <c r="H148" s="110"/>
      <c r="I148" s="110"/>
      <c r="J148" s="110"/>
      <c r="K148" s="110"/>
      <c r="L148" s="110"/>
    </row>
    <row r="149" spans="1:12" ht="12.75">
      <c r="A149" s="20" t="s">
        <v>207</v>
      </c>
      <c r="B149" s="14">
        <v>122.52118903179593</v>
      </c>
      <c r="C149" s="14">
        <v>125.42208151302594</v>
      </c>
      <c r="D149" s="14">
        <v>128.3324318794017</v>
      </c>
      <c r="E149" s="14">
        <v>131.24231696182503</v>
      </c>
      <c r="F149" s="14">
        <v>134.15124242916622</v>
      </c>
      <c r="G149" s="14">
        <v>137.122</v>
      </c>
      <c r="H149" s="110"/>
      <c r="I149" s="110"/>
      <c r="J149" s="110"/>
      <c r="K149" s="110"/>
      <c r="L149" s="110"/>
    </row>
    <row r="150" spans="1:12" ht="12.75">
      <c r="A150" s="20" t="s">
        <v>208</v>
      </c>
      <c r="B150" s="14">
        <v>13.697235663852696</v>
      </c>
      <c r="C150" s="14">
        <v>14.168819804469514</v>
      </c>
      <c r="D150" s="14">
        <v>14.63998901004743</v>
      </c>
      <c r="E150" s="14">
        <v>15.108879458064225</v>
      </c>
      <c r="F150" s="14">
        <v>15.57800317260234</v>
      </c>
      <c r="G150" s="14">
        <v>16.047</v>
      </c>
      <c r="H150" s="110"/>
      <c r="I150" s="110"/>
      <c r="J150" s="110"/>
      <c r="K150" s="110"/>
      <c r="L150" s="110"/>
    </row>
    <row r="151" spans="1:12" ht="12.75">
      <c r="A151" s="20" t="s">
        <v>209</v>
      </c>
      <c r="B151" s="14">
        <v>26.415004199999995</v>
      </c>
      <c r="C151" s="14">
        <v>26.823494220999994</v>
      </c>
      <c r="D151" s="14">
        <v>27.241311692104993</v>
      </c>
      <c r="E151" s="14">
        <v>27.668458250565514</v>
      </c>
      <c r="F151" s="14">
        <v>28.45311554471834</v>
      </c>
      <c r="G151" s="14">
        <v>29.304</v>
      </c>
      <c r="H151" s="110"/>
      <c r="I151" s="110"/>
      <c r="J151" s="110"/>
      <c r="K151" s="110"/>
      <c r="L151" s="110"/>
    </row>
    <row r="152" spans="1:12" ht="12.75">
      <c r="A152" s="20" t="s">
        <v>210</v>
      </c>
      <c r="B152" s="14">
        <v>14.99661952837824</v>
      </c>
      <c r="C152" s="14">
        <v>15.32602692862723</v>
      </c>
      <c r="D152" s="14">
        <v>15.657029264834222</v>
      </c>
      <c r="E152" s="14">
        <v>15.985761716725046</v>
      </c>
      <c r="F152" s="14">
        <v>16.3120379615783</v>
      </c>
      <c r="G152" s="14">
        <v>16.64</v>
      </c>
      <c r="H152" s="110"/>
      <c r="I152" s="110"/>
      <c r="J152" s="110"/>
      <c r="K152" s="110"/>
      <c r="L152" s="110"/>
    </row>
    <row r="153" spans="1:12" ht="12.75">
      <c r="A153" s="20" t="s">
        <v>211</v>
      </c>
      <c r="B153" s="14">
        <v>14.331</v>
      </c>
      <c r="C153" s="14">
        <v>14.852</v>
      </c>
      <c r="D153" s="14">
        <v>15.398</v>
      </c>
      <c r="E153" s="14">
        <v>15.967</v>
      </c>
      <c r="F153" s="14">
        <v>16.56</v>
      </c>
      <c r="G153" s="14">
        <v>17.153</v>
      </c>
      <c r="H153" s="110"/>
      <c r="I153" s="110"/>
      <c r="J153" s="110"/>
      <c r="K153" s="110"/>
      <c r="L153" s="110"/>
    </row>
    <row r="154" spans="1:12" ht="12.75">
      <c r="A154" s="20" t="s">
        <v>212</v>
      </c>
      <c r="B154" s="14">
        <v>44.60870537999999</v>
      </c>
      <c r="C154" s="14">
        <v>45.166357877799996</v>
      </c>
      <c r="D154" s="14">
        <v>43.070831377798</v>
      </c>
      <c r="E154" s="14">
        <v>44.09914191240207</v>
      </c>
      <c r="F154" s="14">
        <v>44.92996323075633</v>
      </c>
      <c r="G154" s="14">
        <v>45.818</v>
      </c>
      <c r="H154" s="110"/>
      <c r="I154" s="110"/>
      <c r="J154" s="110"/>
      <c r="K154" s="110"/>
      <c r="L154" s="110"/>
    </row>
    <row r="155" spans="1:12" ht="12.75">
      <c r="A155" s="20" t="s">
        <v>213</v>
      </c>
      <c r="B155" s="14">
        <v>75.64793166338139</v>
      </c>
      <c r="C155" s="14">
        <v>76.64289190865352</v>
      </c>
      <c r="D155" s="14">
        <v>77.63625848659937</v>
      </c>
      <c r="E155" s="14">
        <v>78.63345721998054</v>
      </c>
      <c r="F155" s="14">
        <v>79.63755067486744</v>
      </c>
      <c r="G155" s="14">
        <v>80.652</v>
      </c>
      <c r="H155" s="110"/>
      <c r="I155" s="110"/>
      <c r="J155" s="110"/>
      <c r="K155" s="110"/>
      <c r="L155" s="110"/>
    </row>
    <row r="156" spans="1:12" ht="12.75">
      <c r="A156" s="20" t="s">
        <v>214</v>
      </c>
      <c r="B156" s="14">
        <v>29.77072445859</v>
      </c>
      <c r="C156" s="14">
        <v>30.0942317031759</v>
      </c>
      <c r="D156" s="14">
        <v>30.41797402020766</v>
      </c>
      <c r="E156" s="14">
        <v>30.741953760409736</v>
      </c>
      <c r="F156" s="14">
        <v>31.09765869689916</v>
      </c>
      <c r="G156" s="14">
        <v>31.45</v>
      </c>
      <c r="H156" s="110"/>
      <c r="I156" s="110"/>
      <c r="J156" s="110"/>
      <c r="K156" s="110"/>
      <c r="L156" s="110"/>
    </row>
    <row r="157" spans="1:12" ht="12.75">
      <c r="A157" s="20" t="s">
        <v>215</v>
      </c>
      <c r="B157" s="14">
        <v>24.142143936704283</v>
      </c>
      <c r="C157" s="14">
        <v>25.00509642250693</v>
      </c>
      <c r="D157" s="14">
        <v>26.01041186907105</v>
      </c>
      <c r="E157" s="14">
        <v>27.07519148624443</v>
      </c>
      <c r="F157" s="14">
        <v>28.223837894533926</v>
      </c>
      <c r="G157" s="14">
        <v>29.457</v>
      </c>
      <c r="H157" s="110"/>
      <c r="I157" s="110"/>
      <c r="J157" s="110"/>
      <c r="K157" s="110"/>
      <c r="L157" s="110"/>
    </row>
    <row r="158" spans="1:12" ht="12.75">
      <c r="A158" s="20" t="s">
        <v>216</v>
      </c>
      <c r="B158" s="14">
        <v>286.5000151360483</v>
      </c>
      <c r="C158" s="14">
        <v>301.9882597688507</v>
      </c>
      <c r="D158" s="14">
        <v>317.8991285581652</v>
      </c>
      <c r="E158" s="14">
        <v>334.44549998064963</v>
      </c>
      <c r="F158" s="14">
        <v>353.3814956010701</v>
      </c>
      <c r="G158" s="14">
        <v>360.314</v>
      </c>
      <c r="H158" s="110"/>
      <c r="I158" s="110"/>
      <c r="J158" s="110"/>
      <c r="K158" s="110"/>
      <c r="L158" s="110"/>
    </row>
    <row r="159" spans="1:12" ht="12.75">
      <c r="A159" s="20" t="s">
        <v>217</v>
      </c>
      <c r="B159" s="14">
        <v>39.51923831521077</v>
      </c>
      <c r="C159" s="14">
        <v>40.076236518963846</v>
      </c>
      <c r="D159" s="14">
        <v>40.61714042477041</v>
      </c>
      <c r="E159" s="14">
        <v>41.175973490792884</v>
      </c>
      <c r="F159" s="14">
        <v>41.70520475861212</v>
      </c>
      <c r="G159" s="14">
        <v>42.25</v>
      </c>
      <c r="H159" s="110"/>
      <c r="I159" s="110"/>
      <c r="J159" s="110"/>
      <c r="K159" s="110"/>
      <c r="L159" s="110"/>
    </row>
    <row r="160" spans="1:12" ht="12.75">
      <c r="A160" s="20" t="s">
        <v>218</v>
      </c>
      <c r="B160" s="14">
        <v>20.78838</v>
      </c>
      <c r="C160" s="14">
        <v>20.87838</v>
      </c>
      <c r="D160" s="14">
        <v>20.96838</v>
      </c>
      <c r="E160" s="14">
        <v>21.05838</v>
      </c>
      <c r="F160" s="14">
        <v>21.14838</v>
      </c>
      <c r="G160" s="14">
        <v>21.238</v>
      </c>
      <c r="H160" s="110"/>
      <c r="I160" s="110"/>
      <c r="J160" s="110"/>
      <c r="K160" s="110"/>
      <c r="L160" s="110"/>
    </row>
    <row r="161" spans="1:12" ht="12.75">
      <c r="A161" s="20" t="s">
        <v>219</v>
      </c>
      <c r="B161" s="14">
        <v>242.68494973053737</v>
      </c>
      <c r="C161" s="14">
        <v>246.6947982935101</v>
      </c>
      <c r="D161" s="14">
        <v>250.72785964102513</v>
      </c>
      <c r="E161" s="14">
        <v>254.67366797478448</v>
      </c>
      <c r="F161" s="14">
        <v>258.58067054980097</v>
      </c>
      <c r="G161" s="14">
        <v>262.442</v>
      </c>
      <c r="H161" s="110"/>
      <c r="I161" s="110"/>
      <c r="J161" s="110"/>
      <c r="K161" s="110"/>
      <c r="L161" s="110"/>
    </row>
    <row r="162" spans="1:12" ht="12.75">
      <c r="A162" s="20" t="s">
        <v>220</v>
      </c>
      <c r="B162" s="14">
        <v>14.153</v>
      </c>
      <c r="C162" s="14">
        <v>14.403</v>
      </c>
      <c r="D162" s="14">
        <v>14.662</v>
      </c>
      <c r="E162" s="14">
        <v>14.926</v>
      </c>
      <c r="F162" s="14">
        <v>15.199</v>
      </c>
      <c r="G162" s="14">
        <v>15.472</v>
      </c>
      <c r="H162" s="110"/>
      <c r="I162" s="110"/>
      <c r="J162" s="110"/>
      <c r="K162" s="110"/>
      <c r="L162" s="110"/>
    </row>
    <row r="163" spans="1:12" ht="12.75">
      <c r="A163" s="20" t="s">
        <v>221</v>
      </c>
      <c r="B163" s="14">
        <v>11.229693733425293</v>
      </c>
      <c r="C163" s="14">
        <v>11.257345440795916</v>
      </c>
      <c r="D163" s="14">
        <v>11.290180201191712</v>
      </c>
      <c r="E163" s="14">
        <v>11.315638533265934</v>
      </c>
      <c r="F163" s="14">
        <v>11.33311494528082</v>
      </c>
      <c r="G163" s="14">
        <v>11.353</v>
      </c>
      <c r="H163" s="110"/>
      <c r="I163" s="110"/>
      <c r="J163" s="110"/>
      <c r="K163" s="110"/>
      <c r="L163" s="110"/>
    </row>
    <row r="164" spans="1:12" ht="12.75">
      <c r="A164" s="20" t="s">
        <v>222</v>
      </c>
      <c r="B164" s="14">
        <v>275.82</v>
      </c>
      <c r="C164" s="14">
        <v>277.55</v>
      </c>
      <c r="D164" s="14">
        <v>279.28</v>
      </c>
      <c r="E164" s="14">
        <v>281</v>
      </c>
      <c r="F164" s="14">
        <v>282.72</v>
      </c>
      <c r="G164" s="14">
        <v>284.44</v>
      </c>
      <c r="H164" s="110"/>
      <c r="I164" s="110"/>
      <c r="J164" s="110"/>
      <c r="K164" s="110"/>
      <c r="L164" s="110"/>
    </row>
    <row r="165" spans="1:12" ht="12.75">
      <c r="A165" s="20" t="s">
        <v>223</v>
      </c>
      <c r="B165" s="14">
        <v>27.324051268829535</v>
      </c>
      <c r="C165" s="14">
        <v>27.744417464486084</v>
      </c>
      <c r="D165" s="14">
        <v>28.16596644937051</v>
      </c>
      <c r="E165" s="14">
        <v>28.591417781855213</v>
      </c>
      <c r="F165" s="14">
        <v>29.02517272847024</v>
      </c>
      <c r="G165" s="14">
        <v>29.465</v>
      </c>
      <c r="H165" s="110"/>
      <c r="I165" s="110"/>
      <c r="J165" s="110"/>
      <c r="K165" s="110"/>
      <c r="L165" s="110"/>
    </row>
    <row r="166" spans="1:12" ht="12.75">
      <c r="A166" s="20" t="s">
        <v>224</v>
      </c>
      <c r="B166" s="14">
        <v>716.6348463160294</v>
      </c>
      <c r="C166" s="14">
        <v>725.5121851606706</v>
      </c>
      <c r="D166" s="14">
        <v>734.0134357211895</v>
      </c>
      <c r="E166" s="14">
        <v>742.5731707950565</v>
      </c>
      <c r="F166" s="14">
        <v>751.1436547904784</v>
      </c>
      <c r="G166" s="14">
        <v>759.721</v>
      </c>
      <c r="H166" s="110"/>
      <c r="I166" s="110"/>
      <c r="J166" s="110"/>
      <c r="K166" s="110"/>
      <c r="L166" s="110"/>
    </row>
    <row r="167" spans="1:12" ht="12.75">
      <c r="A167" s="20" t="s">
        <v>225</v>
      </c>
      <c r="B167" s="14">
        <v>58.8879488</v>
      </c>
      <c r="C167" s="14">
        <v>60.46250777599999</v>
      </c>
      <c r="D167" s="14">
        <v>61.84947793152</v>
      </c>
      <c r="E167" s="14">
        <v>63.2542274901504</v>
      </c>
      <c r="F167" s="14">
        <v>63.6982274901504</v>
      </c>
      <c r="G167" s="14">
        <v>65.139</v>
      </c>
      <c r="H167" s="110"/>
      <c r="I167" s="110"/>
      <c r="J167" s="110"/>
      <c r="K167" s="110"/>
      <c r="L167" s="110"/>
    </row>
    <row r="168" spans="1:12" ht="12.75">
      <c r="A168" s="20" t="s">
        <v>226</v>
      </c>
      <c r="B168" s="14">
        <v>107.4306762913566</v>
      </c>
      <c r="C168" s="14">
        <v>111.49425699278177</v>
      </c>
      <c r="D168" s="14">
        <v>116.51640922934959</v>
      </c>
      <c r="E168" s="14">
        <v>121.58581407454143</v>
      </c>
      <c r="F168" s="14">
        <v>126.906182991053</v>
      </c>
      <c r="G168" s="14">
        <v>132.029</v>
      </c>
      <c r="H168" s="110"/>
      <c r="I168" s="110"/>
      <c r="J168" s="110"/>
      <c r="K168" s="110"/>
      <c r="L168" s="110"/>
    </row>
    <row r="169" spans="1:12" ht="12.75">
      <c r="A169" s="20" t="s">
        <v>227</v>
      </c>
      <c r="B169" s="14">
        <v>70.396</v>
      </c>
      <c r="C169" s="14">
        <v>71.916</v>
      </c>
      <c r="D169" s="14">
        <v>73.437</v>
      </c>
      <c r="E169" s="14">
        <v>74.959</v>
      </c>
      <c r="F169" s="14">
        <v>76.481</v>
      </c>
      <c r="G169" s="14">
        <v>77.904</v>
      </c>
      <c r="H169" s="110"/>
      <c r="I169" s="110"/>
      <c r="J169" s="110"/>
      <c r="K169" s="110"/>
      <c r="L169" s="110"/>
    </row>
    <row r="170" spans="1:12" ht="12.75">
      <c r="A170" s="20" t="s">
        <v>228</v>
      </c>
      <c r="B170" s="14">
        <v>11.425174270944098</v>
      </c>
      <c r="C170" s="14">
        <v>11.53120676520608</v>
      </c>
      <c r="D170" s="14">
        <v>11.658882558277886</v>
      </c>
      <c r="E170" s="14">
        <v>11.805338459578394</v>
      </c>
      <c r="F170" s="14">
        <v>11.912377249534762</v>
      </c>
      <c r="G170" s="14">
        <v>12.052</v>
      </c>
      <c r="H170" s="110"/>
      <c r="I170" s="110"/>
      <c r="J170" s="110"/>
      <c r="K170" s="110"/>
      <c r="L170" s="110"/>
    </row>
    <row r="171" spans="1:12" ht="12.75">
      <c r="A171" s="20" t="s">
        <v>229</v>
      </c>
      <c r="B171" s="14">
        <v>8.767292</v>
      </c>
      <c r="C171" s="14">
        <v>9.059388</v>
      </c>
      <c r="D171" s="14">
        <v>9.351484000000001</v>
      </c>
      <c r="E171" s="14">
        <v>9.64358</v>
      </c>
      <c r="F171" s="14">
        <v>9.935675999999999</v>
      </c>
      <c r="G171" s="14">
        <v>10.227</v>
      </c>
      <c r="H171" s="110"/>
      <c r="I171" s="110"/>
      <c r="J171" s="110"/>
      <c r="K171" s="110"/>
      <c r="L171" s="110"/>
    </row>
    <row r="172" spans="1:12" ht="12.75">
      <c r="A172" s="20" t="s">
        <v>230</v>
      </c>
      <c r="B172" s="14">
        <v>15.846151350509876</v>
      </c>
      <c r="C172" s="14">
        <v>16.103963715018082</v>
      </c>
      <c r="D172" s="14">
        <v>16.366518671955163</v>
      </c>
      <c r="E172" s="14">
        <v>16.62578659294932</v>
      </c>
      <c r="F172" s="14">
        <v>16.88142901907944</v>
      </c>
      <c r="G172" s="14">
        <v>17.135</v>
      </c>
      <c r="H172" s="110"/>
      <c r="I172" s="110"/>
      <c r="J172" s="110"/>
      <c r="K172" s="110"/>
      <c r="L172" s="110"/>
    </row>
    <row r="173" spans="1:12" ht="12.75">
      <c r="A173" s="20" t="s">
        <v>231</v>
      </c>
      <c r="B173" s="14">
        <v>5681.742990838</v>
      </c>
      <c r="C173" s="14">
        <v>5840.080110579878</v>
      </c>
      <c r="D173" s="14">
        <v>6017.740491569995</v>
      </c>
      <c r="E173" s="14">
        <v>6172.644846755931</v>
      </c>
      <c r="F173" s="14">
        <v>6341.19101219753</v>
      </c>
      <c r="G173" s="14">
        <v>6520.033</v>
      </c>
      <c r="H173" s="110"/>
      <c r="I173" s="110"/>
      <c r="J173" s="110"/>
      <c r="K173" s="110"/>
      <c r="L173" s="110"/>
    </row>
    <row r="174" spans="1:12" ht="12.75">
      <c r="A174" s="20" t="s">
        <v>232</v>
      </c>
      <c r="B174" s="14">
        <v>421.76396220935703</v>
      </c>
      <c r="C174" s="14">
        <v>424.7433226122277</v>
      </c>
      <c r="D174" s="14">
        <v>427.08515623451524</v>
      </c>
      <c r="E174" s="14">
        <v>429.69554395308455</v>
      </c>
      <c r="F174" s="14">
        <v>432.37077572320374</v>
      </c>
      <c r="G174" s="14">
        <v>434.945</v>
      </c>
      <c r="H174" s="110"/>
      <c r="I174" s="110"/>
      <c r="J174" s="110"/>
      <c r="K174" s="110"/>
      <c r="L174" s="110"/>
    </row>
    <row r="175" spans="1:12" ht="12.75">
      <c r="A175" s="20" t="s">
        <v>233</v>
      </c>
      <c r="B175" s="14">
        <v>4.88436</v>
      </c>
      <c r="C175" s="14">
        <v>4.9332036</v>
      </c>
      <c r="D175" s="14">
        <v>4.982535636</v>
      </c>
      <c r="E175" s="14">
        <v>5.03236099236</v>
      </c>
      <c r="F175" s="14">
        <v>5.082684602283599</v>
      </c>
      <c r="G175" s="14">
        <v>5.134</v>
      </c>
      <c r="H175" s="110"/>
      <c r="I175" s="110"/>
      <c r="J175" s="110"/>
      <c r="K175" s="110"/>
      <c r="L175" s="110"/>
    </row>
    <row r="176" spans="1:12" ht="12.75">
      <c r="A176" s="20" t="s">
        <v>234</v>
      </c>
      <c r="B176" s="14">
        <v>9.940708400000002</v>
      </c>
      <c r="C176" s="14">
        <v>10.0829658</v>
      </c>
      <c r="D176" s="14">
        <v>10.2252232</v>
      </c>
      <c r="E176" s="14">
        <v>10.368480600000002</v>
      </c>
      <c r="F176" s="14">
        <v>10.510738</v>
      </c>
      <c r="G176" s="14">
        <v>10.653</v>
      </c>
      <c r="H176" s="110"/>
      <c r="I176" s="110"/>
      <c r="J176" s="110"/>
      <c r="K176" s="110"/>
      <c r="L176" s="110"/>
    </row>
    <row r="177" spans="1:12" ht="12.75">
      <c r="A177" s="13" t="s">
        <v>622</v>
      </c>
      <c r="B177" s="14">
        <v>0</v>
      </c>
      <c r="C177" s="14">
        <v>0</v>
      </c>
      <c r="D177" s="14">
        <v>0</v>
      </c>
      <c r="E177" s="14">
        <v>0</v>
      </c>
      <c r="F177" s="14">
        <v>0</v>
      </c>
      <c r="G177" s="14">
        <v>0</v>
      </c>
      <c r="H177" s="110"/>
      <c r="I177" s="110"/>
      <c r="J177" s="110"/>
      <c r="K177" s="110"/>
      <c r="L177" s="110"/>
    </row>
    <row r="178" spans="1:12" ht="12.75">
      <c r="A178" s="20" t="s">
        <v>235</v>
      </c>
      <c r="B178" s="14">
        <v>324.0297431124347</v>
      </c>
      <c r="C178" s="14">
        <v>327.8495431545394</v>
      </c>
      <c r="D178" s="14">
        <v>330.8288033308763</v>
      </c>
      <c r="E178" s="14">
        <v>333.85965766418485</v>
      </c>
      <c r="F178" s="14">
        <v>336.6322222791762</v>
      </c>
      <c r="G178" s="14">
        <v>339.492</v>
      </c>
      <c r="H178" s="110"/>
      <c r="I178" s="110"/>
      <c r="J178" s="110"/>
      <c r="K178" s="110"/>
      <c r="L178" s="110"/>
    </row>
    <row r="179" spans="1:12" ht="12.75">
      <c r="A179" s="20" t="s">
        <v>236</v>
      </c>
      <c r="B179" s="14">
        <v>3037.5356165678604</v>
      </c>
      <c r="C179" s="14">
        <v>3089.97101006674</v>
      </c>
      <c r="D179" s="14">
        <v>3100.26760526674</v>
      </c>
      <c r="E179" s="14">
        <v>3110.3489769428943</v>
      </c>
      <c r="F179" s="14">
        <v>3129.438576300093</v>
      </c>
      <c r="G179" s="14">
        <v>3154.405</v>
      </c>
      <c r="H179" s="110"/>
      <c r="I179" s="110"/>
      <c r="J179" s="110"/>
      <c r="K179" s="110"/>
      <c r="L179" s="110"/>
    </row>
    <row r="180" spans="1:12" ht="12.75">
      <c r="A180" s="20" t="s">
        <v>237</v>
      </c>
      <c r="B180" s="14">
        <v>30.201586102169568</v>
      </c>
      <c r="C180" s="14">
        <v>31.268866083697176</v>
      </c>
      <c r="D180" s="14">
        <v>32.336534566187254</v>
      </c>
      <c r="E180" s="14">
        <v>33.402671057153114</v>
      </c>
      <c r="F180" s="14">
        <v>34.46817320613176</v>
      </c>
      <c r="G180" s="14">
        <v>35.535</v>
      </c>
      <c r="H180" s="110"/>
      <c r="I180" s="110"/>
      <c r="J180" s="110"/>
      <c r="K180" s="110"/>
      <c r="L180" s="110"/>
    </row>
    <row r="181" spans="1:12" ht="12.75">
      <c r="A181" s="20" t="s">
        <v>238</v>
      </c>
      <c r="B181" s="14">
        <v>65.76607300856281</v>
      </c>
      <c r="C181" s="14">
        <v>67.83039308703381</v>
      </c>
      <c r="D181" s="14">
        <v>70.3675451753366</v>
      </c>
      <c r="E181" s="14">
        <v>72.91530970586281</v>
      </c>
      <c r="F181" s="14">
        <v>75.45281184543983</v>
      </c>
      <c r="G181" s="14">
        <v>77.662</v>
      </c>
      <c r="H181" s="110"/>
      <c r="I181" s="110"/>
      <c r="J181" s="110"/>
      <c r="K181" s="110"/>
      <c r="L181" s="110"/>
    </row>
    <row r="182" spans="1:12" ht="12.75">
      <c r="A182" s="20" t="s">
        <v>239</v>
      </c>
      <c r="B182" s="14">
        <v>105.33095186340502</v>
      </c>
      <c r="C182" s="14">
        <v>108.63842580484342</v>
      </c>
      <c r="D182" s="14">
        <v>112.78781558746873</v>
      </c>
      <c r="E182" s="14">
        <v>116.92795946067982</v>
      </c>
      <c r="F182" s="14">
        <v>121.06281393198654</v>
      </c>
      <c r="G182" s="14">
        <v>124.557</v>
      </c>
      <c r="H182" s="110"/>
      <c r="I182" s="110"/>
      <c r="J182" s="110"/>
      <c r="K182" s="110"/>
      <c r="L182" s="110"/>
    </row>
    <row r="183" spans="1:12" ht="12.75">
      <c r="A183" s="20" t="s">
        <v>240</v>
      </c>
      <c r="B183" s="14">
        <v>102.71664333333334</v>
      </c>
      <c r="C183" s="14">
        <v>104.17764333333334</v>
      </c>
      <c r="D183" s="14">
        <v>105.67264333333334</v>
      </c>
      <c r="E183" s="14">
        <v>107.20864333333334</v>
      </c>
      <c r="F183" s="14">
        <v>109.45799483713334</v>
      </c>
      <c r="G183" s="14">
        <v>111.843</v>
      </c>
      <c r="H183" s="110"/>
      <c r="I183" s="110"/>
      <c r="J183" s="110"/>
      <c r="K183" s="110"/>
      <c r="L183" s="110"/>
    </row>
    <row r="184" spans="1:12" ht="12.75">
      <c r="A184" s="20" t="s">
        <v>241</v>
      </c>
      <c r="B184" s="14">
        <v>395.20316390404446</v>
      </c>
      <c r="C184" s="14">
        <v>404.46969119260797</v>
      </c>
      <c r="D184" s="14">
        <v>413.85908223991095</v>
      </c>
      <c r="E184" s="14">
        <v>422.975546446348</v>
      </c>
      <c r="F184" s="14">
        <v>431.6220196271383</v>
      </c>
      <c r="G184" s="14">
        <v>440.077</v>
      </c>
      <c r="H184" s="110"/>
      <c r="I184" s="110"/>
      <c r="J184" s="110"/>
      <c r="K184" s="110"/>
      <c r="L184" s="110"/>
    </row>
    <row r="185" spans="1:12" ht="12.75">
      <c r="A185" s="20" t="s">
        <v>242</v>
      </c>
      <c r="B185" s="14">
        <v>240.897231755</v>
      </c>
      <c r="C185" s="14">
        <v>248.90848376891003</v>
      </c>
      <c r="D185" s="14">
        <v>256.38385979506273</v>
      </c>
      <c r="E185" s="14">
        <v>264.2155420544922</v>
      </c>
      <c r="F185" s="14">
        <v>272.2949159397173</v>
      </c>
      <c r="G185" s="14">
        <v>280.521</v>
      </c>
      <c r="H185" s="110"/>
      <c r="I185" s="110"/>
      <c r="J185" s="110"/>
      <c r="K185" s="110"/>
      <c r="L185" s="110"/>
    </row>
    <row r="186" spans="1:12" ht="12.75">
      <c r="A186" s="20" t="s">
        <v>243</v>
      </c>
      <c r="B186" s="14">
        <v>69.49268</v>
      </c>
      <c r="C186" s="14">
        <v>70.0191068</v>
      </c>
      <c r="D186" s="14">
        <v>70.547297868</v>
      </c>
      <c r="E186" s="14">
        <v>71.07727084668</v>
      </c>
      <c r="F186" s="14">
        <v>71.6090435551468</v>
      </c>
      <c r="G186" s="14">
        <v>72.141</v>
      </c>
      <c r="H186" s="110"/>
      <c r="I186" s="110"/>
      <c r="J186" s="110"/>
      <c r="K186" s="110"/>
      <c r="L186" s="110"/>
    </row>
    <row r="187" spans="1:12" ht="12.75">
      <c r="A187" s="20" t="s">
        <v>244</v>
      </c>
      <c r="B187" s="14">
        <v>126.593</v>
      </c>
      <c r="C187" s="14">
        <v>125.095</v>
      </c>
      <c r="D187" s="14">
        <v>127.526</v>
      </c>
      <c r="E187" s="14">
        <v>129.968</v>
      </c>
      <c r="F187" s="14">
        <v>132.422</v>
      </c>
      <c r="G187" s="14">
        <v>134.878</v>
      </c>
      <c r="H187" s="110"/>
      <c r="I187" s="110"/>
      <c r="J187" s="110"/>
      <c r="K187" s="110"/>
      <c r="L187" s="110"/>
    </row>
    <row r="188" spans="1:12" ht="12.75">
      <c r="A188" s="20" t="s">
        <v>245</v>
      </c>
      <c r="B188" s="14">
        <v>496.76073721509005</v>
      </c>
      <c r="C188" s="14">
        <v>512.8554397603609</v>
      </c>
      <c r="D188" s="14">
        <v>528.9639841283555</v>
      </c>
      <c r="E188" s="14">
        <v>545.0869453187865</v>
      </c>
      <c r="F188" s="14">
        <v>561.2340291229561</v>
      </c>
      <c r="G188" s="14">
        <v>577.392</v>
      </c>
      <c r="H188" s="110"/>
      <c r="I188" s="110"/>
      <c r="J188" s="110"/>
      <c r="K188" s="110"/>
      <c r="L188" s="110"/>
    </row>
    <row r="189" spans="1:12" ht="12.75">
      <c r="A189" s="20" t="s">
        <v>246</v>
      </c>
      <c r="B189" s="14">
        <v>141.12880998768</v>
      </c>
      <c r="C189" s="14">
        <v>142.5334056068438</v>
      </c>
      <c r="D189" s="14">
        <v>143.95864051631193</v>
      </c>
      <c r="E189" s="14">
        <v>145.40503909027424</v>
      </c>
      <c r="F189" s="14">
        <v>146.87019342121116</v>
      </c>
      <c r="G189" s="14">
        <v>148.295</v>
      </c>
      <c r="H189" s="110"/>
      <c r="I189" s="110"/>
      <c r="J189" s="110"/>
      <c r="K189" s="110"/>
      <c r="L189" s="110"/>
    </row>
    <row r="190" spans="1:12" ht="12.75">
      <c r="A190" s="20" t="s">
        <v>247</v>
      </c>
      <c r="B190" s="14">
        <v>498.58</v>
      </c>
      <c r="C190" s="14">
        <v>502.08</v>
      </c>
      <c r="D190" s="14">
        <v>506.18</v>
      </c>
      <c r="E190" s="14">
        <v>509.98</v>
      </c>
      <c r="F190" s="14">
        <v>513.78</v>
      </c>
      <c r="G190" s="14">
        <v>517.58</v>
      </c>
      <c r="H190" s="110"/>
      <c r="I190" s="110"/>
      <c r="J190" s="110"/>
      <c r="K190" s="110"/>
      <c r="L190" s="110"/>
    </row>
    <row r="191" spans="1:12" ht="12.75">
      <c r="A191" s="20" t="s">
        <v>248</v>
      </c>
      <c r="B191" s="14">
        <v>55.263066</v>
      </c>
      <c r="C191" s="14">
        <v>56.003559</v>
      </c>
      <c r="D191" s="14">
        <v>56.74405200000001</v>
      </c>
      <c r="E191" s="14">
        <v>57.484545</v>
      </c>
      <c r="F191" s="14">
        <v>58.225038000000005</v>
      </c>
      <c r="G191" s="14">
        <v>58.966</v>
      </c>
      <c r="H191" s="110"/>
      <c r="I191" s="110"/>
      <c r="J191" s="110"/>
      <c r="K191" s="110"/>
      <c r="L191" s="110"/>
    </row>
    <row r="192" spans="1:12" ht="12.75">
      <c r="A192" s="20" t="s">
        <v>249</v>
      </c>
      <c r="B192" s="14">
        <v>45.73810513951347</v>
      </c>
      <c r="C192" s="14">
        <v>47.39131214615856</v>
      </c>
      <c r="D192" s="14">
        <v>49.47424325662633</v>
      </c>
      <c r="E192" s="14">
        <v>51.47148157939187</v>
      </c>
      <c r="F192" s="14">
        <v>53.65857596494593</v>
      </c>
      <c r="G192" s="14">
        <v>55.775</v>
      </c>
      <c r="H192" s="110"/>
      <c r="I192" s="110"/>
      <c r="J192" s="110"/>
      <c r="K192" s="110"/>
      <c r="L192" s="110"/>
    </row>
    <row r="193" spans="1:12" ht="12.75">
      <c r="A193" s="20" t="s">
        <v>250</v>
      </c>
      <c r="B193" s="14">
        <v>1000.066</v>
      </c>
      <c r="C193" s="14">
        <v>1037.53474</v>
      </c>
      <c r="D193" s="14">
        <v>1085.8615822000004</v>
      </c>
      <c r="E193" s="14">
        <v>1136.5200481420004</v>
      </c>
      <c r="F193" s="14">
        <v>1194.5608660345401</v>
      </c>
      <c r="G193" s="14">
        <v>1249.32</v>
      </c>
      <c r="H193" s="110"/>
      <c r="I193" s="110"/>
      <c r="J193" s="110"/>
      <c r="K193" s="110"/>
      <c r="L193" s="110"/>
    </row>
    <row r="194" spans="1:12" ht="12.75">
      <c r="A194" s="20" t="s">
        <v>251</v>
      </c>
      <c r="B194" s="14">
        <v>97.6292389634375</v>
      </c>
      <c r="C194" s="14">
        <v>100.50421945846907</v>
      </c>
      <c r="D194" s="14">
        <v>103.3795280942127</v>
      </c>
      <c r="E194" s="14">
        <v>106.36046493666458</v>
      </c>
      <c r="F194" s="14">
        <v>109.36781583676066</v>
      </c>
      <c r="G194" s="14">
        <v>112.388</v>
      </c>
      <c r="H194" s="110"/>
      <c r="I194" s="110"/>
      <c r="J194" s="110"/>
      <c r="K194" s="110"/>
      <c r="L194" s="110"/>
    </row>
    <row r="195" spans="1:12" ht="12.75">
      <c r="A195" s="20" t="s">
        <v>252</v>
      </c>
      <c r="B195" s="14">
        <v>80.3357</v>
      </c>
      <c r="C195" s="14">
        <v>81.114557</v>
      </c>
      <c r="D195" s="14">
        <v>81.93660257</v>
      </c>
      <c r="E195" s="14">
        <v>82.7218685957</v>
      </c>
      <c r="F195" s="14">
        <v>83.550387281657</v>
      </c>
      <c r="G195" s="14">
        <v>84.34</v>
      </c>
      <c r="H195" s="110"/>
      <c r="I195" s="110"/>
      <c r="J195" s="110"/>
      <c r="K195" s="110"/>
      <c r="L195" s="110"/>
    </row>
    <row r="196" spans="1:12" ht="12.75">
      <c r="A196" s="20" t="s">
        <v>253</v>
      </c>
      <c r="B196" s="14">
        <v>276.309</v>
      </c>
      <c r="C196" s="14">
        <v>285.385</v>
      </c>
      <c r="D196" s="14">
        <v>309.078</v>
      </c>
      <c r="E196" s="14">
        <v>318.899</v>
      </c>
      <c r="F196" s="14">
        <v>329.863</v>
      </c>
      <c r="G196" s="14">
        <v>341.553</v>
      </c>
      <c r="H196" s="110"/>
      <c r="I196" s="110"/>
      <c r="J196" s="110"/>
      <c r="K196" s="110"/>
      <c r="L196" s="110"/>
    </row>
    <row r="197" spans="1:12" ht="12.75">
      <c r="A197" s="20" t="s">
        <v>254</v>
      </c>
      <c r="B197" s="14">
        <v>80.0010539</v>
      </c>
      <c r="C197" s="14">
        <v>81.82482416949999</v>
      </c>
      <c r="D197" s="14">
        <v>83.6760932903475</v>
      </c>
      <c r="E197" s="14">
        <v>85.55686375679923</v>
      </c>
      <c r="F197" s="14">
        <v>87.46913807558322</v>
      </c>
      <c r="G197" s="14">
        <v>89.413</v>
      </c>
      <c r="H197" s="110"/>
      <c r="I197" s="110"/>
      <c r="J197" s="110"/>
      <c r="K197" s="110"/>
      <c r="L197" s="110"/>
    </row>
    <row r="198" spans="1:12" ht="12.75">
      <c r="A198" s="20" t="s">
        <v>255</v>
      </c>
      <c r="B198" s="14">
        <v>30.955530879999998</v>
      </c>
      <c r="C198" s="14">
        <v>32.00652317696</v>
      </c>
      <c r="D198" s="14">
        <v>33.06595715039232</v>
      </c>
      <c r="E198" s="14">
        <v>34.1341873507088</v>
      </c>
      <c r="F198" s="14">
        <v>35.200754844737155</v>
      </c>
      <c r="G198" s="14">
        <v>36.276</v>
      </c>
      <c r="H198" s="110"/>
      <c r="I198" s="110"/>
      <c r="J198" s="110"/>
      <c r="K198" s="110"/>
      <c r="L198" s="110"/>
    </row>
    <row r="199" spans="1:12" ht="12.75">
      <c r="A199" s="20" t="s">
        <v>256</v>
      </c>
      <c r="B199" s="14">
        <v>25.571111730781976</v>
      </c>
      <c r="C199" s="14">
        <v>26.346355397454563</v>
      </c>
      <c r="D199" s="14">
        <v>27.300945527738172</v>
      </c>
      <c r="E199" s="14">
        <v>28.259655197181015</v>
      </c>
      <c r="F199" s="14">
        <v>29.214931252230475</v>
      </c>
      <c r="G199" s="14">
        <v>30.041</v>
      </c>
      <c r="H199" s="110"/>
      <c r="I199" s="110"/>
      <c r="J199" s="110"/>
      <c r="K199" s="110"/>
      <c r="L199" s="110"/>
    </row>
    <row r="200" spans="1:13" ht="12.75">
      <c r="A200" s="20"/>
      <c r="B200" s="14"/>
      <c r="C200" s="14"/>
      <c r="D200" s="14"/>
      <c r="E200" s="14"/>
      <c r="F200" s="14"/>
      <c r="G200" s="14"/>
      <c r="H200" s="14"/>
      <c r="I200" s="110"/>
      <c r="J200" s="110"/>
      <c r="K200" s="110"/>
      <c r="L200" s="110"/>
      <c r="M200" s="110"/>
    </row>
    <row r="201" spans="1:13" ht="12.75">
      <c r="A201" s="20"/>
      <c r="C201" s="14"/>
      <c r="D201" s="14"/>
      <c r="E201" s="14"/>
      <c r="F201" s="14"/>
      <c r="G201" s="14"/>
      <c r="H201" s="14"/>
      <c r="I201" s="110"/>
      <c r="J201" s="110"/>
      <c r="K201" s="110"/>
      <c r="L201" s="110"/>
      <c r="M201" s="110"/>
    </row>
    <row r="202" spans="3:8" ht="12.75">
      <c r="C202" s="14"/>
      <c r="D202" s="14"/>
      <c r="E202" s="14"/>
      <c r="F202" s="14"/>
      <c r="G202" s="14"/>
      <c r="H202" s="110"/>
    </row>
    <row r="203" spans="4:7" ht="12.75">
      <c r="D203" s="14"/>
      <c r="E203" s="14"/>
      <c r="F203" s="14"/>
      <c r="G203" s="14"/>
    </row>
  </sheetData>
  <mergeCells count="4">
    <mergeCell ref="A1:G1"/>
    <mergeCell ref="B5:G5"/>
    <mergeCell ref="A3:G3"/>
    <mergeCell ref="A4:G4"/>
  </mergeCells>
  <printOptions horizontalCentered="1"/>
  <pageMargins left="0.5" right="0.25" top="1" bottom="1" header="0.5" footer="0.5"/>
  <pageSetup horizontalDpi="600" verticalDpi="600" orientation="portrait" r:id="rId1"/>
  <headerFooter alignWithMargins="0">
    <oddHeader>&amp;LCDR Report - Summer Load by County&amp;RJune 2006</oddHeader>
    <oddFooter>&amp;CSummer Load by County - &amp;P of &amp;N</oddFooter>
  </headerFooter>
</worksheet>
</file>

<file path=xl/worksheets/sheet14.xml><?xml version="1.0" encoding="utf-8"?>
<worksheet xmlns="http://schemas.openxmlformats.org/spreadsheetml/2006/main" xmlns:r="http://schemas.openxmlformats.org/officeDocument/2006/relationships">
  <sheetPr>
    <tabColor indexed="13"/>
  </sheetPr>
  <dimension ref="A1:M202"/>
  <sheetViews>
    <sheetView showGridLines="0" workbookViewId="0" topLeftCell="A1">
      <selection activeCell="B13" sqref="B13"/>
    </sheetView>
  </sheetViews>
  <sheetFormatPr defaultColWidth="9.140625" defaultRowHeight="12.75"/>
  <cols>
    <col min="1" max="1" width="16.7109375" style="0" bestFit="1" customWidth="1"/>
  </cols>
  <sheetData>
    <row r="1" spans="1:7" ht="25.5" customHeight="1">
      <c r="A1" s="233" t="s">
        <v>656</v>
      </c>
      <c r="B1" s="233"/>
      <c r="C1" s="233"/>
      <c r="D1" s="233"/>
      <c r="E1" s="233"/>
      <c r="F1" s="233"/>
      <c r="G1" s="233"/>
    </row>
    <row r="2" ht="12.75" customHeight="1"/>
    <row r="3" spans="1:7" ht="79.5" customHeight="1">
      <c r="A3" s="230" t="s">
        <v>889</v>
      </c>
      <c r="B3" s="230"/>
      <c r="C3" s="230"/>
      <c r="D3" s="230"/>
      <c r="E3" s="230"/>
      <c r="F3" s="230"/>
      <c r="G3" s="230"/>
    </row>
    <row r="4" spans="2:13" ht="12.75" customHeight="1">
      <c r="B4" s="110"/>
      <c r="C4" s="110"/>
      <c r="D4" s="110"/>
      <c r="E4" s="110"/>
      <c r="F4" s="110"/>
      <c r="G4" s="110"/>
      <c r="H4" s="110"/>
      <c r="I4" s="110"/>
      <c r="J4" s="110"/>
      <c r="K4" s="110"/>
      <c r="L4" s="110"/>
      <c r="M4" s="110"/>
    </row>
    <row r="5" spans="2:13" ht="12.75">
      <c r="B5" s="231" t="s">
        <v>665</v>
      </c>
      <c r="C5" s="231"/>
      <c r="D5" s="231"/>
      <c r="E5" s="231"/>
      <c r="F5" s="231"/>
      <c r="G5" s="231"/>
      <c r="H5" s="110"/>
      <c r="I5" s="110"/>
      <c r="J5" s="110"/>
      <c r="K5" s="110"/>
      <c r="L5" s="110"/>
      <c r="M5" s="110"/>
    </row>
    <row r="6" spans="1:13" ht="12.75">
      <c r="A6" s="68" t="s">
        <v>65</v>
      </c>
      <c r="B6" s="68">
        <v>2006</v>
      </c>
      <c r="C6" s="1">
        <v>2007</v>
      </c>
      <c r="D6" s="1">
        <v>2008</v>
      </c>
      <c r="E6" s="1">
        <v>2009</v>
      </c>
      <c r="F6" s="1">
        <v>2010</v>
      </c>
      <c r="G6" s="1">
        <v>2011</v>
      </c>
      <c r="H6" s="68"/>
      <c r="I6" s="1"/>
      <c r="J6" s="1"/>
      <c r="K6" s="1"/>
      <c r="L6" s="1"/>
      <c r="M6" s="1"/>
    </row>
    <row r="7" spans="1:13" ht="12.75">
      <c r="A7" s="68"/>
      <c r="C7" s="74"/>
      <c r="D7" s="74"/>
      <c r="E7" s="74"/>
      <c r="F7" s="74"/>
      <c r="G7" s="74"/>
      <c r="H7" s="110"/>
      <c r="I7" s="110"/>
      <c r="J7" s="110"/>
      <c r="K7" s="110"/>
      <c r="L7" s="110"/>
      <c r="M7" s="110"/>
    </row>
    <row r="8" spans="1:9" ht="12.75">
      <c r="A8" s="20" t="s">
        <v>66</v>
      </c>
      <c r="B8" s="14">
        <v>0</v>
      </c>
      <c r="C8" s="14">
        <v>0</v>
      </c>
      <c r="D8" s="14">
        <v>0</v>
      </c>
      <c r="E8" s="14">
        <v>0</v>
      </c>
      <c r="F8" s="14">
        <v>0</v>
      </c>
      <c r="G8" s="14">
        <v>0</v>
      </c>
      <c r="I8" s="20"/>
    </row>
    <row r="9" spans="1:9" ht="12.75">
      <c r="A9" s="20" t="s">
        <v>67</v>
      </c>
      <c r="B9" s="14">
        <v>0</v>
      </c>
      <c r="C9" s="14">
        <v>0</v>
      </c>
      <c r="D9" s="14">
        <v>0</v>
      </c>
      <c r="E9" s="14">
        <v>0</v>
      </c>
      <c r="F9" s="14">
        <v>0</v>
      </c>
      <c r="G9" s="14">
        <v>0</v>
      </c>
      <c r="I9" s="20"/>
    </row>
    <row r="10" spans="1:9" ht="12.75">
      <c r="A10" s="20" t="s">
        <v>68</v>
      </c>
      <c r="B10" s="14">
        <v>0</v>
      </c>
      <c r="C10" s="14">
        <v>0</v>
      </c>
      <c r="D10" s="14">
        <v>0</v>
      </c>
      <c r="E10" s="14">
        <v>0</v>
      </c>
      <c r="F10" s="14">
        <v>0</v>
      </c>
      <c r="G10" s="14">
        <v>0</v>
      </c>
      <c r="I10" s="20"/>
    </row>
    <row r="11" spans="1:9" ht="12.75">
      <c r="A11" s="20" t="s">
        <v>69</v>
      </c>
      <c r="B11" s="14">
        <v>0</v>
      </c>
      <c r="C11" s="14">
        <v>0</v>
      </c>
      <c r="D11" s="14">
        <v>0</v>
      </c>
      <c r="E11" s="14">
        <v>0</v>
      </c>
      <c r="F11" s="14">
        <v>0</v>
      </c>
      <c r="G11" s="14">
        <v>0</v>
      </c>
      <c r="I11" s="20"/>
    </row>
    <row r="12" spans="1:9" ht="12.75">
      <c r="A12" s="20" t="s">
        <v>70</v>
      </c>
      <c r="B12" s="14">
        <v>0</v>
      </c>
      <c r="C12" s="14">
        <v>0</v>
      </c>
      <c r="D12" s="14">
        <v>0</v>
      </c>
      <c r="E12" s="14">
        <v>0</v>
      </c>
      <c r="F12" s="14">
        <v>0</v>
      </c>
      <c r="G12" s="14">
        <v>0</v>
      </c>
      <c r="I12" s="20"/>
    </row>
    <row r="13" spans="1:9" ht="12.75">
      <c r="A13" s="20" t="s">
        <v>71</v>
      </c>
      <c r="B13" s="14">
        <v>396</v>
      </c>
      <c r="C13" s="14">
        <v>396</v>
      </c>
      <c r="D13" s="14">
        <v>396</v>
      </c>
      <c r="E13" s="14">
        <v>396</v>
      </c>
      <c r="F13" s="14">
        <v>396</v>
      </c>
      <c r="G13" s="14">
        <v>396</v>
      </c>
      <c r="I13" s="20"/>
    </row>
    <row r="14" spans="1:9" ht="12.75">
      <c r="A14" s="20" t="s">
        <v>72</v>
      </c>
      <c r="B14" s="14">
        <v>0</v>
      </c>
      <c r="C14" s="14">
        <v>0</v>
      </c>
      <c r="D14" s="14">
        <v>0</v>
      </c>
      <c r="E14" s="14">
        <v>0</v>
      </c>
      <c r="F14" s="14">
        <v>0</v>
      </c>
      <c r="G14" s="14">
        <v>0</v>
      </c>
      <c r="I14" s="20"/>
    </row>
    <row r="15" spans="1:9" ht="12.75">
      <c r="A15" s="20" t="s">
        <v>73</v>
      </c>
      <c r="B15" s="14">
        <v>0</v>
      </c>
      <c r="C15" s="14">
        <v>0</v>
      </c>
      <c r="D15" s="14">
        <v>0</v>
      </c>
      <c r="E15" s="14">
        <v>0</v>
      </c>
      <c r="F15" s="14">
        <v>0</v>
      </c>
      <c r="G15" s="14">
        <v>0</v>
      </c>
      <c r="I15" s="20"/>
    </row>
    <row r="16" spans="1:9" ht="12.75">
      <c r="A16" s="20" t="s">
        <v>74</v>
      </c>
      <c r="B16" s="14">
        <v>1111</v>
      </c>
      <c r="C16" s="14">
        <v>1111</v>
      </c>
      <c r="D16" s="14">
        <v>1111</v>
      </c>
      <c r="E16" s="14">
        <v>1111</v>
      </c>
      <c r="F16" s="14">
        <v>1111</v>
      </c>
      <c r="G16" s="14">
        <v>1111</v>
      </c>
      <c r="I16" s="20"/>
    </row>
    <row r="17" spans="1:9" ht="12.75">
      <c r="A17" s="20" t="s">
        <v>75</v>
      </c>
      <c r="B17" s="14">
        <v>0</v>
      </c>
      <c r="C17" s="14">
        <v>0</v>
      </c>
      <c r="D17" s="14">
        <v>0</v>
      </c>
      <c r="E17" s="14">
        <v>0</v>
      </c>
      <c r="F17" s="14">
        <v>0</v>
      </c>
      <c r="G17" s="14">
        <v>0</v>
      </c>
      <c r="I17" s="20"/>
    </row>
    <row r="18" spans="1:9" ht="12.75">
      <c r="A18" s="20" t="s">
        <v>76</v>
      </c>
      <c r="B18" s="14">
        <v>0</v>
      </c>
      <c r="C18" s="14">
        <v>0</v>
      </c>
      <c r="D18" s="14">
        <v>0</v>
      </c>
      <c r="E18" s="14">
        <v>0</v>
      </c>
      <c r="F18" s="14">
        <v>0</v>
      </c>
      <c r="G18" s="14">
        <v>0</v>
      </c>
      <c r="I18" s="20"/>
    </row>
    <row r="19" spans="1:9" ht="12.75">
      <c r="A19" s="20" t="s">
        <v>77</v>
      </c>
      <c r="B19" s="14">
        <v>0</v>
      </c>
      <c r="C19" s="14">
        <v>0</v>
      </c>
      <c r="D19" s="14">
        <v>0</v>
      </c>
      <c r="E19" s="14">
        <v>0</v>
      </c>
      <c r="F19" s="14">
        <v>0</v>
      </c>
      <c r="G19" s="14">
        <v>0</v>
      </c>
      <c r="I19" s="20"/>
    </row>
    <row r="20" spans="1:9" ht="12.75">
      <c r="A20" s="20" t="s">
        <v>78</v>
      </c>
      <c r="B20" s="14">
        <v>4322.6</v>
      </c>
      <c r="C20" s="14">
        <v>4322.6</v>
      </c>
      <c r="D20" s="14">
        <v>4322.6</v>
      </c>
      <c r="E20" s="14">
        <v>4264.6</v>
      </c>
      <c r="F20" s="14">
        <v>5014.6</v>
      </c>
      <c r="G20" s="14">
        <v>5014.6</v>
      </c>
      <c r="I20" s="20"/>
    </row>
    <row r="21" spans="1:9" ht="12.75">
      <c r="A21" s="20" t="s">
        <v>79</v>
      </c>
      <c r="B21" s="14">
        <v>0</v>
      </c>
      <c r="C21" s="14">
        <v>0</v>
      </c>
      <c r="D21" s="14">
        <v>0</v>
      </c>
      <c r="E21" s="14">
        <v>0</v>
      </c>
      <c r="F21" s="14">
        <v>0</v>
      </c>
      <c r="G21" s="14">
        <v>0</v>
      </c>
      <c r="I21" s="20"/>
    </row>
    <row r="22" spans="1:9" ht="12.75">
      <c r="A22" s="20" t="s">
        <v>80</v>
      </c>
      <c r="B22" s="14">
        <v>2.2</v>
      </c>
      <c r="C22" s="14">
        <v>2.2</v>
      </c>
      <c r="D22" s="14">
        <v>2.2</v>
      </c>
      <c r="E22" s="14">
        <v>2.2</v>
      </c>
      <c r="F22" s="14">
        <v>2.2</v>
      </c>
      <c r="G22" s="14">
        <v>2.2</v>
      </c>
      <c r="I22" s="20"/>
    </row>
    <row r="23" spans="1:9" ht="12.75">
      <c r="A23" s="20" t="s">
        <v>81</v>
      </c>
      <c r="B23" s="14">
        <v>556</v>
      </c>
      <c r="C23" s="14">
        <v>556</v>
      </c>
      <c r="D23" s="14">
        <v>556</v>
      </c>
      <c r="E23" s="14">
        <v>556</v>
      </c>
      <c r="F23" s="14">
        <v>556</v>
      </c>
      <c r="G23" s="14">
        <v>556</v>
      </c>
      <c r="I23" s="20"/>
    </row>
    <row r="24" spans="1:9" ht="12.75">
      <c r="A24" s="20" t="s">
        <v>82</v>
      </c>
      <c r="B24" s="14">
        <v>610</v>
      </c>
      <c r="C24" s="14">
        <v>610</v>
      </c>
      <c r="D24" s="14">
        <v>325</v>
      </c>
      <c r="E24" s="14">
        <v>325</v>
      </c>
      <c r="F24" s="14">
        <v>325</v>
      </c>
      <c r="G24" s="14">
        <v>325</v>
      </c>
      <c r="I24" s="20"/>
    </row>
    <row r="25" spans="1:9" ht="12.75">
      <c r="A25" s="20" t="s">
        <v>83</v>
      </c>
      <c r="B25" s="14">
        <v>288</v>
      </c>
      <c r="C25" s="14">
        <v>288</v>
      </c>
      <c r="D25" s="14">
        <v>288</v>
      </c>
      <c r="E25" s="14">
        <v>288</v>
      </c>
      <c r="F25" s="14">
        <v>288</v>
      </c>
      <c r="G25" s="14">
        <v>288</v>
      </c>
      <c r="I25" s="20"/>
    </row>
    <row r="26" spans="1:9" ht="12.75">
      <c r="A26" s="20" t="s">
        <v>84</v>
      </c>
      <c r="B26" s="14">
        <v>0</v>
      </c>
      <c r="C26" s="14">
        <v>0</v>
      </c>
      <c r="D26" s="14">
        <v>0</v>
      </c>
      <c r="E26" s="14">
        <v>0</v>
      </c>
      <c r="F26" s="14">
        <v>0</v>
      </c>
      <c r="G26" s="14">
        <v>0</v>
      </c>
      <c r="I26" s="20"/>
    </row>
    <row r="27" spans="1:9" ht="12.75">
      <c r="A27" s="20" t="s">
        <v>85</v>
      </c>
      <c r="B27" s="14">
        <v>0</v>
      </c>
      <c r="C27" s="14">
        <v>0</v>
      </c>
      <c r="D27" s="14">
        <v>0</v>
      </c>
      <c r="E27" s="14">
        <v>0</v>
      </c>
      <c r="F27" s="14">
        <v>0</v>
      </c>
      <c r="G27" s="14">
        <v>0</v>
      </c>
      <c r="I27" s="20"/>
    </row>
    <row r="28" spans="1:9" ht="12.75">
      <c r="A28" s="20" t="s">
        <v>86</v>
      </c>
      <c r="B28" s="14">
        <v>0</v>
      </c>
      <c r="C28" s="14">
        <v>0</v>
      </c>
      <c r="D28" s="14">
        <v>0</v>
      </c>
      <c r="E28" s="14">
        <v>0</v>
      </c>
      <c r="F28" s="14">
        <v>0</v>
      </c>
      <c r="G28" s="14">
        <v>0</v>
      </c>
      <c r="I28" s="20"/>
    </row>
    <row r="29" spans="1:9" ht="12.75">
      <c r="A29" s="20" t="s">
        <v>87</v>
      </c>
      <c r="B29" s="14">
        <v>0</v>
      </c>
      <c r="C29" s="14">
        <v>0</v>
      </c>
      <c r="D29" s="14">
        <v>0</v>
      </c>
      <c r="E29" s="14">
        <v>0</v>
      </c>
      <c r="F29" s="14">
        <v>0</v>
      </c>
      <c r="G29" s="14">
        <v>0</v>
      </c>
      <c r="I29" s="20"/>
    </row>
    <row r="30" spans="1:9" ht="12.75">
      <c r="A30" s="20" t="s">
        <v>88</v>
      </c>
      <c r="B30" s="14">
        <v>95</v>
      </c>
      <c r="C30" s="14">
        <v>95</v>
      </c>
      <c r="D30" s="14">
        <v>95</v>
      </c>
      <c r="E30" s="14">
        <v>95</v>
      </c>
      <c r="F30" s="14">
        <v>95</v>
      </c>
      <c r="G30" s="14">
        <v>95</v>
      </c>
      <c r="I30" s="20"/>
    </row>
    <row r="31" spans="1:9" ht="12.75">
      <c r="A31" s="20" t="s">
        <v>89</v>
      </c>
      <c r="B31" s="14">
        <v>0</v>
      </c>
      <c r="C31" s="14">
        <v>0</v>
      </c>
      <c r="D31" s="14">
        <v>0</v>
      </c>
      <c r="E31" s="14">
        <v>0</v>
      </c>
      <c r="F31" s="14">
        <v>0</v>
      </c>
      <c r="G31" s="14">
        <v>0</v>
      </c>
      <c r="I31" s="20"/>
    </row>
    <row r="32" spans="1:9" ht="12.75">
      <c r="A32" s="20" t="s">
        <v>90</v>
      </c>
      <c r="B32" s="14">
        <v>459</v>
      </c>
      <c r="C32" s="14">
        <v>459</v>
      </c>
      <c r="D32" s="14">
        <v>459</v>
      </c>
      <c r="E32" s="14">
        <v>459</v>
      </c>
      <c r="F32" s="14">
        <v>459</v>
      </c>
      <c r="G32" s="14">
        <v>459</v>
      </c>
      <c r="I32" s="20"/>
    </row>
    <row r="33" spans="1:9" ht="12.75">
      <c r="A33" s="20" t="s">
        <v>91</v>
      </c>
      <c r="B33" s="14">
        <v>0</v>
      </c>
      <c r="C33" s="14">
        <v>0</v>
      </c>
      <c r="D33" s="14">
        <v>0</v>
      </c>
      <c r="E33" s="14">
        <v>0</v>
      </c>
      <c r="F33" s="14">
        <v>0</v>
      </c>
      <c r="G33" s="14">
        <v>0</v>
      </c>
      <c r="I33" s="20"/>
    </row>
    <row r="34" spans="1:9" ht="12.75">
      <c r="A34" s="20" t="s">
        <v>92</v>
      </c>
      <c r="B34" s="14">
        <v>360</v>
      </c>
      <c r="C34" s="14">
        <v>435</v>
      </c>
      <c r="D34" s="14">
        <v>435</v>
      </c>
      <c r="E34" s="14">
        <v>435</v>
      </c>
      <c r="F34" s="14">
        <v>435</v>
      </c>
      <c r="G34" s="14">
        <v>435</v>
      </c>
      <c r="I34" s="20"/>
    </row>
    <row r="35" spans="1:9" ht="12.75">
      <c r="A35" s="20" t="s">
        <v>93</v>
      </c>
      <c r="B35" s="14">
        <v>2829.9</v>
      </c>
      <c r="C35" s="14">
        <v>2829.9</v>
      </c>
      <c r="D35" s="14">
        <v>2829.9</v>
      </c>
      <c r="E35" s="14">
        <v>2829.9</v>
      </c>
      <c r="F35" s="14">
        <v>2829.9</v>
      </c>
      <c r="G35" s="14">
        <v>2829.9</v>
      </c>
      <c r="I35" s="20"/>
    </row>
    <row r="36" spans="1:9" ht="12.75">
      <c r="A36" s="20" t="s">
        <v>94</v>
      </c>
      <c r="B36" s="14">
        <v>693</v>
      </c>
      <c r="C36" s="14">
        <v>693</v>
      </c>
      <c r="D36" s="14">
        <v>693</v>
      </c>
      <c r="E36" s="14">
        <v>693</v>
      </c>
      <c r="F36" s="14">
        <v>693</v>
      </c>
      <c r="G36" s="14">
        <v>693</v>
      </c>
      <c r="I36" s="20"/>
    </row>
    <row r="37" spans="1:9" ht="12.75">
      <c r="A37" s="20" t="s">
        <v>95</v>
      </c>
      <c r="B37" s="14">
        <v>0</v>
      </c>
      <c r="C37" s="14">
        <v>0</v>
      </c>
      <c r="D37" s="14">
        <v>0</v>
      </c>
      <c r="E37" s="14">
        <v>0</v>
      </c>
      <c r="F37" s="14">
        <v>0</v>
      </c>
      <c r="G37" s="14">
        <v>0</v>
      </c>
      <c r="I37" s="20"/>
    </row>
    <row r="38" spans="1:9" ht="12.75">
      <c r="A38" s="20" t="s">
        <v>96</v>
      </c>
      <c r="B38" s="14">
        <v>0</v>
      </c>
      <c r="C38" s="14">
        <v>0</v>
      </c>
      <c r="D38" s="14">
        <v>0</v>
      </c>
      <c r="E38" s="14">
        <v>0</v>
      </c>
      <c r="F38" s="14">
        <v>0</v>
      </c>
      <c r="G38" s="14">
        <v>0</v>
      </c>
      <c r="I38" s="20"/>
    </row>
    <row r="39" spans="1:9" ht="12.75">
      <c r="A39" s="20" t="s">
        <v>97</v>
      </c>
      <c r="B39" s="14">
        <v>0</v>
      </c>
      <c r="C39" s="14">
        <v>0</v>
      </c>
      <c r="D39" s="14">
        <v>0</v>
      </c>
      <c r="E39" s="14">
        <v>0</v>
      </c>
      <c r="F39" s="14">
        <v>0</v>
      </c>
      <c r="G39" s="14">
        <v>0</v>
      </c>
      <c r="I39" s="20"/>
    </row>
    <row r="40" spans="1:9" ht="12.75">
      <c r="A40" s="20" t="s">
        <v>98</v>
      </c>
      <c r="B40" s="14">
        <v>0</v>
      </c>
      <c r="C40" s="14">
        <v>0</v>
      </c>
      <c r="D40" s="14">
        <v>0</v>
      </c>
      <c r="E40" s="14">
        <v>0</v>
      </c>
      <c r="F40" s="14">
        <v>0</v>
      </c>
      <c r="G40" s="14">
        <v>0</v>
      </c>
      <c r="I40" s="20"/>
    </row>
    <row r="41" spans="1:9" ht="12.75">
      <c r="A41" s="20" t="s">
        <v>99</v>
      </c>
      <c r="B41" s="14">
        <v>545</v>
      </c>
      <c r="C41" s="14">
        <v>545</v>
      </c>
      <c r="D41" s="14">
        <v>545</v>
      </c>
      <c r="E41" s="14">
        <v>545</v>
      </c>
      <c r="F41" s="14">
        <v>545</v>
      </c>
      <c r="G41" s="14">
        <v>545</v>
      </c>
      <c r="I41" s="20"/>
    </row>
    <row r="42" spans="1:9" ht="12.75">
      <c r="A42" s="20" t="s">
        <v>100</v>
      </c>
      <c r="B42" s="14">
        <v>0</v>
      </c>
      <c r="C42" s="14">
        <v>0</v>
      </c>
      <c r="D42" s="14">
        <v>0</v>
      </c>
      <c r="E42" s="14">
        <v>0</v>
      </c>
      <c r="F42" s="14">
        <v>0</v>
      </c>
      <c r="G42" s="14">
        <v>0</v>
      </c>
      <c r="I42" s="20"/>
    </row>
    <row r="43" spans="1:9" ht="12.75">
      <c r="A43" s="20" t="s">
        <v>101</v>
      </c>
      <c r="B43" s="14">
        <v>6</v>
      </c>
      <c r="C43" s="14">
        <v>6</v>
      </c>
      <c r="D43" s="14">
        <v>6</v>
      </c>
      <c r="E43" s="14">
        <v>6</v>
      </c>
      <c r="F43" s="14">
        <v>6</v>
      </c>
      <c r="G43" s="14">
        <v>6</v>
      </c>
      <c r="I43" s="20"/>
    </row>
    <row r="44" spans="1:9" ht="12.75">
      <c r="A44" s="20" t="s">
        <v>102</v>
      </c>
      <c r="B44" s="14">
        <v>0</v>
      </c>
      <c r="C44" s="14">
        <v>0</v>
      </c>
      <c r="D44" s="14">
        <v>0</v>
      </c>
      <c r="E44" s="14">
        <v>0</v>
      </c>
      <c r="F44" s="14">
        <v>0</v>
      </c>
      <c r="G44" s="14">
        <v>0</v>
      </c>
      <c r="I44" s="20"/>
    </row>
    <row r="45" spans="1:9" ht="12.75">
      <c r="A45" s="20" t="s">
        <v>103</v>
      </c>
      <c r="B45" s="14">
        <v>0</v>
      </c>
      <c r="C45" s="14">
        <v>0</v>
      </c>
      <c r="D45" s="14">
        <v>0</v>
      </c>
      <c r="E45" s="14">
        <v>0</v>
      </c>
      <c r="F45" s="14">
        <v>0</v>
      </c>
      <c r="G45" s="14">
        <v>0</v>
      </c>
      <c r="I45" s="20"/>
    </row>
    <row r="46" spans="1:9" ht="12.75">
      <c r="A46" s="20" t="s">
        <v>104</v>
      </c>
      <c r="B46" s="14">
        <v>0</v>
      </c>
      <c r="C46" s="14">
        <v>0</v>
      </c>
      <c r="D46" s="14">
        <v>0</v>
      </c>
      <c r="E46" s="14">
        <v>0</v>
      </c>
      <c r="F46" s="14">
        <v>0</v>
      </c>
      <c r="G46" s="14">
        <v>0</v>
      </c>
      <c r="I46" s="20"/>
    </row>
    <row r="47" spans="1:9" ht="12.75">
      <c r="A47" s="20" t="s">
        <v>105</v>
      </c>
      <c r="B47" s="14">
        <v>0</v>
      </c>
      <c r="C47" s="14">
        <v>0</v>
      </c>
      <c r="D47" s="14">
        <v>0</v>
      </c>
      <c r="E47" s="14">
        <v>0</v>
      </c>
      <c r="F47" s="14">
        <v>0</v>
      </c>
      <c r="G47" s="14">
        <v>0</v>
      </c>
      <c r="I47" s="20"/>
    </row>
    <row r="48" spans="1:9" ht="12.75">
      <c r="A48" s="20" t="s">
        <v>106</v>
      </c>
      <c r="B48" s="14">
        <v>0</v>
      </c>
      <c r="C48" s="14">
        <v>0</v>
      </c>
      <c r="D48" s="14">
        <v>0</v>
      </c>
      <c r="E48" s="14">
        <v>0</v>
      </c>
      <c r="F48" s="14">
        <v>0</v>
      </c>
      <c r="G48" s="14">
        <v>0</v>
      </c>
      <c r="I48" s="20"/>
    </row>
    <row r="49" spans="1:9" ht="12.75">
      <c r="A49" s="20" t="s">
        <v>107</v>
      </c>
      <c r="B49" s="14">
        <v>0</v>
      </c>
      <c r="C49" s="14">
        <v>0</v>
      </c>
      <c r="D49" s="14">
        <v>0</v>
      </c>
      <c r="E49" s="14">
        <v>0</v>
      </c>
      <c r="F49" s="14">
        <v>0</v>
      </c>
      <c r="G49" s="14">
        <v>0</v>
      </c>
      <c r="I49" s="20"/>
    </row>
    <row r="50" spans="1:9" ht="12.75">
      <c r="A50" s="20" t="s">
        <v>108</v>
      </c>
      <c r="B50" s="14">
        <v>0</v>
      </c>
      <c r="C50" s="14">
        <v>0</v>
      </c>
      <c r="D50" s="14">
        <v>0</v>
      </c>
      <c r="E50" s="14">
        <v>0</v>
      </c>
      <c r="F50" s="14">
        <v>0</v>
      </c>
      <c r="G50" s="14">
        <v>0</v>
      </c>
      <c r="I50" s="20"/>
    </row>
    <row r="51" spans="1:9" ht="12.75">
      <c r="A51" s="20" t="s">
        <v>109</v>
      </c>
      <c r="B51" s="14">
        <v>0</v>
      </c>
      <c r="C51" s="14">
        <v>0</v>
      </c>
      <c r="D51" s="14">
        <v>0</v>
      </c>
      <c r="E51" s="14">
        <v>0</v>
      </c>
      <c r="F51" s="14">
        <v>0</v>
      </c>
      <c r="G51" s="14">
        <v>0</v>
      </c>
      <c r="I51" s="20"/>
    </row>
    <row r="52" spans="1:9" ht="12.75">
      <c r="A52" s="20" t="s">
        <v>110</v>
      </c>
      <c r="B52" s="14">
        <v>1.98</v>
      </c>
      <c r="C52" s="14">
        <v>1.98</v>
      </c>
      <c r="D52" s="14">
        <v>6.58</v>
      </c>
      <c r="E52" s="14">
        <v>6.58</v>
      </c>
      <c r="F52" s="14">
        <v>6.58</v>
      </c>
      <c r="G52" s="14">
        <v>6.58</v>
      </c>
      <c r="I52" s="20"/>
    </row>
    <row r="53" spans="1:9" ht="12.75">
      <c r="A53" s="20" t="s">
        <v>111</v>
      </c>
      <c r="B53" s="14">
        <v>2431</v>
      </c>
      <c r="C53" s="14">
        <v>2431</v>
      </c>
      <c r="D53" s="14">
        <v>2431</v>
      </c>
      <c r="E53" s="14">
        <v>2431</v>
      </c>
      <c r="F53" s="14">
        <v>2431</v>
      </c>
      <c r="G53" s="14">
        <v>2431</v>
      </c>
      <c r="I53" s="20"/>
    </row>
    <row r="54" spans="1:9" ht="12.75">
      <c r="A54" s="20" t="s">
        <v>112</v>
      </c>
      <c r="B54" s="14">
        <v>0</v>
      </c>
      <c r="C54" s="14">
        <v>0</v>
      </c>
      <c r="D54" s="14">
        <v>0</v>
      </c>
      <c r="E54" s="14">
        <v>0</v>
      </c>
      <c r="F54" s="14">
        <v>0</v>
      </c>
      <c r="G54" s="14">
        <v>0</v>
      </c>
      <c r="I54" s="20"/>
    </row>
    <row r="55" spans="1:9" ht="12.75">
      <c r="A55" s="20" t="s">
        <v>113</v>
      </c>
      <c r="B55" s="14">
        <v>0</v>
      </c>
      <c r="C55" s="14">
        <v>0</v>
      </c>
      <c r="D55" s="14">
        <v>0</v>
      </c>
      <c r="E55" s="14">
        <v>0</v>
      </c>
      <c r="F55" s="14">
        <v>0</v>
      </c>
      <c r="G55" s="14">
        <v>0</v>
      </c>
      <c r="I55" s="20"/>
    </row>
    <row r="56" spans="1:9" ht="12.75">
      <c r="A56" s="20" t="s">
        <v>114</v>
      </c>
      <c r="B56" s="14">
        <v>129.4</v>
      </c>
      <c r="C56" s="14">
        <v>129.4</v>
      </c>
      <c r="D56" s="14">
        <v>129.4</v>
      </c>
      <c r="E56" s="14">
        <v>129.4</v>
      </c>
      <c r="F56" s="14">
        <v>129.4</v>
      </c>
      <c r="G56" s="14">
        <v>129.4</v>
      </c>
      <c r="I56" s="20"/>
    </row>
    <row r="57" spans="1:9" ht="12.75">
      <c r="A57" s="20" t="s">
        <v>115</v>
      </c>
      <c r="B57" s="14">
        <v>1.2</v>
      </c>
      <c r="C57" s="14">
        <v>1.2</v>
      </c>
      <c r="D57" s="14">
        <v>1.2</v>
      </c>
      <c r="E57" s="14">
        <v>1.2</v>
      </c>
      <c r="F57" s="14">
        <v>1.2</v>
      </c>
      <c r="G57" s="14">
        <v>1.2</v>
      </c>
      <c r="I57" s="20"/>
    </row>
    <row r="58" spans="1:9" ht="12.75">
      <c r="A58" s="20" t="s">
        <v>116</v>
      </c>
      <c r="B58" s="14">
        <v>0</v>
      </c>
      <c r="C58" s="14">
        <v>0</v>
      </c>
      <c r="D58" s="14">
        <v>0</v>
      </c>
      <c r="E58" s="14">
        <v>0</v>
      </c>
      <c r="F58" s="14">
        <v>0</v>
      </c>
      <c r="G58" s="14">
        <v>0</v>
      </c>
      <c r="I58" s="20"/>
    </row>
    <row r="59" spans="1:9" ht="12.75">
      <c r="A59" s="20" t="s">
        <v>117</v>
      </c>
      <c r="B59" s="14">
        <v>0</v>
      </c>
      <c r="C59" s="14">
        <v>0</v>
      </c>
      <c r="D59" s="14">
        <v>0</v>
      </c>
      <c r="E59" s="14">
        <v>0</v>
      </c>
      <c r="F59" s="14">
        <v>0</v>
      </c>
      <c r="G59" s="14">
        <v>0</v>
      </c>
      <c r="I59" s="20"/>
    </row>
    <row r="60" spans="1:9" ht="12.75">
      <c r="A60" s="20" t="s">
        <v>118</v>
      </c>
      <c r="B60" s="14">
        <v>0</v>
      </c>
      <c r="C60" s="14">
        <v>0</v>
      </c>
      <c r="D60" s="14">
        <v>0</v>
      </c>
      <c r="E60" s="14">
        <v>0</v>
      </c>
      <c r="F60" s="14">
        <v>0</v>
      </c>
      <c r="G60" s="14">
        <v>0</v>
      </c>
      <c r="I60" s="20"/>
    </row>
    <row r="61" spans="1:9" ht="12.75">
      <c r="A61" s="20" t="s">
        <v>119</v>
      </c>
      <c r="B61" s="14">
        <v>0</v>
      </c>
      <c r="C61" s="14">
        <v>1.6</v>
      </c>
      <c r="D61" s="14">
        <v>1.6</v>
      </c>
      <c r="E61" s="14">
        <v>1.6</v>
      </c>
      <c r="F61" s="14">
        <v>1.6</v>
      </c>
      <c r="G61" s="14">
        <v>1.6</v>
      </c>
      <c r="I61" s="20"/>
    </row>
    <row r="62" spans="1:9" ht="12.75">
      <c r="A62" s="20" t="s">
        <v>120</v>
      </c>
      <c r="B62" s="14">
        <v>996</v>
      </c>
      <c r="C62" s="14">
        <v>1271</v>
      </c>
      <c r="D62" s="14">
        <v>1271</v>
      </c>
      <c r="E62" s="14">
        <v>1271</v>
      </c>
      <c r="F62" s="14">
        <v>1271</v>
      </c>
      <c r="G62" s="14">
        <v>1271</v>
      </c>
      <c r="I62" s="20"/>
    </row>
    <row r="63" spans="1:9" ht="12.75">
      <c r="A63" s="20" t="s">
        <v>121</v>
      </c>
      <c r="B63" s="14">
        <v>0</v>
      </c>
      <c r="C63" s="14">
        <v>0</v>
      </c>
      <c r="D63" s="14">
        <v>0</v>
      </c>
      <c r="E63" s="14">
        <v>0</v>
      </c>
      <c r="F63" s="14">
        <v>0</v>
      </c>
      <c r="G63" s="14">
        <v>0</v>
      </c>
      <c r="I63" s="20"/>
    </row>
    <row r="64" spans="1:9" ht="12.75">
      <c r="A64" s="20" t="s">
        <v>122</v>
      </c>
      <c r="B64" s="14">
        <v>1640</v>
      </c>
      <c r="C64" s="14">
        <v>1640</v>
      </c>
      <c r="D64" s="14">
        <v>1640</v>
      </c>
      <c r="E64" s="14">
        <v>1640</v>
      </c>
      <c r="F64" s="14">
        <v>1640</v>
      </c>
      <c r="G64" s="14">
        <v>1640</v>
      </c>
      <c r="I64" s="20"/>
    </row>
    <row r="65" spans="1:9" ht="12.75">
      <c r="A65" s="20" t="s">
        <v>123</v>
      </c>
      <c r="B65" s="14">
        <v>0</v>
      </c>
      <c r="C65" s="14">
        <v>0</v>
      </c>
      <c r="D65" s="14">
        <v>0</v>
      </c>
      <c r="E65" s="14">
        <v>0</v>
      </c>
      <c r="F65" s="14">
        <v>0</v>
      </c>
      <c r="G65" s="14">
        <v>0</v>
      </c>
      <c r="I65" s="20"/>
    </row>
    <row r="66" spans="1:9" ht="12.75">
      <c r="A66" s="20" t="s">
        <v>124</v>
      </c>
      <c r="B66" s="14">
        <v>0</v>
      </c>
      <c r="C66" s="14">
        <v>0</v>
      </c>
      <c r="D66" s="14">
        <v>0</v>
      </c>
      <c r="E66" s="14">
        <v>0</v>
      </c>
      <c r="F66" s="14">
        <v>0</v>
      </c>
      <c r="G66" s="14">
        <v>0</v>
      </c>
      <c r="I66" s="20"/>
    </row>
    <row r="67" spans="1:9" ht="12.75">
      <c r="A67" s="20" t="s">
        <v>125</v>
      </c>
      <c r="B67" s="14">
        <v>2274</v>
      </c>
      <c r="C67" s="14">
        <v>2274</v>
      </c>
      <c r="D67" s="14">
        <v>2274</v>
      </c>
      <c r="E67" s="14">
        <v>2274</v>
      </c>
      <c r="F67" s="14">
        <v>2274</v>
      </c>
      <c r="G67" s="14">
        <v>2274</v>
      </c>
      <c r="I67" s="20"/>
    </row>
    <row r="68" spans="1:9" ht="12.75">
      <c r="A68" s="20" t="s">
        <v>126</v>
      </c>
      <c r="B68" s="14">
        <v>1661</v>
      </c>
      <c r="C68" s="14">
        <v>1661</v>
      </c>
      <c r="D68" s="14">
        <v>1661</v>
      </c>
      <c r="E68" s="14">
        <v>1661</v>
      </c>
      <c r="F68" s="14">
        <v>1661</v>
      </c>
      <c r="G68" s="14">
        <v>1661</v>
      </c>
      <c r="I68" s="20"/>
    </row>
    <row r="69" spans="1:9" ht="12.75">
      <c r="A69" s="20" t="s">
        <v>127</v>
      </c>
      <c r="B69" s="14">
        <v>0</v>
      </c>
      <c r="C69" s="14">
        <v>0</v>
      </c>
      <c r="D69" s="14">
        <v>0</v>
      </c>
      <c r="E69" s="14">
        <v>0</v>
      </c>
      <c r="F69" s="14">
        <v>0</v>
      </c>
      <c r="G69" s="14">
        <v>0</v>
      </c>
      <c r="I69" s="20"/>
    </row>
    <row r="70" spans="1:9" ht="12.75">
      <c r="A70" s="20" t="s">
        <v>128</v>
      </c>
      <c r="B70" s="14">
        <v>0</v>
      </c>
      <c r="C70" s="14">
        <v>0</v>
      </c>
      <c r="D70" s="14">
        <v>0</v>
      </c>
      <c r="E70" s="14">
        <v>0</v>
      </c>
      <c r="F70" s="14">
        <v>0</v>
      </c>
      <c r="G70" s="14">
        <v>0</v>
      </c>
      <c r="I70" s="20"/>
    </row>
    <row r="71" spans="1:9" ht="12.75">
      <c r="A71" s="20" t="s">
        <v>129</v>
      </c>
      <c r="B71" s="14">
        <v>4134</v>
      </c>
      <c r="C71" s="14">
        <v>4134</v>
      </c>
      <c r="D71" s="14">
        <v>4134</v>
      </c>
      <c r="E71" s="14">
        <v>4134</v>
      </c>
      <c r="F71" s="14">
        <v>4134</v>
      </c>
      <c r="G71" s="14">
        <v>4134</v>
      </c>
      <c r="I71" s="20"/>
    </row>
    <row r="72" spans="1:9" ht="12.75">
      <c r="A72" s="20" t="s">
        <v>130</v>
      </c>
      <c r="B72" s="14">
        <v>0</v>
      </c>
      <c r="C72" s="14">
        <v>0</v>
      </c>
      <c r="D72" s="14">
        <v>0</v>
      </c>
      <c r="E72" s="14">
        <v>0</v>
      </c>
      <c r="F72" s="14">
        <v>0</v>
      </c>
      <c r="G72" s="14">
        <v>0</v>
      </c>
      <c r="I72" s="20"/>
    </row>
    <row r="73" spans="1:9" ht="12.75">
      <c r="A73" s="20" t="s">
        <v>131</v>
      </c>
      <c r="B73" s="14">
        <v>2135</v>
      </c>
      <c r="C73" s="14">
        <v>2135</v>
      </c>
      <c r="D73" s="14">
        <v>2135</v>
      </c>
      <c r="E73" s="14">
        <v>2135</v>
      </c>
      <c r="F73" s="14">
        <v>2135</v>
      </c>
      <c r="G73" s="14">
        <v>2135</v>
      </c>
      <c r="I73" s="20"/>
    </row>
    <row r="74" spans="1:9" ht="12.75">
      <c r="A74" s="20" t="s">
        <v>132</v>
      </c>
      <c r="B74" s="14">
        <v>73</v>
      </c>
      <c r="C74" s="14">
        <v>73</v>
      </c>
      <c r="D74" s="14">
        <v>73</v>
      </c>
      <c r="E74" s="14">
        <v>73</v>
      </c>
      <c r="F74" s="14">
        <v>73</v>
      </c>
      <c r="G74" s="14">
        <v>73</v>
      </c>
      <c r="I74" s="20"/>
    </row>
    <row r="75" spans="1:9" ht="12.75">
      <c r="A75" s="20" t="s">
        <v>133</v>
      </c>
      <c r="B75" s="14">
        <v>2994.7</v>
      </c>
      <c r="C75" s="14">
        <v>3048.7</v>
      </c>
      <c r="D75" s="14">
        <v>3048.7</v>
      </c>
      <c r="E75" s="14">
        <v>3048.7</v>
      </c>
      <c r="F75" s="14">
        <v>3048.7</v>
      </c>
      <c r="G75" s="14">
        <v>3048.7</v>
      </c>
      <c r="I75" s="20"/>
    </row>
    <row r="76" spans="1:9" ht="12.75">
      <c r="A76" s="20" t="s">
        <v>134</v>
      </c>
      <c r="B76" s="14">
        <v>0</v>
      </c>
      <c r="C76" s="14">
        <v>0</v>
      </c>
      <c r="D76" s="14">
        <v>0</v>
      </c>
      <c r="E76" s="14">
        <v>0</v>
      </c>
      <c r="F76" s="14">
        <v>0</v>
      </c>
      <c r="G76" s="14">
        <v>0</v>
      </c>
      <c r="I76" s="20"/>
    </row>
    <row r="77" spans="1:9" ht="12.75">
      <c r="A77" s="20" t="s">
        <v>135</v>
      </c>
      <c r="B77" s="14">
        <v>0</v>
      </c>
      <c r="C77" s="14">
        <v>0</v>
      </c>
      <c r="D77" s="14">
        <v>0</v>
      </c>
      <c r="E77" s="14">
        <v>0</v>
      </c>
      <c r="F77" s="14">
        <v>0</v>
      </c>
      <c r="G77" s="14">
        <v>0</v>
      </c>
      <c r="I77" s="20"/>
    </row>
    <row r="78" spans="1:9" ht="12.75">
      <c r="A78" s="20" t="s">
        <v>136</v>
      </c>
      <c r="B78" s="14">
        <v>636</v>
      </c>
      <c r="C78" s="14">
        <v>636</v>
      </c>
      <c r="D78" s="14">
        <v>636</v>
      </c>
      <c r="E78" s="14">
        <v>636</v>
      </c>
      <c r="F78" s="14">
        <v>636</v>
      </c>
      <c r="G78" s="14">
        <v>636</v>
      </c>
      <c r="I78" s="20"/>
    </row>
    <row r="79" spans="1:9" ht="12.75">
      <c r="A79" s="20" t="s">
        <v>137</v>
      </c>
      <c r="B79" s="14">
        <v>4.8</v>
      </c>
      <c r="C79" s="14">
        <v>4.8</v>
      </c>
      <c r="D79" s="14">
        <v>4.8</v>
      </c>
      <c r="E79" s="14">
        <v>4.8</v>
      </c>
      <c r="F79" s="14">
        <v>4.8</v>
      </c>
      <c r="G79" s="14">
        <v>4.8</v>
      </c>
      <c r="I79" s="20"/>
    </row>
    <row r="80" spans="1:9" ht="12.75">
      <c r="A80" s="20" t="s">
        <v>138</v>
      </c>
      <c r="B80" s="14">
        <v>80</v>
      </c>
      <c r="C80" s="14">
        <v>80</v>
      </c>
      <c r="D80" s="14">
        <v>80</v>
      </c>
      <c r="E80" s="14">
        <v>80</v>
      </c>
      <c r="F80" s="14">
        <v>80</v>
      </c>
      <c r="G80" s="14">
        <v>80</v>
      </c>
      <c r="I80" s="20"/>
    </row>
    <row r="81" spans="1:9" ht="12.75">
      <c r="A81" s="20" t="s">
        <v>139</v>
      </c>
      <c r="B81" s="14">
        <v>1298</v>
      </c>
      <c r="C81" s="14">
        <v>1298</v>
      </c>
      <c r="D81" s="14">
        <v>1298</v>
      </c>
      <c r="E81" s="14">
        <v>1298</v>
      </c>
      <c r="F81" s="14">
        <v>1298</v>
      </c>
      <c r="G81" s="14">
        <v>1298</v>
      </c>
      <c r="I81" s="20"/>
    </row>
    <row r="82" spans="1:9" ht="12.75">
      <c r="A82" s="20" t="s">
        <v>140</v>
      </c>
      <c r="B82" s="14">
        <v>1761.6</v>
      </c>
      <c r="C82" s="14">
        <v>1761.6</v>
      </c>
      <c r="D82" s="14">
        <v>1761.6</v>
      </c>
      <c r="E82" s="14">
        <v>1761.6</v>
      </c>
      <c r="F82" s="14">
        <v>1761.6</v>
      </c>
      <c r="G82" s="14">
        <v>1761.6</v>
      </c>
      <c r="I82" s="20"/>
    </row>
    <row r="83" spans="1:9" ht="12.75">
      <c r="A83" s="20" t="s">
        <v>141</v>
      </c>
      <c r="B83" s="14">
        <v>0</v>
      </c>
      <c r="C83" s="14">
        <v>0</v>
      </c>
      <c r="D83" s="14">
        <v>0</v>
      </c>
      <c r="E83" s="14">
        <v>0</v>
      </c>
      <c r="F83" s="14">
        <v>0</v>
      </c>
      <c r="G83" s="14">
        <v>0</v>
      </c>
      <c r="I83" s="20"/>
    </row>
    <row r="84" spans="1:9" ht="12.75">
      <c r="A84" s="20" t="s">
        <v>142</v>
      </c>
      <c r="B84" s="14">
        <v>0</v>
      </c>
      <c r="C84" s="14">
        <v>0</v>
      </c>
      <c r="D84" s="14">
        <v>0</v>
      </c>
      <c r="E84" s="14">
        <v>0</v>
      </c>
      <c r="F84" s="14">
        <v>0</v>
      </c>
      <c r="G84" s="14">
        <v>0</v>
      </c>
      <c r="I84" s="20"/>
    </row>
    <row r="85" spans="1:9" ht="12.75">
      <c r="A85" s="20" t="s">
        <v>143</v>
      </c>
      <c r="B85" s="14">
        <v>0</v>
      </c>
      <c r="C85" s="14">
        <v>0</v>
      </c>
      <c r="D85" s="14">
        <v>0</v>
      </c>
      <c r="E85" s="14">
        <v>0</v>
      </c>
      <c r="F85" s="14">
        <v>0</v>
      </c>
      <c r="G85" s="14">
        <v>0</v>
      </c>
      <c r="I85" s="20"/>
    </row>
    <row r="86" spans="1:9" ht="12.75">
      <c r="A86" s="20" t="s">
        <v>144</v>
      </c>
      <c r="B86" s="14">
        <v>6555</v>
      </c>
      <c r="C86" s="14">
        <v>6657</v>
      </c>
      <c r="D86" s="14">
        <v>6656</v>
      </c>
      <c r="E86" s="14">
        <v>6656</v>
      </c>
      <c r="F86" s="14">
        <v>6656</v>
      </c>
      <c r="G86" s="14">
        <v>6656</v>
      </c>
      <c r="I86" s="20"/>
    </row>
    <row r="87" spans="1:9" ht="12.75">
      <c r="A87" s="20" t="s">
        <v>145</v>
      </c>
      <c r="B87" s="14">
        <v>0</v>
      </c>
      <c r="C87" s="14">
        <v>0</v>
      </c>
      <c r="D87" s="14">
        <v>0</v>
      </c>
      <c r="E87" s="14">
        <v>0</v>
      </c>
      <c r="F87" s="14">
        <v>0</v>
      </c>
      <c r="G87" s="14">
        <v>0</v>
      </c>
      <c r="I87" s="20"/>
    </row>
    <row r="88" spans="1:9" ht="12.75">
      <c r="A88" s="20" t="s">
        <v>146</v>
      </c>
      <c r="B88" s="14">
        <v>903</v>
      </c>
      <c r="C88" s="14">
        <v>903</v>
      </c>
      <c r="D88" s="14">
        <v>903</v>
      </c>
      <c r="E88" s="14">
        <v>903</v>
      </c>
      <c r="F88" s="14">
        <v>903</v>
      </c>
      <c r="G88" s="14">
        <v>903</v>
      </c>
      <c r="I88" s="20"/>
    </row>
    <row r="89" spans="1:9" ht="12.75">
      <c r="A89" s="20" t="s">
        <v>147</v>
      </c>
      <c r="B89" s="14">
        <v>240</v>
      </c>
      <c r="C89" s="14">
        <v>240</v>
      </c>
      <c r="D89" s="14">
        <v>240</v>
      </c>
      <c r="E89" s="14">
        <v>240</v>
      </c>
      <c r="F89" s="14">
        <v>240</v>
      </c>
      <c r="G89" s="14">
        <v>240</v>
      </c>
      <c r="I89" s="20"/>
    </row>
    <row r="90" spans="1:9" ht="12.75">
      <c r="A90" s="20" t="s">
        <v>148</v>
      </c>
      <c r="B90" s="14">
        <v>1791</v>
      </c>
      <c r="C90" s="14">
        <v>1791</v>
      </c>
      <c r="D90" s="14">
        <v>1791</v>
      </c>
      <c r="E90" s="14">
        <v>1791</v>
      </c>
      <c r="F90" s="14">
        <v>1791</v>
      </c>
      <c r="G90" s="14">
        <v>1791</v>
      </c>
      <c r="I90" s="20"/>
    </row>
    <row r="91" spans="1:9" ht="12.75">
      <c r="A91" s="20" t="s">
        <v>149</v>
      </c>
      <c r="B91" s="14">
        <v>0</v>
      </c>
      <c r="C91" s="14">
        <v>0</v>
      </c>
      <c r="D91" s="14">
        <v>0</v>
      </c>
      <c r="E91" s="14">
        <v>0</v>
      </c>
      <c r="F91" s="14">
        <v>0</v>
      </c>
      <c r="G91" s="14">
        <v>0</v>
      </c>
      <c r="I91" s="20"/>
    </row>
    <row r="92" spans="1:9" ht="12.75">
      <c r="A92" s="20" t="s">
        <v>150</v>
      </c>
      <c r="B92" s="14">
        <v>1744</v>
      </c>
      <c r="C92" s="14">
        <v>1744</v>
      </c>
      <c r="D92" s="14">
        <v>1744</v>
      </c>
      <c r="E92" s="14">
        <v>1744</v>
      </c>
      <c r="F92" s="14">
        <v>1744</v>
      </c>
      <c r="G92" s="14">
        <v>1744</v>
      </c>
      <c r="I92" s="20"/>
    </row>
    <row r="93" spans="1:9" ht="12.75">
      <c r="A93" s="20" t="s">
        <v>151</v>
      </c>
      <c r="B93" s="14">
        <v>0</v>
      </c>
      <c r="C93" s="14">
        <v>0</v>
      </c>
      <c r="D93" s="14">
        <v>0</v>
      </c>
      <c r="E93" s="14">
        <v>0</v>
      </c>
      <c r="F93" s="14">
        <v>0</v>
      </c>
      <c r="G93" s="14">
        <v>0</v>
      </c>
      <c r="I93" s="20"/>
    </row>
    <row r="94" spans="1:9" ht="12.75">
      <c r="A94" s="20" t="s">
        <v>152</v>
      </c>
      <c r="B94" s="14">
        <v>0</v>
      </c>
      <c r="C94" s="14">
        <v>0</v>
      </c>
      <c r="D94" s="14">
        <v>0</v>
      </c>
      <c r="E94" s="14">
        <v>0</v>
      </c>
      <c r="F94" s="14">
        <v>0</v>
      </c>
      <c r="G94" s="14">
        <v>0</v>
      </c>
      <c r="I94" s="20"/>
    </row>
    <row r="95" spans="1:9" ht="12.75">
      <c r="A95" s="20" t="s">
        <v>153</v>
      </c>
      <c r="B95" s="14">
        <v>205.06</v>
      </c>
      <c r="C95" s="14">
        <v>205.06</v>
      </c>
      <c r="D95" s="14">
        <v>205.06</v>
      </c>
      <c r="E95" s="14">
        <v>205.06</v>
      </c>
      <c r="F95" s="14">
        <v>205.06</v>
      </c>
      <c r="G95" s="14">
        <v>205.06</v>
      </c>
      <c r="I95" s="20"/>
    </row>
    <row r="96" spans="1:9" ht="12.75">
      <c r="A96" s="20" t="s">
        <v>154</v>
      </c>
      <c r="B96" s="14">
        <v>87</v>
      </c>
      <c r="C96" s="14">
        <v>87</v>
      </c>
      <c r="D96" s="14">
        <v>87</v>
      </c>
      <c r="E96" s="14">
        <v>87</v>
      </c>
      <c r="F96" s="14">
        <v>87</v>
      </c>
      <c r="G96" s="14">
        <v>87</v>
      </c>
      <c r="I96" s="20"/>
    </row>
    <row r="97" spans="1:9" ht="12.75">
      <c r="A97" s="20" t="s">
        <v>155</v>
      </c>
      <c r="B97" s="14">
        <v>0</v>
      </c>
      <c r="C97" s="14">
        <v>0</v>
      </c>
      <c r="D97" s="14">
        <v>0</v>
      </c>
      <c r="E97" s="14">
        <v>0</v>
      </c>
      <c r="F97" s="14">
        <v>0</v>
      </c>
      <c r="G97" s="14">
        <v>0</v>
      </c>
      <c r="I97" s="20"/>
    </row>
    <row r="98" spans="1:9" ht="12.75">
      <c r="A98" s="20" t="s">
        <v>156</v>
      </c>
      <c r="B98" s="14">
        <v>620</v>
      </c>
      <c r="C98" s="14">
        <v>620</v>
      </c>
      <c r="D98" s="14">
        <v>620</v>
      </c>
      <c r="E98" s="14">
        <v>620</v>
      </c>
      <c r="F98" s="14">
        <v>620</v>
      </c>
      <c r="G98" s="14">
        <v>620</v>
      </c>
      <c r="I98" s="20"/>
    </row>
    <row r="99" spans="1:9" ht="12.75">
      <c r="A99" s="20" t="s">
        <v>157</v>
      </c>
      <c r="B99" s="14">
        <v>0</v>
      </c>
      <c r="C99" s="14">
        <v>0</v>
      </c>
      <c r="D99" s="14">
        <v>0</v>
      </c>
      <c r="E99" s="14">
        <v>0</v>
      </c>
      <c r="F99" s="14">
        <v>0</v>
      </c>
      <c r="G99" s="14">
        <v>0</v>
      </c>
      <c r="I99" s="20"/>
    </row>
    <row r="100" spans="1:9" ht="12.75">
      <c r="A100" s="20" t="s">
        <v>158</v>
      </c>
      <c r="B100" s="14">
        <v>0</v>
      </c>
      <c r="C100" s="14">
        <v>0</v>
      </c>
      <c r="D100" s="14">
        <v>0</v>
      </c>
      <c r="E100" s="14">
        <v>0</v>
      </c>
      <c r="F100" s="14">
        <v>0</v>
      </c>
      <c r="G100" s="14">
        <v>0</v>
      </c>
      <c r="I100" s="20"/>
    </row>
    <row r="101" spans="1:9" ht="12.75">
      <c r="A101" s="20" t="s">
        <v>159</v>
      </c>
      <c r="B101" s="14">
        <v>0</v>
      </c>
      <c r="C101" s="14">
        <v>0</v>
      </c>
      <c r="D101" s="14">
        <v>0</v>
      </c>
      <c r="E101" s="14">
        <v>0</v>
      </c>
      <c r="F101" s="14">
        <v>0</v>
      </c>
      <c r="G101" s="14">
        <v>0</v>
      </c>
      <c r="I101" s="20"/>
    </row>
    <row r="102" spans="1:9" ht="12.75">
      <c r="A102" s="20" t="s">
        <v>160</v>
      </c>
      <c r="B102" s="14">
        <v>0</v>
      </c>
      <c r="C102" s="14">
        <v>0</v>
      </c>
      <c r="D102" s="14">
        <v>0</v>
      </c>
      <c r="E102" s="14">
        <v>0</v>
      </c>
      <c r="F102" s="14">
        <v>0</v>
      </c>
      <c r="G102" s="14">
        <v>0</v>
      </c>
      <c r="I102" s="20"/>
    </row>
    <row r="103" spans="1:9" ht="12.75">
      <c r="A103" s="20" t="s">
        <v>161</v>
      </c>
      <c r="B103" s="14">
        <v>258</v>
      </c>
      <c r="C103" s="14">
        <v>258</v>
      </c>
      <c r="D103" s="14">
        <v>258</v>
      </c>
      <c r="E103" s="14">
        <v>258</v>
      </c>
      <c r="F103" s="14">
        <v>258</v>
      </c>
      <c r="G103" s="14">
        <v>258</v>
      </c>
      <c r="I103" s="20"/>
    </row>
    <row r="104" spans="1:9" ht="12.75">
      <c r="A104" s="20" t="s">
        <v>162</v>
      </c>
      <c r="B104" s="14">
        <v>0</v>
      </c>
      <c r="C104" s="14">
        <v>0</v>
      </c>
      <c r="D104" s="14">
        <v>0</v>
      </c>
      <c r="E104" s="14">
        <v>0</v>
      </c>
      <c r="F104" s="14">
        <v>0</v>
      </c>
      <c r="G104" s="14">
        <v>0</v>
      </c>
      <c r="I104" s="20"/>
    </row>
    <row r="105" spans="1:9" ht="12.75">
      <c r="A105" s="20" t="s">
        <v>163</v>
      </c>
      <c r="B105" s="14">
        <v>0</v>
      </c>
      <c r="C105" s="14">
        <v>0</v>
      </c>
      <c r="D105" s="14">
        <v>0</v>
      </c>
      <c r="E105" s="14">
        <v>0</v>
      </c>
      <c r="F105" s="14">
        <v>0</v>
      </c>
      <c r="G105" s="14">
        <v>0</v>
      </c>
      <c r="I105" s="20"/>
    </row>
    <row r="106" spans="1:9" ht="12.75">
      <c r="A106" s="20" t="s">
        <v>164</v>
      </c>
      <c r="B106" s="14">
        <v>1770</v>
      </c>
      <c r="C106" s="14">
        <v>1770</v>
      </c>
      <c r="D106" s="14">
        <v>1770</v>
      </c>
      <c r="E106" s="14">
        <v>1770</v>
      </c>
      <c r="F106" s="14">
        <v>1770</v>
      </c>
      <c r="G106" s="14">
        <v>1770</v>
      </c>
      <c r="I106" s="20"/>
    </row>
    <row r="107" spans="1:9" ht="12.75">
      <c r="A107" s="20" t="s">
        <v>165</v>
      </c>
      <c r="B107" s="14">
        <v>0</v>
      </c>
      <c r="C107" s="14">
        <v>0</v>
      </c>
      <c r="D107" s="14">
        <v>0</v>
      </c>
      <c r="E107" s="14">
        <v>0</v>
      </c>
      <c r="F107" s="14">
        <v>0</v>
      </c>
      <c r="G107" s="14">
        <v>0</v>
      </c>
      <c r="I107" s="20"/>
    </row>
    <row r="108" spans="1:9" ht="12.75">
      <c r="A108" s="20" t="s">
        <v>166</v>
      </c>
      <c r="B108" s="14">
        <v>0</v>
      </c>
      <c r="C108" s="14">
        <v>0</v>
      </c>
      <c r="D108" s="14">
        <v>0</v>
      </c>
      <c r="E108" s="14">
        <v>0</v>
      </c>
      <c r="F108" s="14">
        <v>0</v>
      </c>
      <c r="G108" s="14">
        <v>0</v>
      </c>
      <c r="I108" s="20"/>
    </row>
    <row r="109" spans="1:9" ht="12.75">
      <c r="A109" s="20" t="s">
        <v>167</v>
      </c>
      <c r="B109" s="14">
        <v>0</v>
      </c>
      <c r="C109" s="14">
        <v>0</v>
      </c>
      <c r="D109" s="14">
        <v>0</v>
      </c>
      <c r="E109" s="14">
        <v>0</v>
      </c>
      <c r="F109" s="14">
        <v>0</v>
      </c>
      <c r="G109" s="14">
        <v>0</v>
      </c>
      <c r="I109" s="20"/>
    </row>
    <row r="110" spans="1:9" ht="12.75">
      <c r="A110" s="20" t="s">
        <v>168</v>
      </c>
      <c r="B110" s="14">
        <v>0</v>
      </c>
      <c r="C110" s="14">
        <v>0</v>
      </c>
      <c r="D110" s="14">
        <v>0</v>
      </c>
      <c r="E110" s="14">
        <v>0</v>
      </c>
      <c r="F110" s="14">
        <v>0</v>
      </c>
      <c r="G110" s="14">
        <v>0</v>
      </c>
      <c r="I110" s="20"/>
    </row>
    <row r="111" spans="1:9" ht="12.75">
      <c r="A111" s="20" t="s">
        <v>169</v>
      </c>
      <c r="B111" s="14">
        <v>0</v>
      </c>
      <c r="C111" s="14">
        <v>0</v>
      </c>
      <c r="D111" s="14">
        <v>0</v>
      </c>
      <c r="E111" s="14">
        <v>0</v>
      </c>
      <c r="F111" s="14">
        <v>0</v>
      </c>
      <c r="G111" s="14">
        <v>0</v>
      </c>
      <c r="I111" s="20"/>
    </row>
    <row r="112" spans="1:9" ht="12.75">
      <c r="A112" s="20" t="s">
        <v>170</v>
      </c>
      <c r="B112" s="14">
        <v>0</v>
      </c>
      <c r="C112" s="14">
        <v>0</v>
      </c>
      <c r="D112" s="14">
        <v>0</v>
      </c>
      <c r="E112" s="14">
        <v>0</v>
      </c>
      <c r="F112" s="14">
        <v>0</v>
      </c>
      <c r="G112" s="14">
        <v>0</v>
      </c>
      <c r="I112" s="20"/>
    </row>
    <row r="113" spans="1:9" ht="12.75">
      <c r="A113" s="20" t="s">
        <v>171</v>
      </c>
      <c r="B113" s="14">
        <v>0</v>
      </c>
      <c r="C113" s="14">
        <v>0</v>
      </c>
      <c r="D113" s="14">
        <v>0</v>
      </c>
      <c r="E113" s="14">
        <v>0</v>
      </c>
      <c r="F113" s="14">
        <v>0</v>
      </c>
      <c r="G113" s="14">
        <v>0</v>
      </c>
      <c r="I113" s="20"/>
    </row>
    <row r="114" spans="1:9" ht="12.75">
      <c r="A114" s="20" t="s">
        <v>172</v>
      </c>
      <c r="B114" s="14">
        <v>0</v>
      </c>
      <c r="C114" s="14">
        <v>0</v>
      </c>
      <c r="D114" s="14">
        <v>0</v>
      </c>
      <c r="E114" s="14">
        <v>0</v>
      </c>
      <c r="F114" s="14">
        <v>0</v>
      </c>
      <c r="G114" s="14">
        <v>0</v>
      </c>
      <c r="I114" s="20"/>
    </row>
    <row r="115" spans="1:9" ht="12.75">
      <c r="A115" s="20" t="s">
        <v>173</v>
      </c>
      <c r="B115" s="14">
        <v>0</v>
      </c>
      <c r="C115" s="14">
        <v>0</v>
      </c>
      <c r="D115" s="14">
        <v>0</v>
      </c>
      <c r="E115" s="14">
        <v>0</v>
      </c>
      <c r="F115" s="14">
        <v>0</v>
      </c>
      <c r="G115" s="14">
        <v>0</v>
      </c>
      <c r="I115" s="20"/>
    </row>
    <row r="116" spans="1:9" ht="12.75">
      <c r="A116" s="20" t="s">
        <v>174</v>
      </c>
      <c r="B116" s="14">
        <v>0</v>
      </c>
      <c r="C116" s="14">
        <v>0</v>
      </c>
      <c r="D116" s="14">
        <v>0</v>
      </c>
      <c r="E116" s="14">
        <v>0</v>
      </c>
      <c r="F116" s="14">
        <v>0</v>
      </c>
      <c r="G116" s="14">
        <v>0</v>
      </c>
      <c r="I116" s="20"/>
    </row>
    <row r="117" spans="1:9" ht="12.75">
      <c r="A117" s="20" t="s">
        <v>175</v>
      </c>
      <c r="B117" s="14">
        <v>1236</v>
      </c>
      <c r="C117" s="14">
        <v>1236</v>
      </c>
      <c r="D117" s="14">
        <v>1236</v>
      </c>
      <c r="E117" s="14">
        <v>1236</v>
      </c>
      <c r="F117" s="14">
        <v>1236</v>
      </c>
      <c r="G117" s="14">
        <v>1236</v>
      </c>
      <c r="I117" s="20"/>
    </row>
    <row r="118" spans="1:9" ht="12.75">
      <c r="A118" s="20" t="s">
        <v>176</v>
      </c>
      <c r="B118" s="14">
        <v>0</v>
      </c>
      <c r="C118" s="14">
        <v>0</v>
      </c>
      <c r="D118" s="14">
        <v>0</v>
      </c>
      <c r="E118" s="14">
        <v>0</v>
      </c>
      <c r="F118" s="14">
        <v>0</v>
      </c>
      <c r="G118" s="14">
        <v>0</v>
      </c>
      <c r="I118" s="20"/>
    </row>
    <row r="119" spans="1:9" ht="12.75">
      <c r="A119" s="20" t="s">
        <v>177</v>
      </c>
      <c r="B119" s="14">
        <v>0</v>
      </c>
      <c r="C119" s="14">
        <v>0</v>
      </c>
      <c r="D119" s="14">
        <v>0</v>
      </c>
      <c r="E119" s="14">
        <v>0</v>
      </c>
      <c r="F119" s="14">
        <v>0</v>
      </c>
      <c r="G119" s="14">
        <v>0</v>
      </c>
      <c r="I119" s="20"/>
    </row>
    <row r="120" spans="1:9" ht="12.75">
      <c r="A120" s="20" t="s">
        <v>178</v>
      </c>
      <c r="B120" s="14">
        <v>0</v>
      </c>
      <c r="C120" s="14">
        <v>0</v>
      </c>
      <c r="D120" s="14">
        <v>0</v>
      </c>
      <c r="E120" s="14">
        <v>0</v>
      </c>
      <c r="F120" s="14">
        <v>0</v>
      </c>
      <c r="G120" s="14">
        <v>0</v>
      </c>
      <c r="I120" s="20"/>
    </row>
    <row r="121" spans="1:9" ht="12.75">
      <c r="A121" s="20" t="s">
        <v>179</v>
      </c>
      <c r="B121" s="14">
        <v>0</v>
      </c>
      <c r="C121" s="14">
        <v>0</v>
      </c>
      <c r="D121" s="14">
        <v>0</v>
      </c>
      <c r="E121" s="14">
        <v>0</v>
      </c>
      <c r="F121" s="14">
        <v>0</v>
      </c>
      <c r="G121" s="14">
        <v>0</v>
      </c>
      <c r="I121" s="20"/>
    </row>
    <row r="122" spans="1:9" ht="12.75">
      <c r="A122" s="20" t="s">
        <v>180</v>
      </c>
      <c r="B122" s="14">
        <v>1761</v>
      </c>
      <c r="C122" s="14">
        <v>1761</v>
      </c>
      <c r="D122" s="14">
        <v>1761</v>
      </c>
      <c r="E122" s="14">
        <v>1761</v>
      </c>
      <c r="F122" s="14">
        <v>1761</v>
      </c>
      <c r="G122" s="14">
        <v>1761</v>
      </c>
      <c r="I122" s="20"/>
    </row>
    <row r="123" spans="1:9" ht="12.75">
      <c r="A123" s="20" t="s">
        <v>181</v>
      </c>
      <c r="B123" s="14">
        <v>0</v>
      </c>
      <c r="C123" s="14">
        <v>0</v>
      </c>
      <c r="D123" s="14">
        <v>0</v>
      </c>
      <c r="E123" s="14">
        <v>0</v>
      </c>
      <c r="F123" s="14">
        <v>0</v>
      </c>
      <c r="G123" s="14">
        <v>0</v>
      </c>
      <c r="I123" s="20"/>
    </row>
    <row r="124" spans="1:9" ht="12.75">
      <c r="A124" s="20" t="s">
        <v>182</v>
      </c>
      <c r="B124" s="14">
        <v>484</v>
      </c>
      <c r="C124" s="14">
        <v>484</v>
      </c>
      <c r="D124" s="14">
        <v>484</v>
      </c>
      <c r="E124" s="14">
        <v>484</v>
      </c>
      <c r="F124" s="14">
        <v>484</v>
      </c>
      <c r="G124" s="14">
        <v>484</v>
      </c>
      <c r="I124" s="20"/>
    </row>
    <row r="125" spans="1:9" ht="12.75">
      <c r="A125" s="20" t="s">
        <v>183</v>
      </c>
      <c r="B125" s="14">
        <v>0</v>
      </c>
      <c r="C125" s="14">
        <v>0</v>
      </c>
      <c r="D125" s="14">
        <v>0</v>
      </c>
      <c r="E125" s="14">
        <v>0</v>
      </c>
      <c r="F125" s="14">
        <v>0</v>
      </c>
      <c r="G125" s="14">
        <v>0</v>
      </c>
      <c r="I125" s="20"/>
    </row>
    <row r="126" spans="1:9" ht="12.75">
      <c r="A126" s="20" t="s">
        <v>184</v>
      </c>
      <c r="B126" s="14">
        <v>0</v>
      </c>
      <c r="C126" s="14">
        <v>0</v>
      </c>
      <c r="D126" s="14">
        <v>0</v>
      </c>
      <c r="E126" s="14">
        <v>0</v>
      </c>
      <c r="F126" s="14">
        <v>0</v>
      </c>
      <c r="G126" s="14">
        <v>0</v>
      </c>
      <c r="I126" s="20"/>
    </row>
    <row r="127" spans="1:9" ht="12.75">
      <c r="A127" s="20" t="s">
        <v>185</v>
      </c>
      <c r="B127" s="14">
        <v>0</v>
      </c>
      <c r="C127" s="14">
        <v>0</v>
      </c>
      <c r="D127" s="14">
        <v>0</v>
      </c>
      <c r="E127" s="14">
        <v>0</v>
      </c>
      <c r="F127" s="14">
        <v>0</v>
      </c>
      <c r="G127" s="14">
        <v>0</v>
      </c>
      <c r="I127" s="20"/>
    </row>
    <row r="128" spans="1:9" ht="12.75">
      <c r="A128" s="20" t="s">
        <v>186</v>
      </c>
      <c r="B128" s="14">
        <v>0</v>
      </c>
      <c r="C128" s="14">
        <v>0</v>
      </c>
      <c r="D128" s="14">
        <v>0</v>
      </c>
      <c r="E128" s="14">
        <v>0</v>
      </c>
      <c r="F128" s="14">
        <v>0</v>
      </c>
      <c r="G128" s="14">
        <v>0</v>
      </c>
      <c r="I128" s="20"/>
    </row>
    <row r="129" spans="1:9" ht="12.75">
      <c r="A129" s="20" t="s">
        <v>187</v>
      </c>
      <c r="B129" s="14">
        <v>2560</v>
      </c>
      <c r="C129" s="14">
        <v>2560</v>
      </c>
      <c r="D129" s="14">
        <v>2560</v>
      </c>
      <c r="E129" s="14">
        <v>2560</v>
      </c>
      <c r="F129" s="14">
        <v>2560</v>
      </c>
      <c r="G129" s="14">
        <v>2560</v>
      </c>
      <c r="I129" s="20"/>
    </row>
    <row r="130" spans="1:9" ht="12.75">
      <c r="A130" s="20" t="s">
        <v>188</v>
      </c>
      <c r="B130" s="14">
        <v>24</v>
      </c>
      <c r="C130" s="14">
        <v>24</v>
      </c>
      <c r="D130" s="14">
        <v>24</v>
      </c>
      <c r="E130" s="14">
        <v>24</v>
      </c>
      <c r="F130" s="14">
        <v>24</v>
      </c>
      <c r="G130" s="14">
        <v>24</v>
      </c>
      <c r="I130" s="20"/>
    </row>
    <row r="131" spans="1:9" ht="12.75">
      <c r="A131" s="20" t="s">
        <v>189</v>
      </c>
      <c r="B131" s="14">
        <v>0</v>
      </c>
      <c r="C131" s="14">
        <v>0</v>
      </c>
      <c r="D131" s="14">
        <v>0</v>
      </c>
      <c r="E131" s="14">
        <v>0</v>
      </c>
      <c r="F131" s="14">
        <v>0</v>
      </c>
      <c r="G131" s="14">
        <v>0</v>
      </c>
      <c r="I131" s="20"/>
    </row>
    <row r="132" spans="1:9" ht="12.75">
      <c r="A132" s="20" t="s">
        <v>190</v>
      </c>
      <c r="B132" s="14">
        <v>1674</v>
      </c>
      <c r="C132" s="14">
        <v>1674</v>
      </c>
      <c r="D132" s="14">
        <v>1674</v>
      </c>
      <c r="E132" s="14">
        <v>1674</v>
      </c>
      <c r="F132" s="14">
        <v>1674</v>
      </c>
      <c r="G132" s="14">
        <v>1674</v>
      </c>
      <c r="I132" s="20"/>
    </row>
    <row r="133" spans="1:9" ht="12.75">
      <c r="A133" s="20" t="s">
        <v>191</v>
      </c>
      <c r="B133" s="14">
        <v>0</v>
      </c>
      <c r="C133" s="14">
        <v>0</v>
      </c>
      <c r="D133" s="14">
        <v>0</v>
      </c>
      <c r="E133" s="14">
        <v>0</v>
      </c>
      <c r="F133" s="14">
        <v>0</v>
      </c>
      <c r="G133" s="14">
        <v>0</v>
      </c>
      <c r="I133" s="20"/>
    </row>
    <row r="134" spans="1:9" ht="12.75">
      <c r="A134" s="20" t="s">
        <v>192</v>
      </c>
      <c r="B134" s="14">
        <v>0</v>
      </c>
      <c r="C134" s="14">
        <v>0</v>
      </c>
      <c r="D134" s="14">
        <v>0</v>
      </c>
      <c r="E134" s="14">
        <v>0</v>
      </c>
      <c r="F134" s="14">
        <v>0</v>
      </c>
      <c r="G134" s="14">
        <v>0</v>
      </c>
      <c r="I134" s="20"/>
    </row>
    <row r="135" spans="1:9" ht="12.75">
      <c r="A135" s="20" t="s">
        <v>193</v>
      </c>
      <c r="B135" s="14">
        <v>0</v>
      </c>
      <c r="C135" s="14">
        <v>0</v>
      </c>
      <c r="D135" s="14">
        <v>0</v>
      </c>
      <c r="E135" s="14">
        <v>0</v>
      </c>
      <c r="F135" s="14">
        <v>0</v>
      </c>
      <c r="G135" s="14">
        <v>0</v>
      </c>
      <c r="I135" s="20"/>
    </row>
    <row r="136" spans="1:9" ht="12.75">
      <c r="A136" s="20" t="s">
        <v>194</v>
      </c>
      <c r="B136" s="14">
        <v>0</v>
      </c>
      <c r="C136" s="14">
        <v>0</v>
      </c>
      <c r="D136" s="14">
        <v>0</v>
      </c>
      <c r="E136" s="14">
        <v>0</v>
      </c>
      <c r="F136" s="14">
        <v>0</v>
      </c>
      <c r="G136" s="14">
        <v>0</v>
      </c>
      <c r="I136" s="20"/>
    </row>
    <row r="137" spans="1:9" ht="12.75">
      <c r="A137" s="20" t="s">
        <v>195</v>
      </c>
      <c r="B137" s="14">
        <v>545</v>
      </c>
      <c r="C137" s="14">
        <v>545</v>
      </c>
      <c r="D137" s="14">
        <v>545</v>
      </c>
      <c r="E137" s="14">
        <v>545</v>
      </c>
      <c r="F137" s="14">
        <v>545</v>
      </c>
      <c r="G137" s="14">
        <v>545</v>
      </c>
      <c r="I137" s="20"/>
    </row>
    <row r="138" spans="1:9" ht="12.75">
      <c r="A138" s="20" t="s">
        <v>196</v>
      </c>
      <c r="B138" s="14">
        <v>0</v>
      </c>
      <c r="C138" s="14">
        <v>0</v>
      </c>
      <c r="D138" s="14">
        <v>0</v>
      </c>
      <c r="E138" s="14">
        <v>0</v>
      </c>
      <c r="F138" s="14">
        <v>0</v>
      </c>
      <c r="G138" s="14">
        <v>0</v>
      </c>
      <c r="I138" s="20"/>
    </row>
    <row r="139" spans="1:9" ht="12.75">
      <c r="A139" s="20" t="s">
        <v>197</v>
      </c>
      <c r="B139" s="14">
        <v>989</v>
      </c>
      <c r="C139" s="14">
        <v>989</v>
      </c>
      <c r="D139" s="14">
        <v>989</v>
      </c>
      <c r="E139" s="14">
        <v>989</v>
      </c>
      <c r="F139" s="14">
        <v>989</v>
      </c>
      <c r="G139" s="14">
        <v>989</v>
      </c>
      <c r="I139" s="20"/>
    </row>
    <row r="140" spans="1:9" ht="12.75">
      <c r="A140" s="20" t="s">
        <v>198</v>
      </c>
      <c r="B140" s="14">
        <v>0</v>
      </c>
      <c r="C140" s="14">
        <v>0</v>
      </c>
      <c r="D140" s="14">
        <v>0</v>
      </c>
      <c r="E140" s="14">
        <v>0</v>
      </c>
      <c r="F140" s="14">
        <v>0</v>
      </c>
      <c r="G140" s="14">
        <v>0</v>
      </c>
      <c r="I140" s="20"/>
    </row>
    <row r="141" spans="1:9" ht="12.75">
      <c r="A141" s="20" t="s">
        <v>199</v>
      </c>
      <c r="B141" s="14">
        <v>0</v>
      </c>
      <c r="C141" s="14">
        <v>0</v>
      </c>
      <c r="D141" s="14">
        <v>0</v>
      </c>
      <c r="E141" s="14">
        <v>0</v>
      </c>
      <c r="F141" s="14">
        <v>0</v>
      </c>
      <c r="G141" s="14">
        <v>0</v>
      </c>
      <c r="I141" s="20"/>
    </row>
    <row r="142" spans="1:9" ht="12.75">
      <c r="A142" s="20" t="s">
        <v>200</v>
      </c>
      <c r="B142" s="14">
        <v>0</v>
      </c>
      <c r="C142" s="14">
        <v>0</v>
      </c>
      <c r="D142" s="14">
        <v>0</v>
      </c>
      <c r="E142" s="14">
        <v>0</v>
      </c>
      <c r="F142" s="14">
        <v>0</v>
      </c>
      <c r="G142" s="14">
        <v>0</v>
      </c>
      <c r="I142" s="20"/>
    </row>
    <row r="143" spans="1:9" ht="12.75">
      <c r="A143" s="20" t="s">
        <v>201</v>
      </c>
      <c r="B143" s="14">
        <v>0</v>
      </c>
      <c r="C143" s="14">
        <v>0</v>
      </c>
      <c r="D143" s="14">
        <v>0</v>
      </c>
      <c r="E143" s="14">
        <v>0</v>
      </c>
      <c r="F143" s="14">
        <v>0</v>
      </c>
      <c r="G143" s="14">
        <v>0</v>
      </c>
      <c r="I143" s="20"/>
    </row>
    <row r="144" spans="1:9" ht="12.75">
      <c r="A144" s="20" t="s">
        <v>202</v>
      </c>
      <c r="B144" s="14">
        <v>0</v>
      </c>
      <c r="C144" s="14">
        <v>0</v>
      </c>
      <c r="D144" s="14">
        <v>0</v>
      </c>
      <c r="E144" s="14">
        <v>0</v>
      </c>
      <c r="F144" s="14">
        <v>0</v>
      </c>
      <c r="G144" s="14">
        <v>0</v>
      </c>
      <c r="I144" s="20"/>
    </row>
    <row r="145" spans="1:9" ht="12.75">
      <c r="A145" s="20" t="s">
        <v>203</v>
      </c>
      <c r="B145" s="14">
        <v>237.8</v>
      </c>
      <c r="C145" s="14">
        <v>239.4</v>
      </c>
      <c r="D145" s="14">
        <v>239.4</v>
      </c>
      <c r="E145" s="14">
        <v>239.4</v>
      </c>
      <c r="F145" s="14">
        <v>239.4</v>
      </c>
      <c r="G145" s="14">
        <v>239.4</v>
      </c>
      <c r="I145" s="20"/>
    </row>
    <row r="146" spans="1:9" ht="12.75">
      <c r="A146" s="20" t="s">
        <v>204</v>
      </c>
      <c r="B146" s="14">
        <v>1911</v>
      </c>
      <c r="C146" s="14">
        <v>1911</v>
      </c>
      <c r="D146" s="14">
        <v>1901</v>
      </c>
      <c r="E146" s="14">
        <v>1901</v>
      </c>
      <c r="F146" s="14">
        <v>1901</v>
      </c>
      <c r="G146" s="14">
        <v>1901</v>
      </c>
      <c r="I146" s="20"/>
    </row>
    <row r="147" spans="1:9" ht="12.75">
      <c r="A147" s="20" t="s">
        <v>205</v>
      </c>
      <c r="B147" s="14">
        <v>635</v>
      </c>
      <c r="C147" s="14">
        <v>635</v>
      </c>
      <c r="D147" s="14">
        <v>635</v>
      </c>
      <c r="E147" s="14">
        <v>635</v>
      </c>
      <c r="F147" s="14">
        <v>635</v>
      </c>
      <c r="G147" s="14">
        <v>635</v>
      </c>
      <c r="I147" s="20"/>
    </row>
    <row r="148" spans="1:9" ht="12.75">
      <c r="A148" s="20" t="s">
        <v>206</v>
      </c>
      <c r="B148" s="14">
        <v>79.4</v>
      </c>
      <c r="C148" s="14">
        <v>79.4</v>
      </c>
      <c r="D148" s="14">
        <v>79.4</v>
      </c>
      <c r="E148" s="14">
        <v>79.4</v>
      </c>
      <c r="F148" s="14">
        <v>79.4</v>
      </c>
      <c r="G148" s="14">
        <v>79.4</v>
      </c>
      <c r="I148" s="20"/>
    </row>
    <row r="149" spans="1:9" ht="12.75">
      <c r="A149" s="20" t="s">
        <v>207</v>
      </c>
      <c r="B149" s="14">
        <v>10.5</v>
      </c>
      <c r="C149" s="14">
        <v>10.5</v>
      </c>
      <c r="D149" s="14">
        <v>10.5</v>
      </c>
      <c r="E149" s="14">
        <v>10.5</v>
      </c>
      <c r="F149" s="14">
        <v>10.5</v>
      </c>
      <c r="G149" s="14">
        <v>10.5</v>
      </c>
      <c r="I149" s="20"/>
    </row>
    <row r="150" spans="1:9" ht="12.75">
      <c r="A150" s="20" t="s">
        <v>208</v>
      </c>
      <c r="B150" s="14">
        <v>0</v>
      </c>
      <c r="C150" s="14">
        <v>0</v>
      </c>
      <c r="D150" s="14">
        <v>0</v>
      </c>
      <c r="E150" s="14">
        <v>0</v>
      </c>
      <c r="F150" s="14">
        <v>0</v>
      </c>
      <c r="G150" s="14">
        <v>0</v>
      </c>
      <c r="I150" s="20"/>
    </row>
    <row r="151" spans="1:9" ht="12.75">
      <c r="A151" s="20" t="s">
        <v>209</v>
      </c>
      <c r="B151" s="14">
        <v>0</v>
      </c>
      <c r="C151" s="14">
        <v>0</v>
      </c>
      <c r="D151" s="14">
        <v>0</v>
      </c>
      <c r="E151" s="14">
        <v>0</v>
      </c>
      <c r="F151" s="14">
        <v>0</v>
      </c>
      <c r="G151" s="14">
        <v>0</v>
      </c>
      <c r="I151" s="20"/>
    </row>
    <row r="152" spans="1:9" ht="12.75">
      <c r="A152" s="20" t="s">
        <v>210</v>
      </c>
      <c r="B152" s="14">
        <v>0</v>
      </c>
      <c r="C152" s="14">
        <v>0</v>
      </c>
      <c r="D152" s="14">
        <v>0</v>
      </c>
      <c r="E152" s="14">
        <v>0</v>
      </c>
      <c r="F152" s="14">
        <v>0</v>
      </c>
      <c r="G152" s="14">
        <v>0</v>
      </c>
      <c r="I152" s="20"/>
    </row>
    <row r="153" spans="1:9" ht="12.75">
      <c r="A153" s="20" t="s">
        <v>211</v>
      </c>
      <c r="B153" s="14">
        <v>0</v>
      </c>
      <c r="C153" s="14">
        <v>0</v>
      </c>
      <c r="D153" s="14">
        <v>0</v>
      </c>
      <c r="E153" s="14">
        <v>0</v>
      </c>
      <c r="F153" s="14">
        <v>0</v>
      </c>
      <c r="G153" s="14">
        <v>0</v>
      </c>
      <c r="I153" s="20"/>
    </row>
    <row r="154" spans="1:9" ht="12.75">
      <c r="A154" s="20" t="s">
        <v>212</v>
      </c>
      <c r="B154" s="14">
        <v>0</v>
      </c>
      <c r="C154" s="14">
        <v>0</v>
      </c>
      <c r="D154" s="14">
        <v>0</v>
      </c>
      <c r="E154" s="14">
        <v>0</v>
      </c>
      <c r="F154" s="14">
        <v>0</v>
      </c>
      <c r="G154" s="14">
        <v>0</v>
      </c>
      <c r="I154" s="20"/>
    </row>
    <row r="155" spans="1:9" ht="12.75">
      <c r="A155" s="20" t="s">
        <v>213</v>
      </c>
      <c r="B155" s="14">
        <v>0</v>
      </c>
      <c r="C155" s="14">
        <v>0</v>
      </c>
      <c r="D155" s="14">
        <v>0</v>
      </c>
      <c r="E155" s="14">
        <v>0</v>
      </c>
      <c r="F155" s="14">
        <v>0</v>
      </c>
      <c r="G155" s="14">
        <v>0</v>
      </c>
      <c r="I155" s="20"/>
    </row>
    <row r="156" spans="1:9" ht="12.75">
      <c r="A156" s="20" t="s">
        <v>214</v>
      </c>
      <c r="B156" s="14">
        <v>0</v>
      </c>
      <c r="C156" s="14">
        <v>0</v>
      </c>
      <c r="D156" s="14">
        <v>0</v>
      </c>
      <c r="E156" s="14">
        <v>0</v>
      </c>
      <c r="F156" s="14">
        <v>0</v>
      </c>
      <c r="G156" s="14">
        <v>0</v>
      </c>
      <c r="I156" s="20"/>
    </row>
    <row r="157" spans="1:9" ht="12.75">
      <c r="A157" s="20" t="s">
        <v>215</v>
      </c>
      <c r="B157" s="14">
        <v>306</v>
      </c>
      <c r="C157" s="14">
        <v>306</v>
      </c>
      <c r="D157" s="14">
        <v>306</v>
      </c>
      <c r="E157" s="14">
        <v>306</v>
      </c>
      <c r="F157" s="14">
        <v>306</v>
      </c>
      <c r="G157" s="14">
        <v>306</v>
      </c>
      <c r="I157" s="20"/>
    </row>
    <row r="158" spans="1:9" ht="12.75">
      <c r="A158" s="20" t="s">
        <v>216</v>
      </c>
      <c r="B158" s="14">
        <v>0</v>
      </c>
      <c r="C158" s="14">
        <v>0</v>
      </c>
      <c r="D158" s="14">
        <v>0</v>
      </c>
      <c r="E158" s="14">
        <v>0</v>
      </c>
      <c r="F158" s="14">
        <v>0</v>
      </c>
      <c r="G158" s="14">
        <v>0</v>
      </c>
      <c r="I158" s="20"/>
    </row>
    <row r="159" spans="1:9" ht="12.75">
      <c r="A159" s="20" t="s">
        <v>217</v>
      </c>
      <c r="B159" s="14">
        <v>0</v>
      </c>
      <c r="C159" s="14">
        <v>0</v>
      </c>
      <c r="D159" s="14">
        <v>0</v>
      </c>
      <c r="E159" s="14">
        <v>0</v>
      </c>
      <c r="F159" s="14">
        <v>0</v>
      </c>
      <c r="G159" s="14">
        <v>0</v>
      </c>
      <c r="I159" s="20"/>
    </row>
    <row r="160" spans="1:9" ht="12.75">
      <c r="A160" s="20" t="s">
        <v>218</v>
      </c>
      <c r="B160" s="14">
        <v>3231</v>
      </c>
      <c r="C160" s="14">
        <v>3231</v>
      </c>
      <c r="D160" s="14">
        <v>3231</v>
      </c>
      <c r="E160" s="14">
        <v>3231</v>
      </c>
      <c r="F160" s="14">
        <v>3231</v>
      </c>
      <c r="G160" s="14">
        <v>3231</v>
      </c>
      <c r="I160" s="20"/>
    </row>
    <row r="161" spans="1:9" ht="12.75">
      <c r="A161" s="20" t="s">
        <v>219</v>
      </c>
      <c r="B161" s="14">
        <v>400</v>
      </c>
      <c r="C161" s="14">
        <v>400</v>
      </c>
      <c r="D161" s="14">
        <v>400</v>
      </c>
      <c r="E161" s="14">
        <v>400</v>
      </c>
      <c r="F161" s="14">
        <v>400</v>
      </c>
      <c r="G161" s="14">
        <v>400</v>
      </c>
      <c r="I161" s="20"/>
    </row>
    <row r="162" spans="1:9" ht="12.75">
      <c r="A162" s="20" t="s">
        <v>220</v>
      </c>
      <c r="B162" s="14">
        <v>0</v>
      </c>
      <c r="C162" s="14">
        <v>0</v>
      </c>
      <c r="D162" s="14">
        <v>0</v>
      </c>
      <c r="E162" s="14">
        <v>0</v>
      </c>
      <c r="F162" s="14">
        <v>0</v>
      </c>
      <c r="G162" s="14">
        <v>0</v>
      </c>
      <c r="I162" s="20"/>
    </row>
    <row r="163" spans="1:9" ht="12.75">
      <c r="A163" s="20" t="s">
        <v>221</v>
      </c>
      <c r="B163" s="14">
        <v>0</v>
      </c>
      <c r="C163" s="14">
        <v>0</v>
      </c>
      <c r="D163" s="14">
        <v>0</v>
      </c>
      <c r="E163" s="14">
        <v>0</v>
      </c>
      <c r="F163" s="14">
        <v>0</v>
      </c>
      <c r="G163" s="14">
        <v>0</v>
      </c>
      <c r="I163" s="20"/>
    </row>
    <row r="164" spans="1:9" ht="12.75">
      <c r="A164" s="20" t="s">
        <v>222</v>
      </c>
      <c r="B164" s="14">
        <v>4.2</v>
      </c>
      <c r="C164" s="14">
        <v>7.6</v>
      </c>
      <c r="D164" s="14">
        <v>7.6</v>
      </c>
      <c r="E164" s="14">
        <v>7.6</v>
      </c>
      <c r="F164" s="14">
        <v>7.6</v>
      </c>
      <c r="G164" s="14">
        <v>7.6</v>
      </c>
      <c r="I164" s="20"/>
    </row>
    <row r="165" spans="1:9" ht="12.75">
      <c r="A165" s="20" t="s">
        <v>223</v>
      </c>
      <c r="B165" s="14">
        <v>0</v>
      </c>
      <c r="C165" s="14">
        <v>5.2</v>
      </c>
      <c r="D165" s="14">
        <v>10.4</v>
      </c>
      <c r="E165" s="14">
        <v>10.4</v>
      </c>
      <c r="F165" s="14">
        <v>10.4</v>
      </c>
      <c r="G165" s="14">
        <v>10.4</v>
      </c>
      <c r="I165" s="20"/>
    </row>
    <row r="166" spans="1:9" ht="12.75">
      <c r="A166" s="20" t="s">
        <v>224</v>
      </c>
      <c r="B166" s="14">
        <v>0</v>
      </c>
      <c r="C166" s="14">
        <v>0</v>
      </c>
      <c r="D166" s="14">
        <v>0</v>
      </c>
      <c r="E166" s="14">
        <v>0</v>
      </c>
      <c r="F166" s="14">
        <v>0</v>
      </c>
      <c r="G166" s="14">
        <v>0</v>
      </c>
      <c r="I166" s="20"/>
    </row>
    <row r="167" spans="1:9" ht="12.75">
      <c r="A167" s="20" t="s">
        <v>225</v>
      </c>
      <c r="B167" s="14">
        <v>2327</v>
      </c>
      <c r="C167" s="14">
        <v>2327</v>
      </c>
      <c r="D167" s="14">
        <v>2327</v>
      </c>
      <c r="E167" s="14">
        <v>2327</v>
      </c>
      <c r="F167" s="14">
        <v>2327</v>
      </c>
      <c r="G167" s="14">
        <v>2327</v>
      </c>
      <c r="I167" s="20"/>
    </row>
    <row r="168" spans="1:9" ht="12.75">
      <c r="A168" s="20" t="s">
        <v>226</v>
      </c>
      <c r="B168" s="14">
        <v>34</v>
      </c>
      <c r="C168" s="14">
        <v>34</v>
      </c>
      <c r="D168" s="14">
        <v>34</v>
      </c>
      <c r="E168" s="14">
        <v>34</v>
      </c>
      <c r="F168" s="14">
        <v>34</v>
      </c>
      <c r="G168" s="14">
        <v>34</v>
      </c>
      <c r="I168" s="20"/>
    </row>
    <row r="169" spans="1:9" ht="12.75">
      <c r="A169" s="20" t="s">
        <v>227</v>
      </c>
      <c r="B169" s="14">
        <v>0</v>
      </c>
      <c r="C169" s="14">
        <v>0</v>
      </c>
      <c r="D169" s="14">
        <v>0</v>
      </c>
      <c r="E169" s="14">
        <v>0</v>
      </c>
      <c r="F169" s="14">
        <v>0</v>
      </c>
      <c r="G169" s="14">
        <v>0</v>
      </c>
      <c r="I169" s="20"/>
    </row>
    <row r="170" spans="1:9" ht="12.75">
      <c r="A170" s="20" t="s">
        <v>228</v>
      </c>
      <c r="B170" s="14">
        <v>0</v>
      </c>
      <c r="C170" s="14">
        <v>5.6</v>
      </c>
      <c r="D170" s="14">
        <v>5.6</v>
      </c>
      <c r="E170" s="14">
        <v>5.6</v>
      </c>
      <c r="F170" s="14">
        <v>5.6</v>
      </c>
      <c r="G170" s="14">
        <v>5.6</v>
      </c>
      <c r="I170" s="20"/>
    </row>
    <row r="171" spans="1:9" ht="12.75">
      <c r="A171" s="20" t="s">
        <v>229</v>
      </c>
      <c r="B171" s="14">
        <v>0</v>
      </c>
      <c r="C171" s="14">
        <v>0</v>
      </c>
      <c r="D171" s="14">
        <v>0</v>
      </c>
      <c r="E171" s="14">
        <v>0</v>
      </c>
      <c r="F171" s="14">
        <v>0</v>
      </c>
      <c r="G171" s="14">
        <v>0</v>
      </c>
      <c r="I171" s="20"/>
    </row>
    <row r="172" spans="1:9" ht="12.75">
      <c r="A172" s="20" t="s">
        <v>230</v>
      </c>
      <c r="B172" s="14">
        <v>0</v>
      </c>
      <c r="C172" s="14">
        <v>0</v>
      </c>
      <c r="D172" s="14">
        <v>0</v>
      </c>
      <c r="E172" s="14">
        <v>0</v>
      </c>
      <c r="F172" s="14">
        <v>0</v>
      </c>
      <c r="G172" s="14">
        <v>0</v>
      </c>
      <c r="I172" s="20"/>
    </row>
    <row r="173" spans="1:9" ht="12.75">
      <c r="A173" s="20" t="s">
        <v>231</v>
      </c>
      <c r="B173" s="14">
        <v>1958.5</v>
      </c>
      <c r="C173" s="14">
        <v>1958.5</v>
      </c>
      <c r="D173" s="14">
        <v>1958.5</v>
      </c>
      <c r="E173" s="14">
        <v>1958.5</v>
      </c>
      <c r="F173" s="14">
        <v>1958.5</v>
      </c>
      <c r="G173" s="14">
        <v>1958.5</v>
      </c>
      <c r="I173" s="20"/>
    </row>
    <row r="174" spans="1:9" ht="12.75">
      <c r="A174" s="20" t="s">
        <v>232</v>
      </c>
      <c r="B174" s="14">
        <v>22.22</v>
      </c>
      <c r="C174" s="14">
        <v>33.08</v>
      </c>
      <c r="D174" s="14">
        <v>36.08</v>
      </c>
      <c r="E174" s="14">
        <v>36.08</v>
      </c>
      <c r="F174" s="14">
        <v>36.08</v>
      </c>
      <c r="G174" s="14">
        <v>36.08</v>
      </c>
      <c r="I174" s="20"/>
    </row>
    <row r="175" spans="1:9" ht="12.75">
      <c r="A175" s="20" t="s">
        <v>233</v>
      </c>
      <c r="B175" s="14">
        <v>0</v>
      </c>
      <c r="C175" s="14">
        <v>0</v>
      </c>
      <c r="D175" s="14">
        <v>0</v>
      </c>
      <c r="E175" s="14">
        <v>0</v>
      </c>
      <c r="F175" s="14">
        <v>0</v>
      </c>
      <c r="G175" s="14">
        <v>0</v>
      </c>
      <c r="I175" s="20"/>
    </row>
    <row r="176" spans="1:9" ht="12.75">
      <c r="A176" s="20" t="s">
        <v>234</v>
      </c>
      <c r="B176" s="14">
        <v>0</v>
      </c>
      <c r="C176" s="14">
        <v>0</v>
      </c>
      <c r="D176" s="14">
        <v>0</v>
      </c>
      <c r="E176" s="14">
        <v>0</v>
      </c>
      <c r="F176" s="14">
        <v>0</v>
      </c>
      <c r="G176" s="14">
        <v>0</v>
      </c>
      <c r="I176" s="20"/>
    </row>
    <row r="177" spans="1:9" ht="12.75">
      <c r="A177" s="13" t="s">
        <v>622</v>
      </c>
      <c r="B177" s="14">
        <v>2219</v>
      </c>
      <c r="C177" s="14">
        <v>2219</v>
      </c>
      <c r="D177" s="14">
        <v>2219</v>
      </c>
      <c r="E177" s="14">
        <v>2219</v>
      </c>
      <c r="F177" s="14">
        <v>2219</v>
      </c>
      <c r="G177" s="14">
        <v>2219</v>
      </c>
      <c r="I177" s="13"/>
    </row>
    <row r="178" spans="1:9" ht="12.75">
      <c r="A178" s="20" t="s">
        <v>235</v>
      </c>
      <c r="B178" s="14">
        <v>0</v>
      </c>
      <c r="C178" s="14">
        <v>0</v>
      </c>
      <c r="D178" s="14">
        <v>0</v>
      </c>
      <c r="E178" s="14">
        <v>0</v>
      </c>
      <c r="F178" s="14">
        <v>0</v>
      </c>
      <c r="G178" s="14">
        <v>0</v>
      </c>
      <c r="I178" s="20"/>
    </row>
    <row r="179" spans="1:9" ht="12.75">
      <c r="A179" s="20" t="s">
        <v>236</v>
      </c>
      <c r="B179" s="14">
        <v>1958</v>
      </c>
      <c r="C179" s="14">
        <v>1958</v>
      </c>
      <c r="D179" s="14">
        <v>1565</v>
      </c>
      <c r="E179" s="14">
        <v>1565</v>
      </c>
      <c r="F179" s="14">
        <v>1565</v>
      </c>
      <c r="G179" s="14">
        <v>1565</v>
      </c>
      <c r="I179" s="20"/>
    </row>
    <row r="180" spans="1:9" ht="12.75">
      <c r="A180" s="20" t="s">
        <v>237</v>
      </c>
      <c r="B180" s="14">
        <v>9.2</v>
      </c>
      <c r="C180" s="14">
        <v>9.2</v>
      </c>
      <c r="D180" s="14">
        <v>9.2</v>
      </c>
      <c r="E180" s="14">
        <v>9.2</v>
      </c>
      <c r="F180" s="14">
        <v>9.2</v>
      </c>
      <c r="G180" s="14">
        <v>9.2</v>
      </c>
      <c r="I180" s="20"/>
    </row>
    <row r="181" spans="1:9" ht="12.75">
      <c r="A181" s="20" t="s">
        <v>238</v>
      </c>
      <c r="B181" s="14">
        <v>0</v>
      </c>
      <c r="C181" s="14">
        <v>0</v>
      </c>
      <c r="D181" s="14">
        <v>0</v>
      </c>
      <c r="E181" s="14">
        <v>0</v>
      </c>
      <c r="F181" s="14">
        <v>0</v>
      </c>
      <c r="G181" s="14">
        <v>0</v>
      </c>
      <c r="I181" s="20"/>
    </row>
    <row r="182" spans="1:9" ht="12.75">
      <c r="A182" s="20" t="s">
        <v>239</v>
      </c>
      <c r="B182" s="14">
        <v>70</v>
      </c>
      <c r="C182" s="14">
        <v>70</v>
      </c>
      <c r="D182" s="14">
        <v>70</v>
      </c>
      <c r="E182" s="14">
        <v>70</v>
      </c>
      <c r="F182" s="14">
        <v>70</v>
      </c>
      <c r="G182" s="14">
        <v>70</v>
      </c>
      <c r="I182" s="20"/>
    </row>
    <row r="183" spans="1:9" ht="12.75">
      <c r="A183" s="20" t="s">
        <v>240</v>
      </c>
      <c r="B183" s="14">
        <v>0</v>
      </c>
      <c r="C183" s="14">
        <v>0</v>
      </c>
      <c r="D183" s="14">
        <v>0</v>
      </c>
      <c r="E183" s="14">
        <v>0</v>
      </c>
      <c r="F183" s="14">
        <v>0</v>
      </c>
      <c r="G183" s="14">
        <v>0</v>
      </c>
      <c r="I183" s="20"/>
    </row>
    <row r="184" spans="1:9" ht="12.75">
      <c r="A184" s="20" t="s">
        <v>241</v>
      </c>
      <c r="B184" s="14">
        <v>240.6</v>
      </c>
      <c r="C184" s="14">
        <v>240.6</v>
      </c>
      <c r="D184" s="14">
        <v>240.6</v>
      </c>
      <c r="E184" s="14">
        <v>240.6</v>
      </c>
      <c r="F184" s="14">
        <v>240.6</v>
      </c>
      <c r="G184" s="14">
        <v>240.6</v>
      </c>
      <c r="I184" s="20"/>
    </row>
    <row r="185" spans="1:9" ht="12.75">
      <c r="A185" s="20" t="s">
        <v>242</v>
      </c>
      <c r="B185" s="14">
        <v>0</v>
      </c>
      <c r="C185" s="14">
        <v>0</v>
      </c>
      <c r="D185" s="14">
        <v>0</v>
      </c>
      <c r="E185" s="14">
        <v>0</v>
      </c>
      <c r="F185" s="14">
        <v>0</v>
      </c>
      <c r="G185" s="14">
        <v>0</v>
      </c>
      <c r="I185" s="20"/>
    </row>
    <row r="186" spans="1:9" ht="12.75">
      <c r="A186" s="20" t="s">
        <v>243</v>
      </c>
      <c r="B186" s="14">
        <v>995</v>
      </c>
      <c r="C186" s="14">
        <v>995</v>
      </c>
      <c r="D186" s="14">
        <v>995</v>
      </c>
      <c r="E186" s="14">
        <v>995</v>
      </c>
      <c r="F186" s="14">
        <v>995</v>
      </c>
      <c r="G186" s="14">
        <v>995</v>
      </c>
      <c r="I186" s="20"/>
    </row>
    <row r="187" spans="1:9" ht="12.75">
      <c r="A187" s="20" t="s">
        <v>244</v>
      </c>
      <c r="B187" s="14">
        <v>0</v>
      </c>
      <c r="C187" s="14">
        <v>0</v>
      </c>
      <c r="D187" s="14">
        <v>0</v>
      </c>
      <c r="E187" s="14">
        <v>0</v>
      </c>
      <c r="F187" s="14">
        <v>0</v>
      </c>
      <c r="G187" s="14">
        <v>0</v>
      </c>
      <c r="I187" s="20"/>
    </row>
    <row r="188" spans="1:9" ht="12.75">
      <c r="A188" s="20" t="s">
        <v>245</v>
      </c>
      <c r="B188" s="14">
        <v>170</v>
      </c>
      <c r="C188" s="14">
        <v>220</v>
      </c>
      <c r="D188" s="14">
        <v>220</v>
      </c>
      <c r="E188" s="14">
        <v>220</v>
      </c>
      <c r="F188" s="14">
        <v>220</v>
      </c>
      <c r="G188" s="14">
        <v>220</v>
      </c>
      <c r="I188" s="20"/>
    </row>
    <row r="189" spans="1:9" ht="12.75">
      <c r="A189" s="20" t="s">
        <v>246</v>
      </c>
      <c r="B189" s="14">
        <v>72</v>
      </c>
      <c r="C189" s="14">
        <v>347</v>
      </c>
      <c r="D189" s="14">
        <v>347</v>
      </c>
      <c r="E189" s="14">
        <v>347</v>
      </c>
      <c r="F189" s="14">
        <v>347</v>
      </c>
      <c r="G189" s="14">
        <v>347</v>
      </c>
      <c r="I189" s="20"/>
    </row>
    <row r="190" spans="1:9" ht="12.75">
      <c r="A190" s="20" t="s">
        <v>247</v>
      </c>
      <c r="B190" s="14">
        <v>75.4</v>
      </c>
      <c r="C190" s="14">
        <v>75.4</v>
      </c>
      <c r="D190" s="14">
        <v>75.4</v>
      </c>
      <c r="E190" s="14">
        <v>75.4</v>
      </c>
      <c r="F190" s="14">
        <v>75.4</v>
      </c>
      <c r="G190" s="14">
        <v>75.4</v>
      </c>
      <c r="I190" s="20"/>
    </row>
    <row r="191" spans="1:9" ht="12.75">
      <c r="A191" s="20" t="s">
        <v>248</v>
      </c>
      <c r="B191" s="14">
        <v>704</v>
      </c>
      <c r="C191" s="14">
        <v>704</v>
      </c>
      <c r="D191" s="14">
        <v>704</v>
      </c>
      <c r="E191" s="14">
        <v>704</v>
      </c>
      <c r="F191" s="14">
        <v>704</v>
      </c>
      <c r="G191" s="14">
        <v>704</v>
      </c>
      <c r="I191" s="20"/>
    </row>
    <row r="192" spans="1:9" ht="12.75">
      <c r="A192" s="20" t="s">
        <v>249</v>
      </c>
      <c r="B192" s="14">
        <v>0</v>
      </c>
      <c r="C192" s="14">
        <v>0</v>
      </c>
      <c r="D192" s="14">
        <v>0</v>
      </c>
      <c r="E192" s="14">
        <v>0</v>
      </c>
      <c r="F192" s="14">
        <v>0</v>
      </c>
      <c r="G192" s="14">
        <v>0</v>
      </c>
      <c r="I192" s="20"/>
    </row>
    <row r="193" spans="1:9" ht="12.75">
      <c r="A193" s="20" t="s">
        <v>250</v>
      </c>
      <c r="B193" s="14">
        <v>0</v>
      </c>
      <c r="C193" s="14">
        <v>0</v>
      </c>
      <c r="D193" s="14">
        <v>0</v>
      </c>
      <c r="E193" s="14">
        <v>0</v>
      </c>
      <c r="F193" s="14">
        <v>0</v>
      </c>
      <c r="G193" s="14">
        <v>0</v>
      </c>
      <c r="I193" s="20"/>
    </row>
    <row r="194" spans="1:9" ht="12.75">
      <c r="A194" s="20" t="s">
        <v>251</v>
      </c>
      <c r="B194" s="14">
        <v>0</v>
      </c>
      <c r="C194" s="14">
        <v>0</v>
      </c>
      <c r="D194" s="14">
        <v>0</v>
      </c>
      <c r="E194" s="14">
        <v>0</v>
      </c>
      <c r="F194" s="14">
        <v>0</v>
      </c>
      <c r="G194" s="14">
        <v>0</v>
      </c>
      <c r="I194" s="20"/>
    </row>
    <row r="195" spans="1:9" ht="12.75">
      <c r="A195" s="20" t="s">
        <v>252</v>
      </c>
      <c r="B195" s="14">
        <v>0</v>
      </c>
      <c r="C195" s="14">
        <v>0</v>
      </c>
      <c r="D195" s="14">
        <v>0</v>
      </c>
      <c r="E195" s="14">
        <v>0</v>
      </c>
      <c r="F195" s="14">
        <v>0</v>
      </c>
      <c r="G195" s="14">
        <v>0</v>
      </c>
      <c r="I195" s="20"/>
    </row>
    <row r="196" spans="1:9" ht="12.75">
      <c r="A196" s="20" t="s">
        <v>253</v>
      </c>
      <c r="B196" s="14">
        <v>665</v>
      </c>
      <c r="C196" s="14">
        <v>665</v>
      </c>
      <c r="D196" s="14">
        <v>665</v>
      </c>
      <c r="E196" s="14">
        <v>665</v>
      </c>
      <c r="F196" s="14">
        <v>665</v>
      </c>
      <c r="G196" s="14">
        <v>665</v>
      </c>
      <c r="I196" s="20"/>
    </row>
    <row r="197" spans="1:9" ht="12.75">
      <c r="A197" s="20" t="s">
        <v>254</v>
      </c>
      <c r="B197" s="14">
        <v>631</v>
      </c>
      <c r="C197" s="14">
        <v>631</v>
      </c>
      <c r="D197" s="14">
        <v>631</v>
      </c>
      <c r="E197" s="14">
        <v>631</v>
      </c>
      <c r="F197" s="14">
        <v>631</v>
      </c>
      <c r="G197" s="14">
        <v>631</v>
      </c>
      <c r="I197" s="20"/>
    </row>
    <row r="198" spans="1:9" ht="12.75">
      <c r="A198" s="20" t="s">
        <v>255</v>
      </c>
      <c r="B198" s="14">
        <v>0</v>
      </c>
      <c r="C198" s="14">
        <v>0</v>
      </c>
      <c r="D198" s="14">
        <v>0</v>
      </c>
      <c r="E198" s="14">
        <v>0</v>
      </c>
      <c r="F198" s="14">
        <v>0</v>
      </c>
      <c r="G198" s="14">
        <v>0</v>
      </c>
      <c r="I198" s="20"/>
    </row>
    <row r="199" spans="1:9" ht="12.75">
      <c r="A199" s="20" t="s">
        <v>256</v>
      </c>
      <c r="B199" s="14">
        <v>0</v>
      </c>
      <c r="C199" s="14">
        <v>0</v>
      </c>
      <c r="D199" s="14">
        <v>0</v>
      </c>
      <c r="E199" s="14">
        <v>0</v>
      </c>
      <c r="F199" s="14">
        <v>0</v>
      </c>
      <c r="G199" s="14">
        <v>0</v>
      </c>
      <c r="I199" s="20"/>
    </row>
    <row r="200" spans="1:7" ht="12.75">
      <c r="A200" s="69"/>
      <c r="B200" s="110"/>
      <c r="C200" s="110"/>
      <c r="D200" s="110"/>
      <c r="E200" s="110"/>
      <c r="F200" s="110"/>
      <c r="G200" s="110"/>
    </row>
    <row r="201" spans="1:7" ht="12.75">
      <c r="A201" s="69"/>
      <c r="B201" s="110"/>
      <c r="C201" s="110"/>
      <c r="D201" s="110"/>
      <c r="E201" s="110"/>
      <c r="F201" s="110"/>
      <c r="G201" s="110"/>
    </row>
    <row r="202" spans="1:7" ht="12.75">
      <c r="A202" s="69"/>
      <c r="B202" s="110"/>
      <c r="C202" s="110"/>
      <c r="D202" s="110"/>
      <c r="E202" s="110"/>
      <c r="F202" s="110"/>
      <c r="G202" s="110"/>
    </row>
  </sheetData>
  <mergeCells count="3">
    <mergeCell ref="A1:G1"/>
    <mergeCell ref="A3:G3"/>
    <mergeCell ref="B5:G5"/>
  </mergeCells>
  <printOptions horizontalCentered="1"/>
  <pageMargins left="0.5" right="0.25" top="1" bottom="1" header="0.5" footer="0.5"/>
  <pageSetup horizontalDpi="600" verticalDpi="600" orientation="portrait" r:id="rId1"/>
  <headerFooter alignWithMargins="0">
    <oddHeader>&amp;LCDR Report - Summer Generation by County&amp;RJune 2006</oddHeader>
    <oddFooter>&amp;CSummer Generation by County - &amp;P of &amp;N</oddFooter>
  </headerFooter>
</worksheet>
</file>

<file path=xl/worksheets/sheet15.xml><?xml version="1.0" encoding="utf-8"?>
<worksheet xmlns="http://schemas.openxmlformats.org/spreadsheetml/2006/main" xmlns:r="http://schemas.openxmlformats.org/officeDocument/2006/relationships">
  <sheetPr>
    <tabColor indexed="49"/>
    <pageSetUpPr fitToPage="1"/>
  </sheetPr>
  <dimension ref="A1:H208"/>
  <sheetViews>
    <sheetView showGridLines="0" workbookViewId="0" topLeftCell="A1">
      <selection activeCell="N26" sqref="N26"/>
    </sheetView>
  </sheetViews>
  <sheetFormatPr defaultColWidth="9.140625" defaultRowHeight="12.75"/>
  <cols>
    <col min="1" max="1" width="18.421875" style="0" customWidth="1"/>
    <col min="2" max="7" width="10.28125" style="0" customWidth="1"/>
  </cols>
  <sheetData>
    <row r="1" spans="1:7" ht="26.25" customHeight="1">
      <c r="A1" s="234" t="s">
        <v>636</v>
      </c>
      <c r="B1" s="234"/>
      <c r="C1" s="234"/>
      <c r="D1" s="234"/>
      <c r="E1" s="234"/>
      <c r="F1" s="234"/>
      <c r="G1" s="234"/>
    </row>
    <row r="3" ht="12.75">
      <c r="A3" s="29" t="s">
        <v>611</v>
      </c>
    </row>
    <row r="4" ht="12.75">
      <c r="A4" s="30" t="s">
        <v>613</v>
      </c>
    </row>
    <row r="5" ht="12.75">
      <c r="A5" s="30"/>
    </row>
    <row r="6" spans="1:7" ht="39" customHeight="1">
      <c r="A6" s="229" t="s">
        <v>691</v>
      </c>
      <c r="B6" s="229"/>
      <c r="C6" s="229"/>
      <c r="D6" s="229"/>
      <c r="E6" s="229"/>
      <c r="F6" s="229"/>
      <c r="G6" s="229"/>
    </row>
    <row r="7" spans="1:8" ht="12.75">
      <c r="A7" s="256"/>
      <c r="B7" s="256"/>
      <c r="C7" s="256"/>
      <c r="D7" s="256"/>
      <c r="E7" s="256"/>
      <c r="F7" s="256"/>
      <c r="G7" s="256"/>
      <c r="H7" s="256"/>
    </row>
    <row r="8" spans="1:8" ht="12.75">
      <c r="A8" s="256"/>
      <c r="B8" s="256"/>
      <c r="C8" s="256"/>
      <c r="D8" s="256"/>
      <c r="E8" s="256"/>
      <c r="F8" s="256"/>
      <c r="G8" s="256"/>
      <c r="H8" s="256"/>
    </row>
    <row r="9" spans="2:7" ht="12.75">
      <c r="B9" s="231" t="s">
        <v>621</v>
      </c>
      <c r="C9" s="235"/>
      <c r="D9" s="235"/>
      <c r="E9" s="235"/>
      <c r="F9" s="235"/>
      <c r="G9" s="235"/>
    </row>
    <row r="10" spans="1:7" ht="12.75">
      <c r="A10" s="11" t="s">
        <v>65</v>
      </c>
      <c r="B10" s="1">
        <v>2006</v>
      </c>
      <c r="C10" s="1">
        <v>2007</v>
      </c>
      <c r="D10" s="1">
        <v>2008</v>
      </c>
      <c r="E10" s="1">
        <v>2009</v>
      </c>
      <c r="F10" s="1">
        <v>2010</v>
      </c>
      <c r="G10" s="1">
        <v>2011</v>
      </c>
    </row>
    <row r="11" spans="1:4" ht="12.75">
      <c r="A11" s="11"/>
      <c r="B11" s="12"/>
      <c r="C11" s="12"/>
      <c r="D11" s="12"/>
    </row>
    <row r="12" spans="1:8" ht="12.75">
      <c r="A12" s="20" t="s">
        <v>66</v>
      </c>
      <c r="B12" s="14">
        <f>SummerGenerationbyCounty!B8-SummerLoadbyCounty!B8</f>
        <v>-177.12572</v>
      </c>
      <c r="C12" s="14">
        <f>SummerGenerationbyCounty!C8-SummerLoadbyCounty!C8</f>
        <v>-179.60472000000001</v>
      </c>
      <c r="D12" s="14">
        <f>SummerGenerationbyCounty!D8-SummerLoadbyCounty!D8</f>
        <v>-182.19772</v>
      </c>
      <c r="E12" s="14">
        <f>SummerGenerationbyCounty!E8-SummerLoadbyCounty!E8</f>
        <v>-184.93572</v>
      </c>
      <c r="F12" s="14">
        <f>SummerGenerationbyCounty!F8-SummerLoadbyCounty!F8</f>
        <v>-187.96828851290002</v>
      </c>
      <c r="G12" s="14">
        <f>SummerGenerationbyCounty!G8-SummerLoadbyCounty!G8</f>
        <v>-191.154</v>
      </c>
      <c r="H12" s="20"/>
    </row>
    <row r="13" spans="1:8" ht="12.75">
      <c r="A13" s="20" t="s">
        <v>67</v>
      </c>
      <c r="B13" s="14">
        <f>SummerGenerationbyCounty!B9-SummerLoadbyCounty!B9</f>
        <v>-173.024</v>
      </c>
      <c r="C13" s="14">
        <f>SummerGenerationbyCounty!C9-SummerLoadbyCounty!C9</f>
        <v>-174.274</v>
      </c>
      <c r="D13" s="14">
        <f>SummerGenerationbyCounty!D9-SummerLoadbyCounty!D9</f>
        <v>-175.624</v>
      </c>
      <c r="E13" s="14">
        <f>SummerGenerationbyCounty!E9-SummerLoadbyCounty!E9</f>
        <v>-176.874</v>
      </c>
      <c r="F13" s="14">
        <f>SummerGenerationbyCounty!F9-SummerLoadbyCounty!F9</f>
        <v>-178.224</v>
      </c>
      <c r="G13" s="14">
        <f>SummerGenerationbyCounty!G9-SummerLoadbyCounty!G9</f>
        <v>-179.474</v>
      </c>
      <c r="H13" s="20"/>
    </row>
    <row r="14" spans="1:8" ht="12.75">
      <c r="A14" s="20" t="s">
        <v>68</v>
      </c>
      <c r="B14" s="14">
        <f>SummerGenerationbyCounty!B10-SummerLoadbyCounty!B10</f>
        <v>-370.57088910453734</v>
      </c>
      <c r="C14" s="14">
        <f>SummerGenerationbyCounty!C10-SummerLoadbyCounty!C10</f>
        <v>-374.0991134819263</v>
      </c>
      <c r="D14" s="14">
        <f>SummerGenerationbyCounty!D10-SummerLoadbyCounty!D10</f>
        <v>-377.6277799572255</v>
      </c>
      <c r="E14" s="14">
        <f>SummerGenerationbyCounty!E10-SummerLoadbyCounty!E10</f>
        <v>-381.1793605419806</v>
      </c>
      <c r="F14" s="14">
        <f>SummerGenerationbyCounty!F10-SummerLoadbyCounty!F10</f>
        <v>-384.7351525316179</v>
      </c>
      <c r="G14" s="14">
        <f>SummerGenerationbyCounty!G10-SummerLoadbyCounty!G10</f>
        <v>-388.295</v>
      </c>
      <c r="H14" s="20"/>
    </row>
    <row r="15" spans="1:8" ht="12.75">
      <c r="A15" s="20" t="s">
        <v>69</v>
      </c>
      <c r="B15" s="14">
        <f>SummerGenerationbyCounty!B11-SummerLoadbyCounty!B11</f>
        <v>-72.77</v>
      </c>
      <c r="C15" s="14">
        <f>SummerGenerationbyCounty!C11-SummerLoadbyCounty!C11</f>
        <v>-74.37</v>
      </c>
      <c r="D15" s="14">
        <f>SummerGenerationbyCounty!D11-SummerLoadbyCounty!D11</f>
        <v>-75.97</v>
      </c>
      <c r="E15" s="14">
        <f>SummerGenerationbyCounty!E11-SummerLoadbyCounty!E11</f>
        <v>-77.57</v>
      </c>
      <c r="F15" s="14">
        <f>SummerGenerationbyCounty!F11-SummerLoadbyCounty!F11</f>
        <v>-79.17</v>
      </c>
      <c r="G15" s="14">
        <f>SummerGenerationbyCounty!G11-SummerLoadbyCounty!G11</f>
        <v>-80.77</v>
      </c>
      <c r="H15" s="20"/>
    </row>
    <row r="16" spans="1:8" ht="12.75">
      <c r="A16" s="20" t="s">
        <v>70</v>
      </c>
      <c r="B16" s="14">
        <f>SummerGenerationbyCounty!B12-SummerLoadbyCounty!B12</f>
        <v>-30.945</v>
      </c>
      <c r="C16" s="14">
        <f>SummerGenerationbyCounty!C12-SummerLoadbyCounty!C12</f>
        <v>-31.615</v>
      </c>
      <c r="D16" s="14">
        <f>SummerGenerationbyCounty!D12-SummerLoadbyCounty!D12</f>
        <v>-32.285</v>
      </c>
      <c r="E16" s="14">
        <f>SummerGenerationbyCounty!E12-SummerLoadbyCounty!E12</f>
        <v>-32.955</v>
      </c>
      <c r="F16" s="14">
        <f>SummerGenerationbyCounty!F12-SummerLoadbyCounty!F12</f>
        <v>-33.625</v>
      </c>
      <c r="G16" s="14">
        <f>SummerGenerationbyCounty!G12-SummerLoadbyCounty!G12</f>
        <v>-34.313</v>
      </c>
      <c r="H16" s="20"/>
    </row>
    <row r="17" spans="1:8" ht="12.75">
      <c r="A17" s="20" t="s">
        <v>71</v>
      </c>
      <c r="B17" s="14">
        <f>SummerGenerationbyCounty!B13-SummerLoadbyCounty!B13</f>
        <v>312.9353610658656</v>
      </c>
      <c r="C17" s="14">
        <f>SummerGenerationbyCounty!C13-SummerLoadbyCounty!C13</f>
        <v>310.92354135849416</v>
      </c>
      <c r="D17" s="14">
        <f>SummerGenerationbyCounty!D13-SummerLoadbyCounty!D13</f>
        <v>308.89018865536394</v>
      </c>
      <c r="E17" s="14">
        <f>SummerGenerationbyCounty!E13-SummerLoadbyCounty!E13</f>
        <v>306.8347240832556</v>
      </c>
      <c r="F17" s="14">
        <f>SummerGenerationbyCounty!F13-SummerLoadbyCounty!F13</f>
        <v>304.81993273717046</v>
      </c>
      <c r="G17" s="14">
        <f>SummerGenerationbyCounty!G13-SummerLoadbyCounty!G13</f>
        <v>302.86</v>
      </c>
      <c r="H17" s="20"/>
    </row>
    <row r="18" spans="1:8" ht="12.75">
      <c r="A18" s="20" t="s">
        <v>72</v>
      </c>
      <c r="B18" s="14">
        <f>SummerGenerationbyCounty!B14-SummerLoadbyCounty!B14</f>
        <v>-103.52302594580999</v>
      </c>
      <c r="C18" s="14">
        <f>SummerGenerationbyCounty!C14-SummerLoadbyCounty!C14</f>
        <v>-105.2004816734688</v>
      </c>
      <c r="D18" s="14">
        <f>SummerGenerationbyCounty!D14-SummerLoadbyCounty!D14</f>
        <v>-106.92466519323835</v>
      </c>
      <c r="E18" s="14">
        <f>SummerGenerationbyCounty!E14-SummerLoadbyCounty!E14</f>
        <v>-108.69565054545453</v>
      </c>
      <c r="F18" s="14">
        <f>SummerGenerationbyCounty!F14-SummerLoadbyCounty!F14</f>
        <v>-110.51577713324791</v>
      </c>
      <c r="G18" s="14">
        <f>SummerGenerationbyCounty!G14-SummerLoadbyCounty!G14</f>
        <v>-112.339</v>
      </c>
      <c r="H18" s="20"/>
    </row>
    <row r="19" spans="1:8" ht="12.75">
      <c r="A19" s="20" t="s">
        <v>73</v>
      </c>
      <c r="B19" s="14">
        <f>SummerGenerationbyCounty!B15-SummerLoadbyCounty!B15</f>
        <v>-62.651</v>
      </c>
      <c r="C19" s="14">
        <f>SummerGenerationbyCounty!C15-SummerLoadbyCounty!C15</f>
        <v>-65.865</v>
      </c>
      <c r="D19" s="14">
        <f>SummerGenerationbyCounty!D15-SummerLoadbyCounty!D15</f>
        <v>-64.646</v>
      </c>
      <c r="E19" s="14">
        <f>SummerGenerationbyCounty!E15-SummerLoadbyCounty!E15</f>
        <v>-67.954</v>
      </c>
      <c r="F19" s="14">
        <f>SummerGenerationbyCounty!F15-SummerLoadbyCounty!F15</f>
        <v>-71.432</v>
      </c>
      <c r="G19" s="14">
        <f>SummerGenerationbyCounty!G15-SummerLoadbyCounty!G15</f>
        <v>-74.91</v>
      </c>
      <c r="H19" s="20"/>
    </row>
    <row r="20" spans="1:8" ht="12.75">
      <c r="A20" s="20" t="s">
        <v>74</v>
      </c>
      <c r="B20" s="14">
        <f>SummerGenerationbyCounty!B16-SummerLoadbyCounty!B16</f>
        <v>893.977</v>
      </c>
      <c r="C20" s="14">
        <f>SummerGenerationbyCounty!C16-SummerLoadbyCounty!C16</f>
        <v>889.354</v>
      </c>
      <c r="D20" s="14">
        <f>SummerGenerationbyCounty!D16-SummerLoadbyCounty!D16</f>
        <v>877.58</v>
      </c>
      <c r="E20" s="14">
        <f>SummerGenerationbyCounty!E16-SummerLoadbyCounty!E16</f>
        <v>875.70775</v>
      </c>
      <c r="F20" s="14">
        <f>SummerGenerationbyCounty!F16-SummerLoadbyCounty!F16</f>
        <v>863.7385875</v>
      </c>
      <c r="G20" s="14">
        <f>SummerGenerationbyCounty!G16-SummerLoadbyCounty!G16</f>
        <v>851.6890000000001</v>
      </c>
      <c r="H20" s="20"/>
    </row>
    <row r="21" spans="1:8" ht="12.75">
      <c r="A21" s="20" t="s">
        <v>75</v>
      </c>
      <c r="B21" s="14">
        <f>SummerGenerationbyCounty!B17-SummerLoadbyCounty!B17</f>
        <v>-18.73</v>
      </c>
      <c r="C21" s="14">
        <f>SummerGenerationbyCounty!C17-SummerLoadbyCounty!C17</f>
        <v>-18.73</v>
      </c>
      <c r="D21" s="14">
        <f>SummerGenerationbyCounty!D17-SummerLoadbyCounty!D17</f>
        <v>-18.83</v>
      </c>
      <c r="E21" s="14">
        <f>SummerGenerationbyCounty!E17-SummerLoadbyCounty!E17</f>
        <v>-18.83</v>
      </c>
      <c r="F21" s="14">
        <f>SummerGenerationbyCounty!F17-SummerLoadbyCounty!F17</f>
        <v>-18.93</v>
      </c>
      <c r="G21" s="14">
        <f>SummerGenerationbyCounty!G17-SummerLoadbyCounty!G17</f>
        <v>-18.93</v>
      </c>
      <c r="H21" s="20"/>
    </row>
    <row r="22" spans="1:8" ht="12.75">
      <c r="A22" s="20" t="s">
        <v>76</v>
      </c>
      <c r="B22" s="14">
        <f>SummerGenerationbyCounty!B18-SummerLoadbyCounty!B18</f>
        <v>-71.67260449308999</v>
      </c>
      <c r="C22" s="14">
        <f>SummerGenerationbyCounty!C18-SummerLoadbyCounty!C18</f>
        <v>-72.4631874592113</v>
      </c>
      <c r="D22" s="14">
        <f>SummerGenerationbyCounty!D18-SummerLoadbyCounty!D18</f>
        <v>-73.26060253184143</v>
      </c>
      <c r="E22" s="14">
        <f>SummerGenerationbyCounty!E18-SummerLoadbyCounty!E18</f>
        <v>-74.06509508311937</v>
      </c>
      <c r="F22" s="14">
        <f>SummerGenerationbyCounty!F18-SummerLoadbyCounty!F18</f>
        <v>-74.93100227003113</v>
      </c>
      <c r="G22" s="14">
        <f>SummerGenerationbyCounty!G18-SummerLoadbyCounty!G18</f>
        <v>-75.776</v>
      </c>
      <c r="H22" s="20"/>
    </row>
    <row r="23" spans="1:8" ht="12.75">
      <c r="A23" s="20" t="s">
        <v>77</v>
      </c>
      <c r="B23" s="14">
        <f>SummerGenerationbyCounty!B19-SummerLoadbyCounty!B19</f>
        <v>-889.0780865999999</v>
      </c>
      <c r="C23" s="14">
        <f>SummerGenerationbyCounty!C19-SummerLoadbyCounty!C19</f>
        <v>-917.1379531980001</v>
      </c>
      <c r="D23" s="14">
        <f>SummerGenerationbyCounty!D19-SummerLoadbyCounty!D19</f>
        <v>-942.5000166739401</v>
      </c>
      <c r="E23" s="14">
        <f>SummerGenerationbyCounty!E19-SummerLoadbyCounty!E19</f>
        <v>-955.3744547467581</v>
      </c>
      <c r="F23" s="14">
        <f>SummerGenerationbyCounty!F19-SummerLoadbyCounty!F19</f>
        <v>-981.2755928744527</v>
      </c>
      <c r="G23" s="14">
        <f>SummerGenerationbyCounty!G19-SummerLoadbyCounty!G19</f>
        <v>-1007.064</v>
      </c>
      <c r="H23" s="20"/>
    </row>
    <row r="24" spans="1:8" ht="12.75">
      <c r="A24" s="20" t="s">
        <v>78</v>
      </c>
      <c r="B24" s="14">
        <f>SummerGenerationbyCounty!B20-SummerLoadbyCounty!B20</f>
        <v>-572.3508815571595</v>
      </c>
      <c r="C24" s="14">
        <f>SummerGenerationbyCounty!C20-SummerLoadbyCounty!C20</f>
        <v>-660.1247308890006</v>
      </c>
      <c r="D24" s="14">
        <f>SummerGenerationbyCounty!D20-SummerLoadbyCounty!D20</f>
        <v>-770.5133046902292</v>
      </c>
      <c r="E24" s="14">
        <f>SummerGenerationbyCounty!E20-SummerLoadbyCounty!E20</f>
        <v>-979.9054684980692</v>
      </c>
      <c r="F24" s="14">
        <f>SummerGenerationbyCounty!F20-SummerLoadbyCounty!F20</f>
        <v>-483.44627293982285</v>
      </c>
      <c r="G24" s="14">
        <f>SummerGenerationbyCounty!G20-SummerLoadbyCounty!G20</f>
        <v>-697.6939999999995</v>
      </c>
      <c r="H24" s="20"/>
    </row>
    <row r="25" spans="1:8" ht="12.75">
      <c r="A25" s="20" t="s">
        <v>79</v>
      </c>
      <c r="B25" s="14">
        <f>SummerGenerationbyCounty!B21-SummerLoadbyCounty!B21</f>
        <v>-32.573</v>
      </c>
      <c r="C25" s="14">
        <f>SummerGenerationbyCounty!C21-SummerLoadbyCounty!C21</f>
        <v>-33.624</v>
      </c>
      <c r="D25" s="14">
        <f>SummerGenerationbyCounty!D21-SummerLoadbyCounty!D21</f>
        <v>-34.848</v>
      </c>
      <c r="E25" s="14">
        <f>SummerGenerationbyCounty!E21-SummerLoadbyCounty!E21</f>
        <v>-36.119</v>
      </c>
      <c r="F25" s="14">
        <f>SummerGenerationbyCounty!F21-SummerLoadbyCounty!F21</f>
        <v>-37.438</v>
      </c>
      <c r="G25" s="14">
        <f>SummerGenerationbyCounty!G21-SummerLoadbyCounty!G21</f>
        <v>-38.756</v>
      </c>
      <c r="H25" s="20"/>
    </row>
    <row r="26" spans="1:8" ht="12.75">
      <c r="A26" s="20" t="s">
        <v>80</v>
      </c>
      <c r="B26" s="14">
        <f>SummerGenerationbyCounty!B22-SummerLoadbyCounty!B22</f>
        <v>0.2437047000884367</v>
      </c>
      <c r="C26" s="14">
        <f>SummerGenerationbyCounty!C22-SummerLoadbyCounty!C22</f>
        <v>0.210240386197043</v>
      </c>
      <c r="D26" s="14">
        <f>SummerGenerationbyCounty!D22-SummerLoadbyCounty!D22</f>
        <v>0.20418018261774207</v>
      </c>
      <c r="E26" s="14">
        <f>SummerGenerationbyCounty!E22-SummerLoadbyCounty!E22</f>
        <v>0.1744374614460913</v>
      </c>
      <c r="F26" s="14">
        <f>SummerGenerationbyCounty!F22-SummerLoadbyCounty!F22</f>
        <v>0.16260994356781344</v>
      </c>
      <c r="G26" s="14">
        <f>SummerGenerationbyCounty!G22-SummerLoadbyCounty!G22</f>
        <v>0.10099999999999998</v>
      </c>
      <c r="H26" s="20"/>
    </row>
    <row r="27" spans="1:8" ht="12.75">
      <c r="A27" s="20" t="s">
        <v>81</v>
      </c>
      <c r="B27" s="14">
        <f>SummerGenerationbyCounty!B23-SummerLoadbyCounty!B23</f>
        <v>453.4318658</v>
      </c>
      <c r="C27" s="14">
        <f>SummerGenerationbyCounty!C23-SummerLoadbyCounty!C23</f>
        <v>452.324348914</v>
      </c>
      <c r="D27" s="14">
        <f>SummerGenerationbyCounty!D23-SummerLoadbyCounty!D23</f>
        <v>451.41444002262</v>
      </c>
      <c r="E27" s="14">
        <f>SummerGenerationbyCounty!E23-SummerLoadbyCounty!E23</f>
        <v>450.5130689622416</v>
      </c>
      <c r="F27" s="14">
        <f>SummerGenerationbyCounty!F23-SummerLoadbyCounty!F23</f>
        <v>449.6231647140017</v>
      </c>
      <c r="G27" s="14">
        <f>SummerGenerationbyCounty!G23-SummerLoadbyCounty!G23</f>
        <v>448.722</v>
      </c>
      <c r="H27" s="20"/>
    </row>
    <row r="28" spans="1:8" ht="12.75">
      <c r="A28" s="20" t="s">
        <v>82</v>
      </c>
      <c r="B28" s="14">
        <f>SummerGenerationbyCounty!B24-SummerLoadbyCounty!B24</f>
        <v>-920.7180437833342</v>
      </c>
      <c r="C28" s="14">
        <f>SummerGenerationbyCounty!C24-SummerLoadbyCounty!C24</f>
        <v>-942.821614084218</v>
      </c>
      <c r="D28" s="14">
        <f>SummerGenerationbyCounty!D24-SummerLoadbyCounty!D24</f>
        <v>-1248.6308304090915</v>
      </c>
      <c r="E28" s="14">
        <f>SummerGenerationbyCounty!E24-SummerLoadbyCounty!E24</f>
        <v>-1269.1828905725201</v>
      </c>
      <c r="F28" s="14">
        <f>SummerGenerationbyCounty!F24-SummerLoadbyCounty!F24</f>
        <v>-1289.12123198936</v>
      </c>
      <c r="G28" s="14">
        <f>SummerGenerationbyCounty!G24-SummerLoadbyCounty!G24</f>
        <v>-1309.539</v>
      </c>
      <c r="H28" s="20"/>
    </row>
    <row r="29" spans="1:8" ht="12.75">
      <c r="A29" s="20" t="s">
        <v>83</v>
      </c>
      <c r="B29" s="14">
        <f>SummerGenerationbyCounty!B25-SummerLoadbyCounty!B25</f>
        <v>-225.72400000000005</v>
      </c>
      <c r="C29" s="14">
        <f>SummerGenerationbyCounty!C25-SummerLoadbyCounty!C25</f>
        <v>-239.23400000000004</v>
      </c>
      <c r="D29" s="14">
        <f>SummerGenerationbyCounty!D25-SummerLoadbyCounty!D25</f>
        <v>-253.02499999999998</v>
      </c>
      <c r="E29" s="14">
        <f>SummerGenerationbyCounty!E25-SummerLoadbyCounty!E25</f>
        <v>-267.297</v>
      </c>
      <c r="F29" s="14">
        <f>SummerGenerationbyCounty!F25-SummerLoadbyCounty!F25</f>
        <v>-281.35400000000004</v>
      </c>
      <c r="G29" s="14">
        <f>SummerGenerationbyCounty!G25-SummerLoadbyCounty!G25</f>
        <v>-266.66999999999996</v>
      </c>
      <c r="H29" s="20"/>
    </row>
    <row r="30" spans="1:8" ht="12.75">
      <c r="A30" s="20" t="s">
        <v>84</v>
      </c>
      <c r="B30" s="14">
        <f>SummerGenerationbyCounty!B26-SummerLoadbyCounty!B26</f>
        <v>-27.46432901672272</v>
      </c>
      <c r="C30" s="14">
        <f>SummerGenerationbyCounty!C26-SummerLoadbyCounty!C26</f>
        <v>-27.739590137083127</v>
      </c>
      <c r="D30" s="14">
        <f>SummerGenerationbyCounty!D26-SummerLoadbyCounty!D26</f>
        <v>-28.003884291964656</v>
      </c>
      <c r="E30" s="14">
        <f>SummerGenerationbyCounty!E26-SummerLoadbyCounty!E26</f>
        <v>-28.26635061926637</v>
      </c>
      <c r="F30" s="14">
        <f>SummerGenerationbyCounty!F26-SummerLoadbyCounty!F26</f>
        <v>-28.530075922416756</v>
      </c>
      <c r="G30" s="14">
        <f>SummerGenerationbyCounty!G26-SummerLoadbyCounty!G26</f>
        <v>-28.796</v>
      </c>
      <c r="H30" s="20"/>
    </row>
    <row r="31" spans="1:8" ht="12.75">
      <c r="A31" s="20" t="s">
        <v>85</v>
      </c>
      <c r="B31" s="14">
        <f>SummerGenerationbyCounty!B27-SummerLoadbyCounty!B27</f>
        <v>-23.01</v>
      </c>
      <c r="C31" s="14">
        <f>SummerGenerationbyCounty!C27-SummerLoadbyCounty!C27</f>
        <v>-23.31</v>
      </c>
      <c r="D31" s="14">
        <f>SummerGenerationbyCounty!D27-SummerLoadbyCounty!D27</f>
        <v>-23.61</v>
      </c>
      <c r="E31" s="14">
        <f>SummerGenerationbyCounty!E27-SummerLoadbyCounty!E27</f>
        <v>-23.91</v>
      </c>
      <c r="F31" s="14">
        <f>SummerGenerationbyCounty!F27-SummerLoadbyCounty!F27</f>
        <v>-24.21</v>
      </c>
      <c r="G31" s="14">
        <f>SummerGenerationbyCounty!G27-SummerLoadbyCounty!G27</f>
        <v>-24.51</v>
      </c>
      <c r="H31" s="20"/>
    </row>
    <row r="32" spans="1:8" ht="12.75">
      <c r="A32" s="20" t="s">
        <v>86</v>
      </c>
      <c r="B32" s="14">
        <f>SummerGenerationbyCounty!B28-SummerLoadbyCounty!B28</f>
        <v>-130.633</v>
      </c>
      <c r="C32" s="14">
        <f>SummerGenerationbyCounty!C28-SummerLoadbyCounty!C28</f>
        <v>-132.227</v>
      </c>
      <c r="D32" s="14">
        <f>SummerGenerationbyCounty!D28-SummerLoadbyCounty!D28</f>
        <v>-133.863</v>
      </c>
      <c r="E32" s="14">
        <f>SummerGenerationbyCounty!E28-SummerLoadbyCounty!E28</f>
        <v>-135.493</v>
      </c>
      <c r="F32" s="14">
        <f>SummerGenerationbyCounty!F28-SummerLoadbyCounty!F28</f>
        <v>-141.18</v>
      </c>
      <c r="G32" s="14">
        <f>SummerGenerationbyCounty!G28-SummerLoadbyCounty!G28</f>
        <v>-142.91</v>
      </c>
      <c r="H32" s="20"/>
    </row>
    <row r="33" spans="1:8" ht="12.75">
      <c r="A33" s="20" t="s">
        <v>87</v>
      </c>
      <c r="B33" s="14">
        <f>SummerGenerationbyCounty!B29-SummerLoadbyCounty!B29</f>
        <v>-32.208</v>
      </c>
      <c r="C33" s="14">
        <f>SummerGenerationbyCounty!C29-SummerLoadbyCounty!C29</f>
        <v>-33.21</v>
      </c>
      <c r="D33" s="14">
        <f>SummerGenerationbyCounty!D29-SummerLoadbyCounty!D29</f>
        <v>-34.212</v>
      </c>
      <c r="E33" s="14">
        <f>SummerGenerationbyCounty!E29-SummerLoadbyCounty!E29</f>
        <v>-35.224</v>
      </c>
      <c r="F33" s="14">
        <f>SummerGenerationbyCounty!F29-SummerLoadbyCounty!F29</f>
        <v>-36.246</v>
      </c>
      <c r="G33" s="14">
        <f>SummerGenerationbyCounty!G29-SummerLoadbyCounty!G29</f>
        <v>-40.008</v>
      </c>
      <c r="H33" s="20"/>
    </row>
    <row r="34" spans="1:8" ht="12.75">
      <c r="A34" s="20" t="s">
        <v>88</v>
      </c>
      <c r="B34" s="14">
        <f>SummerGenerationbyCounty!B30-SummerLoadbyCounty!B30</f>
        <v>-47.923</v>
      </c>
      <c r="C34" s="14">
        <f>SummerGenerationbyCounty!C30-SummerLoadbyCounty!C30</f>
        <v>-53.48599999999999</v>
      </c>
      <c r="D34" s="14">
        <f>SummerGenerationbyCounty!D30-SummerLoadbyCounty!D30</f>
        <v>-59.28399999999999</v>
      </c>
      <c r="E34" s="14">
        <f>SummerGenerationbyCounty!E30-SummerLoadbyCounty!E30</f>
        <v>-65.32499999999999</v>
      </c>
      <c r="F34" s="14">
        <f>SummerGenerationbyCounty!F30-SummerLoadbyCounty!F30</f>
        <v>-71.62</v>
      </c>
      <c r="G34" s="14">
        <f>SummerGenerationbyCounty!G30-SummerLoadbyCounty!G30</f>
        <v>-77.917</v>
      </c>
      <c r="H34" s="20"/>
    </row>
    <row r="35" spans="1:8" ht="12.75">
      <c r="A35" s="20" t="s">
        <v>89</v>
      </c>
      <c r="B35" s="14">
        <f>SummerGenerationbyCounty!B31-SummerLoadbyCounty!B31</f>
        <v>-113.269</v>
      </c>
      <c r="C35" s="14">
        <f>SummerGenerationbyCounty!C31-SummerLoadbyCounty!C31</f>
        <v>-116.883</v>
      </c>
      <c r="D35" s="14">
        <f>SummerGenerationbyCounty!D31-SummerLoadbyCounty!D31</f>
        <v>-120.52</v>
      </c>
      <c r="E35" s="14">
        <f>SummerGenerationbyCounty!E31-SummerLoadbyCounty!E31</f>
        <v>-124.376</v>
      </c>
      <c r="F35" s="14">
        <f>SummerGenerationbyCounty!F31-SummerLoadbyCounty!F31</f>
        <v>-128.259</v>
      </c>
      <c r="G35" s="14">
        <f>SummerGenerationbyCounty!G31-SummerLoadbyCounty!G31</f>
        <v>-132.143</v>
      </c>
      <c r="H35" s="20"/>
    </row>
    <row r="36" spans="1:8" ht="12.75">
      <c r="A36" s="20" t="s">
        <v>90</v>
      </c>
      <c r="B36" s="14">
        <f>SummerGenerationbyCounty!B32-SummerLoadbyCounty!B32</f>
        <v>151.41028150615585</v>
      </c>
      <c r="C36" s="14">
        <f>SummerGenerationbyCounty!C32-SummerLoadbyCounty!C32</f>
        <v>148.51065682231098</v>
      </c>
      <c r="D36" s="14">
        <f>SummerGenerationbyCounty!D32-SummerLoadbyCounty!D32</f>
        <v>142.08706650792982</v>
      </c>
      <c r="E36" s="14">
        <f>SummerGenerationbyCounty!E32-SummerLoadbyCounty!E32</f>
        <v>136.20744184476683</v>
      </c>
      <c r="F36" s="14">
        <f>SummerGenerationbyCounty!F32-SummerLoadbyCounty!F32</f>
        <v>130.64888239405508</v>
      </c>
      <c r="G36" s="14">
        <f>SummerGenerationbyCounty!G32-SummerLoadbyCounty!G32</f>
        <v>125.32100000000003</v>
      </c>
      <c r="H36" s="20"/>
    </row>
    <row r="37" spans="1:8" ht="12.75">
      <c r="A37" s="20" t="s">
        <v>91</v>
      </c>
      <c r="B37" s="14">
        <f>SummerGenerationbyCounty!B33-SummerLoadbyCounty!B33</f>
        <v>-37.43573416443475</v>
      </c>
      <c r="C37" s="14">
        <f>SummerGenerationbyCounty!C33-SummerLoadbyCounty!C33</f>
        <v>-37.94848547280522</v>
      </c>
      <c r="D37" s="14">
        <f>SummerGenerationbyCounty!D33-SummerLoadbyCounty!D33</f>
        <v>-38.235155805540664</v>
      </c>
      <c r="E37" s="14">
        <f>SummerGenerationbyCounty!E33-SummerLoadbyCounty!E33</f>
        <v>-38.643264432144655</v>
      </c>
      <c r="F37" s="14">
        <f>SummerGenerationbyCounty!F33-SummerLoadbyCounty!F33</f>
        <v>-39.06609626984244</v>
      </c>
      <c r="G37" s="14">
        <f>SummerGenerationbyCounty!G33-SummerLoadbyCounty!G33</f>
        <v>-39.454</v>
      </c>
      <c r="H37" s="20"/>
    </row>
    <row r="38" spans="1:8" ht="12.75">
      <c r="A38" s="20" t="s">
        <v>92</v>
      </c>
      <c r="B38" s="14">
        <f>SummerGenerationbyCounty!B34-SummerLoadbyCounty!B34</f>
        <v>-461.44983096398255</v>
      </c>
      <c r="C38" s="14">
        <f>SummerGenerationbyCounty!C34-SummerLoadbyCounty!C34</f>
        <v>-425.34537890131605</v>
      </c>
      <c r="D38" s="14">
        <f>SummerGenerationbyCounty!D34-SummerLoadbyCounty!D34</f>
        <v>-473.22093893620536</v>
      </c>
      <c r="E38" s="14">
        <f>SummerGenerationbyCounty!E34-SummerLoadbyCounty!E34</f>
        <v>-518.2129694119035</v>
      </c>
      <c r="F38" s="14">
        <f>SummerGenerationbyCounty!F34-SummerLoadbyCounty!F34</f>
        <v>-565.6814605265511</v>
      </c>
      <c r="G38" s="14">
        <f>SummerGenerationbyCounty!G34-SummerLoadbyCounty!G34</f>
        <v>-608.3789999999999</v>
      </c>
      <c r="H38" s="20"/>
    </row>
    <row r="39" spans="1:8" ht="12.75">
      <c r="A39" s="20" t="s">
        <v>93</v>
      </c>
      <c r="B39" s="14">
        <f>SummerGenerationbyCounty!B35-SummerLoadbyCounty!B35</f>
        <v>2570.653476392198</v>
      </c>
      <c r="C39" s="14">
        <f>SummerGenerationbyCounty!C35-SummerLoadbyCounty!C35</f>
        <v>2567.8863635526823</v>
      </c>
      <c r="D39" s="14">
        <f>SummerGenerationbyCounty!D35-SummerLoadbyCounty!D35</f>
        <v>2565.553244361681</v>
      </c>
      <c r="E39" s="14">
        <f>SummerGenerationbyCounty!E35-SummerLoadbyCounty!E35</f>
        <v>2563.1519721283785</v>
      </c>
      <c r="F39" s="14">
        <f>SummerGenerationbyCounty!F35-SummerLoadbyCounty!F35</f>
        <v>2560.680324165588</v>
      </c>
      <c r="G39" s="14">
        <f>SummerGenerationbyCounty!G35-SummerLoadbyCounty!G35</f>
        <v>2558.136</v>
      </c>
      <c r="H39" s="20"/>
    </row>
    <row r="40" spans="1:8" ht="12.75">
      <c r="A40" s="20" t="s">
        <v>94</v>
      </c>
      <c r="B40" s="14">
        <f>SummerGenerationbyCounty!B36-SummerLoadbyCounty!B36</f>
        <v>583.1467815071755</v>
      </c>
      <c r="C40" s="14">
        <f>SummerGenerationbyCounty!C36-SummerLoadbyCounty!C36</f>
        <v>582.0145302785635</v>
      </c>
      <c r="D40" s="14">
        <f>SummerGenerationbyCounty!D36-SummerLoadbyCounty!D36</f>
        <v>580.8818782233161</v>
      </c>
      <c r="E40" s="14">
        <f>SummerGenerationbyCounty!E36-SummerLoadbyCounty!E36</f>
        <v>579.7284511651125</v>
      </c>
      <c r="F40" s="14">
        <f>SummerGenerationbyCounty!F36-SummerLoadbyCounty!F36</f>
        <v>578.5712058503431</v>
      </c>
      <c r="G40" s="14">
        <f>SummerGenerationbyCounty!G36-SummerLoadbyCounty!G36</f>
        <v>577.413</v>
      </c>
      <c r="H40" s="20"/>
    </row>
    <row r="41" spans="1:8" ht="12.75">
      <c r="A41" s="20" t="s">
        <v>95</v>
      </c>
      <c r="B41" s="14">
        <f>SummerGenerationbyCounty!B37-SummerLoadbyCounty!B37</f>
        <v>-19.21265</v>
      </c>
      <c r="C41" s="14">
        <f>SummerGenerationbyCounty!C37-SummerLoadbyCounty!C37</f>
        <v>-19.49605</v>
      </c>
      <c r="D41" s="14">
        <f>SummerGenerationbyCounty!D37-SummerLoadbyCounty!D37</f>
        <v>-19.77945</v>
      </c>
      <c r="E41" s="14">
        <f>SummerGenerationbyCounty!E37-SummerLoadbyCounty!E37</f>
        <v>-20.062849999999997</v>
      </c>
      <c r="F41" s="14">
        <f>SummerGenerationbyCounty!F37-SummerLoadbyCounty!F37</f>
        <v>-20.34625</v>
      </c>
      <c r="G41" s="14">
        <f>SummerGenerationbyCounty!G37-SummerLoadbyCounty!G37</f>
        <v>-20.63</v>
      </c>
      <c r="H41" s="20"/>
    </row>
    <row r="42" spans="1:8" ht="12.75">
      <c r="A42" s="20" t="s">
        <v>96</v>
      </c>
      <c r="B42" s="14">
        <f>SummerGenerationbyCounty!B38-SummerLoadbyCounty!B38</f>
        <v>-34.13179905</v>
      </c>
      <c r="C42" s="14">
        <f>SummerGenerationbyCounty!C38-SummerLoadbyCounty!C38</f>
        <v>-34.85796804525</v>
      </c>
      <c r="D42" s="14">
        <f>SummerGenerationbyCounty!D38-SummerLoadbyCounty!D38</f>
        <v>-35.684317885476254</v>
      </c>
      <c r="E42" s="14">
        <f>SummerGenerationbyCounty!E38-SummerLoadbyCounty!E38</f>
        <v>-36.410849474903635</v>
      </c>
      <c r="F42" s="14">
        <f>SummerGenerationbyCounty!F38-SummerLoadbyCounty!F38</f>
        <v>-37.137563722278145</v>
      </c>
      <c r="G42" s="14">
        <f>SummerGenerationbyCounty!G38-SummerLoadbyCounty!G38</f>
        <v>-37.885</v>
      </c>
      <c r="H42" s="20"/>
    </row>
    <row r="43" spans="1:8" ht="12.75">
      <c r="A43" s="20" t="s">
        <v>97</v>
      </c>
      <c r="B43" s="14">
        <f>SummerGenerationbyCounty!B39-SummerLoadbyCounty!B39</f>
        <v>-18.075628789727173</v>
      </c>
      <c r="C43" s="14">
        <f>SummerGenerationbyCounty!C39-SummerLoadbyCounty!C39</f>
        <v>-18.305792236638514</v>
      </c>
      <c r="D43" s="14">
        <f>SummerGenerationbyCounty!D39-SummerLoadbyCounty!D39</f>
        <v>-18.532144064877663</v>
      </c>
      <c r="E43" s="14">
        <f>SummerGenerationbyCounty!E39-SummerLoadbyCounty!E39</f>
        <v>-18.76909465706752</v>
      </c>
      <c r="F43" s="14">
        <f>SummerGenerationbyCounty!F39-SummerLoadbyCounty!F39</f>
        <v>-18.99597908195296</v>
      </c>
      <c r="G43" s="14">
        <f>SummerGenerationbyCounty!G39-SummerLoadbyCounty!G39</f>
        <v>-19.23</v>
      </c>
      <c r="H43" s="20"/>
    </row>
    <row r="44" spans="1:8" ht="12.75">
      <c r="A44" s="20" t="s">
        <v>98</v>
      </c>
      <c r="B44" s="14">
        <f>SummerGenerationbyCounty!B40-SummerLoadbyCounty!B40</f>
        <v>-40.74226993101573</v>
      </c>
      <c r="C44" s="14">
        <f>SummerGenerationbyCounty!C40-SummerLoadbyCounty!C40</f>
        <v>-41.200691596383585</v>
      </c>
      <c r="D44" s="14">
        <f>SummerGenerationbyCounty!D40-SummerLoadbyCounty!D40</f>
        <v>-41.58725418398201</v>
      </c>
      <c r="E44" s="14">
        <f>SummerGenerationbyCounty!E40-SummerLoadbyCounty!E40</f>
        <v>-41.97529740646222</v>
      </c>
      <c r="F44" s="14">
        <f>SummerGenerationbyCounty!F40-SummerLoadbyCounty!F40</f>
        <v>-42.30773415325569</v>
      </c>
      <c r="G44" s="14">
        <f>SummerGenerationbyCounty!G40-SummerLoadbyCounty!G40</f>
        <v>-42.642</v>
      </c>
      <c r="H44" s="20"/>
    </row>
    <row r="45" spans="1:8" ht="12.75">
      <c r="A45" s="20" t="s">
        <v>99</v>
      </c>
      <c r="B45" s="14">
        <f>SummerGenerationbyCounty!B41-SummerLoadbyCounty!B41</f>
        <v>-1924.7795740447</v>
      </c>
      <c r="C45" s="14">
        <f>SummerGenerationbyCounty!C41-SummerLoadbyCounty!C41</f>
        <v>-2031.9193083241485</v>
      </c>
      <c r="D45" s="14">
        <f>SummerGenerationbyCounty!D41-SummerLoadbyCounty!D41</f>
        <v>-2126.624345150854</v>
      </c>
      <c r="E45" s="14">
        <f>SummerGenerationbyCounty!E41-SummerLoadbyCounty!E41</f>
        <v>-2224.518327296858</v>
      </c>
      <c r="F45" s="14">
        <f>SummerGenerationbyCounty!F41-SummerLoadbyCounty!F41</f>
        <v>-2321.272014118242</v>
      </c>
      <c r="G45" s="14">
        <f>SummerGenerationbyCounty!G41-SummerLoadbyCounty!G41</f>
        <v>-2436.25</v>
      </c>
      <c r="H45" s="20"/>
    </row>
    <row r="46" spans="1:8" ht="12.75">
      <c r="A46" s="20" t="s">
        <v>100</v>
      </c>
      <c r="B46" s="14">
        <f>SummerGenerationbyCounty!B42-SummerLoadbyCounty!B42</f>
        <v>-96.323</v>
      </c>
      <c r="C46" s="14">
        <f>SummerGenerationbyCounty!C42-SummerLoadbyCounty!C42</f>
        <v>-98.329</v>
      </c>
      <c r="D46" s="14">
        <f>SummerGenerationbyCounty!D42-SummerLoadbyCounty!D42</f>
        <v>-100.389</v>
      </c>
      <c r="E46" s="14">
        <f>SummerGenerationbyCounty!E42-SummerLoadbyCounty!E42</f>
        <v>-102.504</v>
      </c>
      <c r="F46" s="14">
        <f>SummerGenerationbyCounty!F42-SummerLoadbyCounty!F42</f>
        <v>-104.676</v>
      </c>
      <c r="G46" s="14">
        <f>SummerGenerationbyCounty!G42-SummerLoadbyCounty!G42</f>
        <v>-106.851</v>
      </c>
      <c r="H46" s="20"/>
    </row>
    <row r="47" spans="1:8" ht="12.75">
      <c r="A47" s="20" t="s">
        <v>101</v>
      </c>
      <c r="B47" s="14">
        <f>SummerGenerationbyCounty!B43-SummerLoadbyCounty!B43</f>
        <v>-368.328</v>
      </c>
      <c r="C47" s="14">
        <f>SummerGenerationbyCounty!C43-SummerLoadbyCounty!C43</f>
        <v>-403.511</v>
      </c>
      <c r="D47" s="14">
        <f>SummerGenerationbyCounty!D43-SummerLoadbyCounty!D43</f>
        <v>-419.614</v>
      </c>
      <c r="E47" s="14">
        <f>SummerGenerationbyCounty!E43-SummerLoadbyCounty!E43</f>
        <v>-436.493</v>
      </c>
      <c r="F47" s="14">
        <f>SummerGenerationbyCounty!F43-SummerLoadbyCounty!F43</f>
        <v>-454.139</v>
      </c>
      <c r="G47" s="14">
        <f>SummerGenerationbyCounty!G43-SummerLoadbyCounty!G43</f>
        <v>-471.785</v>
      </c>
      <c r="H47" s="20"/>
    </row>
    <row r="48" spans="1:8" ht="12.75">
      <c r="A48" s="20" t="s">
        <v>102</v>
      </c>
      <c r="B48" s="14">
        <f>SummerGenerationbyCounty!B44-SummerLoadbyCounty!B44</f>
        <v>-55.647</v>
      </c>
      <c r="C48" s="14">
        <f>SummerGenerationbyCounty!C44-SummerLoadbyCounty!C44</f>
        <v>-57.148</v>
      </c>
      <c r="D48" s="14">
        <f>SummerGenerationbyCounty!D44-SummerLoadbyCounty!D44</f>
        <v>-58.443</v>
      </c>
      <c r="E48" s="14">
        <f>SummerGenerationbyCounty!E44-SummerLoadbyCounty!E44</f>
        <v>-59.795</v>
      </c>
      <c r="F48" s="14">
        <f>SummerGenerationbyCounty!F44-SummerLoadbyCounty!F44</f>
        <v>-61.165</v>
      </c>
      <c r="G48" s="14">
        <f>SummerGenerationbyCounty!G44-SummerLoadbyCounty!G44</f>
        <v>-62.685</v>
      </c>
      <c r="H48" s="20"/>
    </row>
    <row r="49" spans="1:8" ht="12.75">
      <c r="A49" s="20" t="s">
        <v>103</v>
      </c>
      <c r="B49" s="14">
        <f>SummerGenerationbyCounty!B45-SummerLoadbyCounty!B45</f>
        <v>-13.046768694526083</v>
      </c>
      <c r="C49" s="14">
        <f>SummerGenerationbyCounty!C45-SummerLoadbyCounty!C45</f>
        <v>-13.23209826987988</v>
      </c>
      <c r="D49" s="14">
        <f>SummerGenerationbyCounty!D45-SummerLoadbyCounty!D45</f>
        <v>-13.409997294875156</v>
      </c>
      <c r="E49" s="14">
        <f>SummerGenerationbyCounty!E45-SummerLoadbyCounty!E45</f>
        <v>-13.603622017046753</v>
      </c>
      <c r="F49" s="14">
        <f>SummerGenerationbyCounty!F45-SummerLoadbyCounty!F45</f>
        <v>-13.76982249019587</v>
      </c>
      <c r="G49" s="14">
        <f>SummerGenerationbyCounty!G45-SummerLoadbyCounty!G45</f>
        <v>-13.952</v>
      </c>
      <c r="H49" s="20"/>
    </row>
    <row r="50" spans="1:8" ht="12.75">
      <c r="A50" s="20" t="s">
        <v>104</v>
      </c>
      <c r="B50" s="14">
        <f>SummerGenerationbyCounty!B46-SummerLoadbyCounty!B46</f>
        <v>-134.96157614999998</v>
      </c>
      <c r="C50" s="14">
        <f>SummerGenerationbyCounty!C46-SummerLoadbyCounty!C46</f>
        <v>-138.18803903075</v>
      </c>
      <c r="D50" s="14">
        <f>SummerGenerationbyCounty!D46-SummerLoadbyCounty!D46</f>
        <v>-141.50761922590377</v>
      </c>
      <c r="E50" s="14">
        <f>SummerGenerationbyCounty!E46-SummerLoadbyCounty!E46</f>
        <v>-144.92731732203328</v>
      </c>
      <c r="F50" s="14">
        <f>SummerGenerationbyCounty!F46-SummerLoadbyCounty!F46</f>
        <v>-148.26913390864345</v>
      </c>
      <c r="G50" s="14">
        <f>SummerGenerationbyCounty!G46-SummerLoadbyCounty!G46</f>
        <v>-151.702</v>
      </c>
      <c r="H50" s="20"/>
    </row>
    <row r="51" spans="1:8" ht="12.75">
      <c r="A51" s="20" t="s">
        <v>105</v>
      </c>
      <c r="B51" s="14">
        <f>SummerGenerationbyCounty!B47-SummerLoadbyCounty!B47</f>
        <v>-137.108064926</v>
      </c>
      <c r="C51" s="14">
        <f>SummerGenerationbyCounty!C47-SummerLoadbyCounty!C47</f>
        <v>-142.35119451033398</v>
      </c>
      <c r="D51" s="14">
        <f>SummerGenerationbyCounty!D47-SummerLoadbyCounty!D47</f>
        <v>-143.768102860927</v>
      </c>
      <c r="E51" s="14">
        <f>SummerGenerationbyCounty!E47-SummerLoadbyCounty!E47</f>
        <v>-160.65933420467533</v>
      </c>
      <c r="F51" s="14">
        <f>SummerGenerationbyCounty!F47-SummerLoadbyCounty!F47</f>
        <v>-164.62947820305737</v>
      </c>
      <c r="G51" s="14">
        <f>SummerGenerationbyCounty!G47-SummerLoadbyCounty!G47</f>
        <v>-168.736</v>
      </c>
      <c r="H51" s="20"/>
    </row>
    <row r="52" spans="1:8" ht="12.75">
      <c r="A52" s="20" t="s">
        <v>106</v>
      </c>
      <c r="B52" s="14">
        <f>SummerGenerationbyCounty!B48-SummerLoadbyCounty!B48</f>
        <v>-5.1674</v>
      </c>
      <c r="C52" s="14">
        <f>SummerGenerationbyCounty!C48-SummerLoadbyCounty!C48</f>
        <v>-5.2634</v>
      </c>
      <c r="D52" s="14">
        <f>SummerGenerationbyCounty!D48-SummerLoadbyCounty!D48</f>
        <v>-5.3594</v>
      </c>
      <c r="E52" s="14">
        <f>SummerGenerationbyCounty!E48-SummerLoadbyCounty!E48</f>
        <v>-5.4554</v>
      </c>
      <c r="F52" s="14">
        <f>SummerGenerationbyCounty!F48-SummerLoadbyCounty!F48</f>
        <v>-5.551399999999999</v>
      </c>
      <c r="G52" s="14">
        <f>SummerGenerationbyCounty!G48-SummerLoadbyCounty!G48</f>
        <v>-5.647</v>
      </c>
      <c r="H52" s="20"/>
    </row>
    <row r="53" spans="1:8" ht="12.75">
      <c r="A53" s="20" t="s">
        <v>107</v>
      </c>
      <c r="B53" s="14">
        <f>SummerGenerationbyCounty!B49-SummerLoadbyCounty!B49</f>
        <v>-99.41258731506147</v>
      </c>
      <c r="C53" s="14">
        <f>SummerGenerationbyCounty!C49-SummerLoadbyCounty!C49</f>
        <v>-101.22684569507247</v>
      </c>
      <c r="D53" s="14">
        <f>SummerGenerationbyCounty!D49-SummerLoadbyCounty!D49</f>
        <v>-103.04394655869282</v>
      </c>
      <c r="E53" s="14">
        <f>SummerGenerationbyCounty!E49-SummerLoadbyCounty!E49</f>
        <v>-104.84582791348747</v>
      </c>
      <c r="F53" s="14">
        <f>SummerGenerationbyCounty!F49-SummerLoadbyCounty!F49</f>
        <v>-106.64292041019479</v>
      </c>
      <c r="G53" s="14">
        <f>SummerGenerationbyCounty!G49-SummerLoadbyCounty!G49</f>
        <v>-107.835</v>
      </c>
      <c r="H53" s="20"/>
    </row>
    <row r="54" spans="1:8" ht="12.75">
      <c r="A54" s="20" t="s">
        <v>108</v>
      </c>
      <c r="B54" s="14">
        <f>SummerGenerationbyCounty!B50-SummerLoadbyCounty!B50</f>
        <v>-44.342803477038586</v>
      </c>
      <c r="C54" s="14">
        <f>SummerGenerationbyCounty!C50-SummerLoadbyCounty!C50</f>
        <v>-45.26655733340089</v>
      </c>
      <c r="D54" s="14">
        <f>SummerGenerationbyCounty!D50-SummerLoadbyCounty!D50</f>
        <v>-46.1930539416245</v>
      </c>
      <c r="E54" s="14">
        <f>SummerGenerationbyCounty!E50-SummerLoadbyCounty!E50</f>
        <v>-47.10638121640719</v>
      </c>
      <c r="F54" s="14">
        <f>SummerGenerationbyCounty!F50-SummerLoadbyCounty!F50</f>
        <v>-48.00622304784573</v>
      </c>
      <c r="G54" s="14">
        <f>SummerGenerationbyCounty!G50-SummerLoadbyCounty!G50</f>
        <v>-48.915</v>
      </c>
      <c r="H54" s="20"/>
    </row>
    <row r="55" spans="1:8" ht="12.75">
      <c r="A55" s="20" t="s">
        <v>109</v>
      </c>
      <c r="B55" s="14">
        <f>SummerGenerationbyCounty!B51-SummerLoadbyCounty!B51</f>
        <v>-2.6</v>
      </c>
      <c r="C55" s="14">
        <f>SummerGenerationbyCounty!C51-SummerLoadbyCounty!C51</f>
        <v>-2.6</v>
      </c>
      <c r="D55" s="14">
        <f>SummerGenerationbyCounty!D51-SummerLoadbyCounty!D51</f>
        <v>-2.6</v>
      </c>
      <c r="E55" s="14">
        <f>SummerGenerationbyCounty!E51-SummerLoadbyCounty!E51</f>
        <v>-2.6</v>
      </c>
      <c r="F55" s="14">
        <f>SummerGenerationbyCounty!F51-SummerLoadbyCounty!F51</f>
        <v>-2.6</v>
      </c>
      <c r="G55" s="14">
        <f>SummerGenerationbyCounty!G51-SummerLoadbyCounty!G51</f>
        <v>-2.6</v>
      </c>
      <c r="H55" s="20"/>
    </row>
    <row r="56" spans="1:8" ht="12.75">
      <c r="A56" s="20" t="s">
        <v>110</v>
      </c>
      <c r="B56" s="14">
        <f>SummerGenerationbyCounty!B52-SummerLoadbyCounty!B52</f>
        <v>-4.470000000000001</v>
      </c>
      <c r="C56" s="14">
        <f>SummerGenerationbyCounty!C52-SummerLoadbyCounty!C52</f>
        <v>-4.619999999999999</v>
      </c>
      <c r="D56" s="14">
        <f>SummerGenerationbyCounty!D52-SummerLoadbyCounty!D52</f>
        <v>-0.16999999999999993</v>
      </c>
      <c r="E56" s="14">
        <f>SummerGenerationbyCounty!E52-SummerLoadbyCounty!E52</f>
        <v>-0.3200000000000003</v>
      </c>
      <c r="F56" s="14">
        <f>SummerGenerationbyCounty!F52-SummerLoadbyCounty!F52</f>
        <v>-0.46999999999999975</v>
      </c>
      <c r="G56" s="14">
        <f>SummerGenerationbyCounty!G52-SummerLoadbyCounty!G52</f>
        <v>-0.6200000000000001</v>
      </c>
      <c r="H56" s="20"/>
    </row>
    <row r="57" spans="1:8" ht="12.75">
      <c r="A57" s="20" t="s">
        <v>111</v>
      </c>
      <c r="B57" s="14">
        <f>SummerGenerationbyCounty!B53-SummerLoadbyCounty!B53</f>
        <v>-6392.886197104792</v>
      </c>
      <c r="C57" s="14">
        <f>SummerGenerationbyCounty!C53-SummerLoadbyCounty!C53</f>
        <v>-6560.487180897735</v>
      </c>
      <c r="D57" s="14">
        <f>SummerGenerationbyCounty!D53-SummerLoadbyCounty!D53</f>
        <v>-6740.430340067247</v>
      </c>
      <c r="E57" s="14">
        <f>SummerGenerationbyCounty!E53-SummerLoadbyCounty!E53</f>
        <v>-6918.288270159097</v>
      </c>
      <c r="F57" s="14">
        <f>SummerGenerationbyCounty!F53-SummerLoadbyCounty!F53</f>
        <v>-7104.130728083181</v>
      </c>
      <c r="G57" s="14">
        <f>SummerGenerationbyCounty!G53-SummerLoadbyCounty!G53</f>
        <v>-7286.679</v>
      </c>
      <c r="H57" s="20"/>
    </row>
    <row r="58" spans="1:8" ht="12.75">
      <c r="A58" s="20" t="s">
        <v>112</v>
      </c>
      <c r="B58" s="14">
        <f>SummerGenerationbyCounty!B54-SummerLoadbyCounty!B54</f>
        <v>-82.17707622312729</v>
      </c>
      <c r="C58" s="14">
        <f>SummerGenerationbyCounty!C54-SummerLoadbyCounty!C54</f>
        <v>-83.19973383108017</v>
      </c>
      <c r="D58" s="14">
        <f>SummerGenerationbyCounty!D54-SummerLoadbyCounty!D54</f>
        <v>-83.75343898089119</v>
      </c>
      <c r="E58" s="14">
        <f>SummerGenerationbyCounty!E54-SummerLoadbyCounty!E54</f>
        <v>-84.8124108849752</v>
      </c>
      <c r="F58" s="14">
        <f>SummerGenerationbyCounty!F54-SummerLoadbyCounty!F54</f>
        <v>-85.46480912084449</v>
      </c>
      <c r="G58" s="14">
        <f>SummerGenerationbyCounty!G54-SummerLoadbyCounty!G54</f>
        <v>-86.965</v>
      </c>
      <c r="H58" s="20"/>
    </row>
    <row r="59" spans="1:8" ht="12.75">
      <c r="A59" s="20" t="s">
        <v>113</v>
      </c>
      <c r="B59" s="14">
        <f>SummerGenerationbyCounty!B55-SummerLoadbyCounty!B55</f>
        <v>-10.7391</v>
      </c>
      <c r="C59" s="14">
        <f>SummerGenerationbyCounty!C55-SummerLoadbyCounty!C55</f>
        <v>-10.9341</v>
      </c>
      <c r="D59" s="14">
        <f>SummerGenerationbyCounty!D55-SummerLoadbyCounty!D55</f>
        <v>-11.0931</v>
      </c>
      <c r="E59" s="14">
        <f>SummerGenerationbyCounty!E55-SummerLoadbyCounty!E55</f>
        <v>-11.1861</v>
      </c>
      <c r="F59" s="14">
        <f>SummerGenerationbyCounty!F55-SummerLoadbyCounty!F55</f>
        <v>-11.3637337515</v>
      </c>
      <c r="G59" s="14">
        <f>SummerGenerationbyCounty!G55-SummerLoadbyCounty!G55</f>
        <v>-11.558</v>
      </c>
      <c r="H59" s="20"/>
    </row>
    <row r="60" spans="1:8" ht="12.75">
      <c r="A60" s="20" t="s">
        <v>114</v>
      </c>
      <c r="B60" s="14">
        <f>SummerGenerationbyCounty!B56-SummerLoadbyCounty!B56</f>
        <v>-2077.362657752088</v>
      </c>
      <c r="C60" s="14">
        <f>SummerGenerationbyCounty!C56-SummerLoadbyCounty!C56</f>
        <v>-2189.3396245094013</v>
      </c>
      <c r="D60" s="14">
        <f>SummerGenerationbyCounty!D56-SummerLoadbyCounty!D56</f>
        <v>-2287.9752090297975</v>
      </c>
      <c r="E60" s="14">
        <f>SummerGenerationbyCounty!E56-SummerLoadbyCounty!E56</f>
        <v>-2408.3950151687254</v>
      </c>
      <c r="F60" s="14">
        <f>SummerGenerationbyCounty!F56-SummerLoadbyCounty!F56</f>
        <v>-2487.37927089425</v>
      </c>
      <c r="G60" s="14">
        <f>SummerGenerationbyCounty!G56-SummerLoadbyCounty!G56</f>
        <v>-2575.4919999999997</v>
      </c>
      <c r="H60" s="20"/>
    </row>
    <row r="61" spans="1:8" ht="12.75">
      <c r="A61" s="20" t="s">
        <v>115</v>
      </c>
      <c r="B61" s="14">
        <f>SummerGenerationbyCounty!B57-SummerLoadbyCounty!B57</f>
        <v>-82.146</v>
      </c>
      <c r="C61" s="14">
        <f>SummerGenerationbyCounty!C57-SummerLoadbyCounty!C57</f>
        <v>-84.027</v>
      </c>
      <c r="D61" s="14">
        <f>SummerGenerationbyCounty!D57-SummerLoadbyCounty!D57</f>
        <v>-85.967</v>
      </c>
      <c r="E61" s="14">
        <f>SummerGenerationbyCounty!E57-SummerLoadbyCounty!E57</f>
        <v>-87.964</v>
      </c>
      <c r="F61" s="14">
        <f>SummerGenerationbyCounty!F57-SummerLoadbyCounty!F57</f>
        <v>-90.027</v>
      </c>
      <c r="G61" s="14">
        <f>SummerGenerationbyCounty!G57-SummerLoadbyCounty!G57</f>
        <v>-92.091</v>
      </c>
      <c r="H61" s="20"/>
    </row>
    <row r="62" spans="1:8" ht="12.75">
      <c r="A62" s="20" t="s">
        <v>116</v>
      </c>
      <c r="B62" s="14">
        <f>SummerGenerationbyCounty!B58-SummerLoadbyCounty!B58</f>
        <v>-10.417008</v>
      </c>
      <c r="C62" s="14">
        <f>SummerGenerationbyCounty!C58-SummerLoadbyCounty!C58</f>
        <v>-10.708277</v>
      </c>
      <c r="D62" s="14">
        <f>SummerGenerationbyCounty!D58-SummerLoadbyCounty!D58</f>
        <v>-10.999546</v>
      </c>
      <c r="E62" s="14">
        <f>SummerGenerationbyCounty!E58-SummerLoadbyCounty!E58</f>
        <v>-11.290814999999998</v>
      </c>
      <c r="F62" s="14">
        <f>SummerGenerationbyCounty!F58-SummerLoadbyCounty!F58</f>
        <v>-11.582083999999996</v>
      </c>
      <c r="G62" s="14">
        <f>SummerGenerationbyCounty!G58-SummerLoadbyCounty!G58</f>
        <v>-11.874</v>
      </c>
      <c r="H62" s="20"/>
    </row>
    <row r="63" spans="1:8" ht="12.75">
      <c r="A63" s="20" t="s">
        <v>117</v>
      </c>
      <c r="B63" s="14">
        <f>SummerGenerationbyCounty!B59-SummerLoadbyCounty!B59</f>
        <v>-23.24958264145713</v>
      </c>
      <c r="C63" s="14">
        <f>SummerGenerationbyCounty!C59-SummerLoadbyCounty!C59</f>
        <v>-23.778690348613228</v>
      </c>
      <c r="D63" s="14">
        <f>SummerGenerationbyCounty!D59-SummerLoadbyCounty!D59</f>
        <v>-24.302610373540737</v>
      </c>
      <c r="E63" s="14">
        <f>SummerGenerationbyCounty!E59-SummerLoadbyCounty!E59</f>
        <v>-24.82571490580812</v>
      </c>
      <c r="F63" s="14">
        <f>SummerGenerationbyCounty!F59-SummerLoadbyCounty!F59</f>
        <v>-25.34926138688282</v>
      </c>
      <c r="G63" s="14">
        <f>SummerGenerationbyCounty!G59-SummerLoadbyCounty!G59</f>
        <v>-25.876</v>
      </c>
      <c r="H63" s="20"/>
    </row>
    <row r="64" spans="1:8" ht="12.75">
      <c r="A64" s="20" t="s">
        <v>118</v>
      </c>
      <c r="B64" s="14">
        <f>SummerGenerationbyCounty!B60-SummerLoadbyCounty!B60</f>
        <v>-47.554788068688126</v>
      </c>
      <c r="C64" s="14">
        <f>SummerGenerationbyCounty!C60-SummerLoadbyCounty!C60</f>
        <v>-48.13735988971844</v>
      </c>
      <c r="D64" s="14">
        <f>SummerGenerationbyCounty!D60-SummerLoadbyCounty!D60</f>
        <v>-48.72117028806422</v>
      </c>
      <c r="E64" s="14">
        <f>SummerGenerationbyCounty!E60-SummerLoadbyCounty!E60</f>
        <v>-49.30623784238519</v>
      </c>
      <c r="F64" s="14">
        <f>SummerGenerationbyCounty!F60-SummerLoadbyCounty!F60</f>
        <v>-49.938631312760045</v>
      </c>
      <c r="G64" s="14">
        <f>SummerGenerationbyCounty!G60-SummerLoadbyCounty!G60</f>
        <v>-50.562</v>
      </c>
      <c r="H64" s="20"/>
    </row>
    <row r="65" spans="1:8" ht="12.75">
      <c r="A65" s="20" t="s">
        <v>119</v>
      </c>
      <c r="B65" s="14">
        <f>SummerGenerationbyCounty!B61-SummerLoadbyCounty!B61</f>
        <v>-77.203328</v>
      </c>
      <c r="C65" s="14">
        <f>SummerGenerationbyCounty!C61-SummerLoadbyCounty!C61</f>
        <v>-76.699304</v>
      </c>
      <c r="D65" s="14">
        <f>SummerGenerationbyCounty!D61-SummerLoadbyCounty!D61</f>
        <v>-78.00328</v>
      </c>
      <c r="E65" s="14">
        <f>SummerGenerationbyCounty!E61-SummerLoadbyCounty!E61</f>
        <v>-79.23525599999999</v>
      </c>
      <c r="F65" s="14">
        <f>SummerGenerationbyCounty!F61-SummerLoadbyCounty!F61</f>
        <v>-80.488232</v>
      </c>
      <c r="G65" s="14">
        <f>SummerGenerationbyCounty!G61-SummerLoadbyCounty!G61</f>
        <v>-81.765</v>
      </c>
      <c r="H65" s="20"/>
    </row>
    <row r="66" spans="1:8" ht="12.75">
      <c r="A66" s="20" t="s">
        <v>120</v>
      </c>
      <c r="B66" s="14">
        <f>SummerGenerationbyCounty!B62-SummerLoadbyCounty!B62</f>
        <v>454.82457331462354</v>
      </c>
      <c r="C66" s="14">
        <f>SummerGenerationbyCounty!C62-SummerLoadbyCounty!C62</f>
        <v>725.5655491095418</v>
      </c>
      <c r="D66" s="14">
        <f>SummerGenerationbyCounty!D62-SummerLoadbyCounty!D62</f>
        <v>721.3064468027602</v>
      </c>
      <c r="E66" s="14">
        <f>SummerGenerationbyCounty!E62-SummerLoadbyCounty!E62</f>
        <v>717.0465974889812</v>
      </c>
      <c r="F66" s="14">
        <f>SummerGenerationbyCounty!F62-SummerLoadbyCounty!F62</f>
        <v>712.7863108226745</v>
      </c>
      <c r="G66" s="14">
        <f>SummerGenerationbyCounty!G62-SummerLoadbyCounty!G62</f>
        <v>708.526</v>
      </c>
      <c r="H66" s="20"/>
    </row>
    <row r="67" spans="1:8" ht="12.75">
      <c r="A67" s="20" t="s">
        <v>121</v>
      </c>
      <c r="B67" s="14">
        <f>SummerGenerationbyCounty!B63-SummerLoadbyCounty!B63</f>
        <v>-11.906212421889304</v>
      </c>
      <c r="C67" s="14">
        <f>SummerGenerationbyCounty!C63-SummerLoadbyCounty!C63</f>
        <v>-12.092679856655428</v>
      </c>
      <c r="D67" s="14">
        <f>SummerGenerationbyCounty!D63-SummerLoadbyCounty!D63</f>
        <v>-12.284973651638367</v>
      </c>
      <c r="E67" s="14">
        <f>SummerGenerationbyCounty!E63-SummerLoadbyCounty!E63</f>
        <v>-12.483297729445711</v>
      </c>
      <c r="F67" s="14">
        <f>SummerGenerationbyCounty!F63-SummerLoadbyCounty!F63</f>
        <v>-12.68786314997631</v>
      </c>
      <c r="G67" s="14">
        <f>SummerGenerationbyCounty!G63-SummerLoadbyCounty!G63</f>
        <v>-12.871</v>
      </c>
      <c r="H67" s="20"/>
    </row>
    <row r="68" spans="1:8" ht="12.75">
      <c r="A68" s="20" t="s">
        <v>122</v>
      </c>
      <c r="B68" s="14">
        <f>SummerGenerationbyCounty!B64-SummerLoadbyCounty!B64</f>
        <v>701.426</v>
      </c>
      <c r="C68" s="14">
        <f>SummerGenerationbyCounty!C64-SummerLoadbyCounty!C64</f>
        <v>683.40546</v>
      </c>
      <c r="D68" s="14">
        <f>SummerGenerationbyCounty!D64-SummerLoadbyCounty!D64</f>
        <v>664.0812114</v>
      </c>
      <c r="E68" s="14">
        <f>SummerGenerationbyCounty!E64-SummerLoadbyCounty!E64</f>
        <v>633.4010114</v>
      </c>
      <c r="F68" s="14">
        <f>SummerGenerationbyCounty!F64-SummerLoadbyCounty!F64</f>
        <v>600.60454043597</v>
      </c>
      <c r="G68" s="14">
        <f>SummerGenerationbyCounty!G64-SummerLoadbyCounty!G64</f>
        <v>568.702</v>
      </c>
      <c r="H68" s="20"/>
    </row>
    <row r="69" spans="1:8" ht="12.75">
      <c r="A69" s="20" t="s">
        <v>123</v>
      </c>
      <c r="B69" s="14">
        <f>SummerGenerationbyCounty!B65-SummerLoadbyCounty!B65</f>
        <v>-135.01957805</v>
      </c>
      <c r="C69" s="14">
        <f>SummerGenerationbyCounty!C65-SummerLoadbyCounty!C65</f>
        <v>-137.60290594025</v>
      </c>
      <c r="D69" s="14">
        <f>SummerGenerationbyCounty!D65-SummerLoadbyCounty!D65</f>
        <v>-139.38759546995126</v>
      </c>
      <c r="E69" s="14">
        <f>SummerGenerationbyCounty!E65-SummerLoadbyCounty!E65</f>
        <v>-141.136648447301</v>
      </c>
      <c r="F69" s="14">
        <f>SummerGenerationbyCounty!F65-SummerLoadbyCounty!F65</f>
        <v>-142.8370666895375</v>
      </c>
      <c r="G69" s="14">
        <f>SummerGenerationbyCounty!G65-SummerLoadbyCounty!G65</f>
        <v>-144.566</v>
      </c>
      <c r="H69" s="20"/>
    </row>
    <row r="70" spans="1:8" ht="12.75">
      <c r="A70" s="20" t="s">
        <v>124</v>
      </c>
      <c r="B70" s="14">
        <f>SummerGenerationbyCounty!B66-SummerLoadbyCounty!B66</f>
        <v>-58.555</v>
      </c>
      <c r="C70" s="14">
        <f>SummerGenerationbyCounty!C66-SummerLoadbyCounty!C66</f>
        <v>-59.351</v>
      </c>
      <c r="D70" s="14">
        <f>SummerGenerationbyCounty!D66-SummerLoadbyCounty!D66</f>
        <v>-60.177</v>
      </c>
      <c r="E70" s="14">
        <f>SummerGenerationbyCounty!E66-SummerLoadbyCounty!E66</f>
        <v>-61.622</v>
      </c>
      <c r="F70" s="14">
        <f>SummerGenerationbyCounty!F66-SummerLoadbyCounty!F66</f>
        <v>-63.247</v>
      </c>
      <c r="G70" s="14">
        <f>SummerGenerationbyCounty!G66-SummerLoadbyCounty!G66</f>
        <v>-64.602</v>
      </c>
      <c r="H70" s="20"/>
    </row>
    <row r="71" spans="1:8" ht="12.75">
      <c r="A71" s="20" t="s">
        <v>125</v>
      </c>
      <c r="B71" s="14">
        <f>SummerGenerationbyCounty!B67-SummerLoadbyCounty!B67</f>
        <v>2176.19879117258</v>
      </c>
      <c r="C71" s="14">
        <f>SummerGenerationbyCounty!C67-SummerLoadbyCounty!C67</f>
        <v>2174.0103126500608</v>
      </c>
      <c r="D71" s="14">
        <f>SummerGenerationbyCounty!D67-SummerLoadbyCounty!D67</f>
        <v>2167.1404319366047</v>
      </c>
      <c r="E71" s="14">
        <f>SummerGenerationbyCounty!E67-SummerLoadbyCounty!E67</f>
        <v>2165.7865009202915</v>
      </c>
      <c r="F71" s="14">
        <f>SummerGenerationbyCounty!F67-SummerLoadbyCounty!F67</f>
        <v>2163.4524269037775</v>
      </c>
      <c r="G71" s="14">
        <f>SummerGenerationbyCounty!G67-SummerLoadbyCounty!G67</f>
        <v>2160.955</v>
      </c>
      <c r="H71" s="20"/>
    </row>
    <row r="72" spans="1:8" ht="12.75">
      <c r="A72" s="20" t="s">
        <v>126</v>
      </c>
      <c r="B72" s="14">
        <f>SummerGenerationbyCounty!B68-SummerLoadbyCounty!B68</f>
        <v>1562.44</v>
      </c>
      <c r="C72" s="14">
        <f>SummerGenerationbyCounty!C68-SummerLoadbyCounty!C68</f>
        <v>1560.184</v>
      </c>
      <c r="D72" s="14">
        <f>SummerGenerationbyCounty!D68-SummerLoadbyCounty!D68</f>
        <v>1560.831</v>
      </c>
      <c r="E72" s="14">
        <f>SummerGenerationbyCounty!E68-SummerLoadbyCounty!E68</f>
        <v>1558.04</v>
      </c>
      <c r="F72" s="14">
        <f>SummerGenerationbyCounty!F68-SummerLoadbyCounty!F68</f>
        <v>1555.677</v>
      </c>
      <c r="G72" s="14">
        <f>SummerGenerationbyCounty!G68-SummerLoadbyCounty!G68</f>
        <v>1553.317</v>
      </c>
      <c r="H72" s="20"/>
    </row>
    <row r="73" spans="1:8" ht="12.75">
      <c r="A73" s="20" t="s">
        <v>127</v>
      </c>
      <c r="B73" s="14">
        <f>SummerGenerationbyCounty!B69-SummerLoadbyCounty!B69</f>
        <v>-21.30572895496368</v>
      </c>
      <c r="C73" s="14">
        <f>SummerGenerationbyCounty!C69-SummerLoadbyCounty!C69</f>
        <v>-21.56981634135339</v>
      </c>
      <c r="D73" s="14">
        <f>SummerGenerationbyCounty!D69-SummerLoadbyCounty!D69</f>
        <v>-21.835175342838266</v>
      </c>
      <c r="E73" s="14">
        <f>SummerGenerationbyCounty!E69-SummerLoadbyCounty!E69</f>
        <v>-22.093725736139845</v>
      </c>
      <c r="F73" s="14">
        <f>SummerGenerationbyCounty!F69-SummerLoadbyCounty!F69</f>
        <v>-22.35013378314526</v>
      </c>
      <c r="G73" s="14">
        <f>SummerGenerationbyCounty!G69-SummerLoadbyCounty!G69</f>
        <v>-22.605</v>
      </c>
      <c r="H73" s="20"/>
    </row>
    <row r="74" spans="1:8" ht="12.75">
      <c r="A74" s="20" t="s">
        <v>128</v>
      </c>
      <c r="B74" s="14">
        <f>SummerGenerationbyCounty!B70-SummerLoadbyCounty!B70</f>
        <v>-4.6909600000000005</v>
      </c>
      <c r="C74" s="14">
        <f>SummerGenerationbyCounty!C70-SummerLoadbyCounty!C70</f>
        <v>-4.73396</v>
      </c>
      <c r="D74" s="14">
        <f>SummerGenerationbyCounty!D70-SummerLoadbyCounty!D70</f>
        <v>-4.77796</v>
      </c>
      <c r="E74" s="14">
        <f>SummerGenerationbyCounty!E70-SummerLoadbyCounty!E70</f>
        <v>-4.82096</v>
      </c>
      <c r="F74" s="14">
        <f>SummerGenerationbyCounty!F70-SummerLoadbyCounty!F70</f>
        <v>-4.86396</v>
      </c>
      <c r="G74" s="14">
        <f>SummerGenerationbyCounty!G70-SummerLoadbyCounty!G70</f>
        <v>-4.907</v>
      </c>
      <c r="H74" s="20"/>
    </row>
    <row r="75" spans="1:8" ht="12.75">
      <c r="A75" s="20" t="s">
        <v>129</v>
      </c>
      <c r="B75" s="14">
        <f>SummerGenerationbyCounty!B71-SummerLoadbyCounty!B71</f>
        <v>2842.1643733289</v>
      </c>
      <c r="C75" s="14">
        <f>SummerGenerationbyCounty!C71-SummerLoadbyCounty!C71</f>
        <v>2817.02465761954</v>
      </c>
      <c r="D75" s="14">
        <f>SummerGenerationbyCounty!D71-SummerLoadbyCounty!D71</f>
        <v>2799.1897553371364</v>
      </c>
      <c r="E75" s="14">
        <f>SummerGenerationbyCounty!E71-SummerLoadbyCounty!E71</f>
        <v>2781.9451707932885</v>
      </c>
      <c r="F75" s="14">
        <f>SummerGenerationbyCounty!F71-SummerLoadbyCounty!F71</f>
        <v>2764.3522862506898</v>
      </c>
      <c r="G75" s="14">
        <f>SummerGenerationbyCounty!G71-SummerLoadbyCounty!G71</f>
        <v>2746.4629999999997</v>
      </c>
      <c r="H75" s="20"/>
    </row>
    <row r="76" spans="1:8" ht="12.75">
      <c r="A76" s="20" t="s">
        <v>130</v>
      </c>
      <c r="B76" s="14">
        <f>SummerGenerationbyCounty!B72-SummerLoadbyCounty!B72</f>
        <v>-3.6078092999999996</v>
      </c>
      <c r="C76" s="14">
        <f>SummerGenerationbyCounty!C72-SummerLoadbyCounty!C72</f>
        <v>-3.625848346499999</v>
      </c>
      <c r="D76" s="14">
        <f>SummerGenerationbyCounty!D72-SummerLoadbyCounty!D72</f>
        <v>-3.6439775882324983</v>
      </c>
      <c r="E76" s="14">
        <f>SummerGenerationbyCounty!E72-SummerLoadbyCounty!E72</f>
        <v>-3.6621974761736604</v>
      </c>
      <c r="F76" s="14">
        <f>SummerGenerationbyCounty!F72-SummerLoadbyCounty!F72</f>
        <v>-3.6805084635545287</v>
      </c>
      <c r="G76" s="14">
        <f>SummerGenerationbyCounty!G72-SummerLoadbyCounty!G72</f>
        <v>-3.699</v>
      </c>
      <c r="H76" s="20"/>
    </row>
    <row r="77" spans="1:8" ht="12.75">
      <c r="A77" s="20" t="s">
        <v>131</v>
      </c>
      <c r="B77" s="14">
        <f>SummerGenerationbyCounty!B73-SummerLoadbyCounty!B73</f>
        <v>2055.293588071464</v>
      </c>
      <c r="C77" s="14">
        <f>SummerGenerationbyCounty!C73-SummerLoadbyCounty!C73</f>
        <v>2053.947498422653</v>
      </c>
      <c r="D77" s="14">
        <f>SummerGenerationbyCounty!D73-SummerLoadbyCounty!D73</f>
        <v>2056.653360961458</v>
      </c>
      <c r="E77" s="14">
        <f>SummerGenerationbyCounty!E73-SummerLoadbyCounty!E73</f>
        <v>2055.6517453654824</v>
      </c>
      <c r="F77" s="14">
        <f>SummerGenerationbyCounty!F73-SummerLoadbyCounty!F73</f>
        <v>2054.6246743108763</v>
      </c>
      <c r="G77" s="14">
        <f>SummerGenerationbyCounty!G73-SummerLoadbyCounty!G73</f>
        <v>2053.572</v>
      </c>
      <c r="H77" s="20"/>
    </row>
    <row r="78" spans="1:8" ht="12.75">
      <c r="A78" s="20" t="s">
        <v>132</v>
      </c>
      <c r="B78" s="14">
        <f>SummerGenerationbyCounty!B74-SummerLoadbyCounty!B74</f>
        <v>35.4391272</v>
      </c>
      <c r="C78" s="14">
        <f>SummerGenerationbyCounty!C74-SummerLoadbyCounty!C74</f>
        <v>33.8621905424</v>
      </c>
      <c r="D78" s="14">
        <f>SummerGenerationbyCounty!D74-SummerLoadbyCounty!D74</f>
        <v>32.2597625451808</v>
      </c>
      <c r="E78" s="14">
        <f>SummerGenerationbyCounty!E74-SummerLoadbyCounty!E74</f>
        <v>30.630772572078392</v>
      </c>
      <c r="F78" s="14">
        <f>SummerGenerationbyCounty!F74-SummerLoadbyCounty!F74</f>
        <v>29.006803474961522</v>
      </c>
      <c r="G78" s="14">
        <f>SummerGenerationbyCounty!G74-SummerLoadbyCounty!G74</f>
        <v>27.356</v>
      </c>
      <c r="H78" s="20"/>
    </row>
    <row r="79" spans="1:8" ht="12.75">
      <c r="A79" s="20" t="s">
        <v>133</v>
      </c>
      <c r="B79" s="14">
        <f>SummerGenerationbyCounty!B75-SummerLoadbyCounty!B75</f>
        <v>1140.98189519525</v>
      </c>
      <c r="C79" s="14">
        <f>SummerGenerationbyCounty!C75-SummerLoadbyCounty!C75</f>
        <v>1164.572940072319</v>
      </c>
      <c r="D79" s="14">
        <f>SummerGenerationbyCounty!D75-SummerLoadbyCounty!D75</f>
        <v>1128.207960816253</v>
      </c>
      <c r="E79" s="14">
        <f>SummerGenerationbyCounty!E75-SummerLoadbyCounty!E75</f>
        <v>1094.649509254781</v>
      </c>
      <c r="F79" s="14">
        <f>SummerGenerationbyCounty!F75-SummerLoadbyCounty!F75</f>
        <v>1062.93521218495</v>
      </c>
      <c r="G79" s="14">
        <f>SummerGenerationbyCounty!G75-SummerLoadbyCounty!G75</f>
        <v>1020.0919999999999</v>
      </c>
      <c r="H79" s="20"/>
    </row>
    <row r="80" spans="1:8" ht="12.75">
      <c r="A80" s="20" t="s">
        <v>134</v>
      </c>
      <c r="B80" s="14">
        <f>SummerGenerationbyCounty!B76-SummerLoadbyCounty!B76</f>
        <v>-75.39522</v>
      </c>
      <c r="C80" s="14">
        <f>SummerGenerationbyCounty!C76-SummerLoadbyCounty!C76</f>
        <v>-77.46822</v>
      </c>
      <c r="D80" s="14">
        <f>SummerGenerationbyCounty!D76-SummerLoadbyCounty!D76</f>
        <v>-79.55922</v>
      </c>
      <c r="E80" s="14">
        <f>SummerGenerationbyCounty!E76-SummerLoadbyCounty!E76</f>
        <v>-81.66922</v>
      </c>
      <c r="F80" s="14">
        <f>SummerGenerationbyCounty!F76-SummerLoadbyCounty!F76</f>
        <v>-83.79722</v>
      </c>
      <c r="G80" s="14">
        <f>SummerGenerationbyCounty!G76-SummerLoadbyCounty!G76</f>
        <v>-85.925</v>
      </c>
      <c r="H80" s="20"/>
    </row>
    <row r="81" spans="1:8" ht="12.75">
      <c r="A81" s="20" t="s">
        <v>135</v>
      </c>
      <c r="B81" s="14">
        <f>SummerGenerationbyCounty!B77-SummerLoadbyCounty!B77</f>
        <v>-17.3</v>
      </c>
      <c r="C81" s="14">
        <f>SummerGenerationbyCounty!C77-SummerLoadbyCounty!C77</f>
        <v>-17.6</v>
      </c>
      <c r="D81" s="14">
        <f>SummerGenerationbyCounty!D77-SummerLoadbyCounty!D77</f>
        <v>-17.9</v>
      </c>
      <c r="E81" s="14">
        <f>SummerGenerationbyCounty!E77-SummerLoadbyCounty!E77</f>
        <v>-18.2</v>
      </c>
      <c r="F81" s="14">
        <f>SummerGenerationbyCounty!F77-SummerLoadbyCounty!F77</f>
        <v>-18.5</v>
      </c>
      <c r="G81" s="14">
        <f>SummerGenerationbyCounty!G77-SummerLoadbyCounty!G77</f>
        <v>-18.8</v>
      </c>
      <c r="H81" s="20"/>
    </row>
    <row r="82" spans="1:8" ht="12.75">
      <c r="A82" s="20" t="s">
        <v>136</v>
      </c>
      <c r="B82" s="14">
        <f>SummerGenerationbyCounty!B78-SummerLoadbyCounty!B78</f>
        <v>612.1647708566106</v>
      </c>
      <c r="C82" s="14">
        <f>SummerGenerationbyCounty!C78-SummerLoadbyCounty!C78</f>
        <v>611.7333075969295</v>
      </c>
      <c r="D82" s="14">
        <f>SummerGenerationbyCounty!D78-SummerLoadbyCounty!D78</f>
        <v>611.2965092097244</v>
      </c>
      <c r="E82" s="14">
        <f>SummerGenerationbyCounty!E78-SummerLoadbyCounty!E78</f>
        <v>610.8543329894438</v>
      </c>
      <c r="F82" s="14">
        <f>SummerGenerationbyCounty!F78-SummerLoadbyCounty!F78</f>
        <v>610.318418648201</v>
      </c>
      <c r="G82" s="14">
        <f>SummerGenerationbyCounty!G78-SummerLoadbyCounty!G78</f>
        <v>609.799</v>
      </c>
      <c r="H82" s="20"/>
    </row>
    <row r="83" spans="1:8" ht="12.75">
      <c r="A83" s="20" t="s">
        <v>137</v>
      </c>
      <c r="B83" s="14">
        <f>SummerGenerationbyCounty!B79-SummerLoadbyCounty!B79</f>
        <v>-67.232</v>
      </c>
      <c r="C83" s="14">
        <f>SummerGenerationbyCounty!C79-SummerLoadbyCounty!C79</f>
        <v>-79.629</v>
      </c>
      <c r="D83" s="14">
        <f>SummerGenerationbyCounty!D79-SummerLoadbyCounty!D79</f>
        <v>-82.441</v>
      </c>
      <c r="E83" s="14">
        <f>SummerGenerationbyCounty!E79-SummerLoadbyCounty!E79</f>
        <v>-85.361</v>
      </c>
      <c r="F83" s="14">
        <f>SummerGenerationbyCounty!F79-SummerLoadbyCounty!F79</f>
        <v>-88.395</v>
      </c>
      <c r="G83" s="14">
        <f>SummerGenerationbyCounty!G79-SummerLoadbyCounty!G79</f>
        <v>-91.43</v>
      </c>
      <c r="H83" s="20"/>
    </row>
    <row r="84" spans="1:8" ht="12.75">
      <c r="A84" s="20" t="s">
        <v>138</v>
      </c>
      <c r="B84" s="14">
        <f>SummerGenerationbyCounty!B80-SummerLoadbyCounty!B80</f>
        <v>-451.90292762264005</v>
      </c>
      <c r="C84" s="14">
        <f>SummerGenerationbyCounty!C80-SummerLoadbyCounty!C80</f>
        <v>-469.93080693900004</v>
      </c>
      <c r="D84" s="14">
        <f>SummerGenerationbyCounty!D80-SummerLoadbyCounty!D80</f>
        <v>-483.89650097369497</v>
      </c>
      <c r="E84" s="14">
        <f>SummerGenerationbyCounty!E80-SummerLoadbyCounty!E80</f>
        <v>-502.1279134785634</v>
      </c>
      <c r="F84" s="14">
        <f>SummerGenerationbyCounty!F80-SummerLoadbyCounty!F80</f>
        <v>-510.3527881702563</v>
      </c>
      <c r="G84" s="14">
        <f>SummerGenerationbyCounty!G80-SummerLoadbyCounty!G80</f>
        <v>-526.272</v>
      </c>
      <c r="H84" s="20"/>
    </row>
    <row r="85" spans="1:8" ht="12.75">
      <c r="A85" s="20" t="s">
        <v>139</v>
      </c>
      <c r="B85" s="14">
        <f>SummerGenerationbyCounty!B81-SummerLoadbyCounty!B81</f>
        <v>1274.755</v>
      </c>
      <c r="C85" s="14">
        <f>SummerGenerationbyCounty!C81-SummerLoadbyCounty!C81</f>
        <v>1273.54</v>
      </c>
      <c r="D85" s="14">
        <f>SummerGenerationbyCounty!D81-SummerLoadbyCounty!D81</f>
        <v>1272.235</v>
      </c>
      <c r="E85" s="14">
        <f>SummerGenerationbyCounty!E81-SummerLoadbyCounty!E81</f>
        <v>1270.831</v>
      </c>
      <c r="F85" s="14">
        <f>SummerGenerationbyCounty!F81-SummerLoadbyCounty!F81</f>
        <v>1269.321</v>
      </c>
      <c r="G85" s="14">
        <f>SummerGenerationbyCounty!G81-SummerLoadbyCounty!G81</f>
        <v>1267.696</v>
      </c>
      <c r="H85" s="20"/>
    </row>
    <row r="86" spans="1:8" ht="12.75">
      <c r="A86" s="20" t="s">
        <v>140</v>
      </c>
      <c r="B86" s="14">
        <f>SummerGenerationbyCounty!B82-SummerLoadbyCounty!B82</f>
        <v>1349.572</v>
      </c>
      <c r="C86" s="14">
        <f>SummerGenerationbyCounty!C82-SummerLoadbyCounty!C82</f>
        <v>1336.1329999999998</v>
      </c>
      <c r="D86" s="14">
        <f>SummerGenerationbyCounty!D82-SummerLoadbyCounty!D82</f>
        <v>1321.8829999999998</v>
      </c>
      <c r="E86" s="14">
        <f>SummerGenerationbyCounty!E82-SummerLoadbyCounty!E82</f>
        <v>1306.7689999999998</v>
      </c>
      <c r="F86" s="14">
        <f>SummerGenerationbyCounty!F82-SummerLoadbyCounty!F82</f>
        <v>1290.735</v>
      </c>
      <c r="G86" s="14">
        <f>SummerGenerationbyCounty!G82-SummerLoadbyCounty!G82</f>
        <v>1274.6979999999999</v>
      </c>
      <c r="H86" s="20"/>
    </row>
    <row r="87" spans="1:8" ht="12.75">
      <c r="A87" s="20" t="s">
        <v>141</v>
      </c>
      <c r="B87" s="14">
        <f>SummerGenerationbyCounty!B83-SummerLoadbyCounty!B83</f>
        <v>-6.225617671913986</v>
      </c>
      <c r="C87" s="14">
        <f>SummerGenerationbyCounty!C83-SummerLoadbyCounty!C83</f>
        <v>-6.312203695208473</v>
      </c>
      <c r="D87" s="14">
        <f>SummerGenerationbyCounty!D83-SummerLoadbyCounty!D83</f>
        <v>-6.617196962826754</v>
      </c>
      <c r="E87" s="14">
        <f>SummerGenerationbyCounty!E83-SummerLoadbyCounty!E83</f>
        <v>-6.627332321702828</v>
      </c>
      <c r="F87" s="14">
        <f>SummerGenerationbyCounty!F83-SummerLoadbyCounty!F83</f>
        <v>-6.904693807184101</v>
      </c>
      <c r="G87" s="14">
        <f>SummerGenerationbyCounty!G83-SummerLoadbyCounty!G83</f>
        <v>-7.019</v>
      </c>
      <c r="H87" s="20"/>
    </row>
    <row r="88" spans="1:8" ht="12.75">
      <c r="A88" s="20" t="s">
        <v>142</v>
      </c>
      <c r="B88" s="14">
        <f>SummerGenerationbyCounty!B84-SummerLoadbyCounty!B84</f>
        <v>-38.66258709999999</v>
      </c>
      <c r="C88" s="14">
        <f>SummerGenerationbyCounty!C84-SummerLoadbyCounty!C84</f>
        <v>-38.98350503549999</v>
      </c>
      <c r="D88" s="14">
        <f>SummerGenerationbyCounty!D84-SummerLoadbyCounty!D84</f>
        <v>-39.30717756067748</v>
      </c>
      <c r="E88" s="14">
        <f>SummerGenerationbyCounty!E84-SummerLoadbyCounty!E84</f>
        <v>-39.63560844848087</v>
      </c>
      <c r="F88" s="14">
        <f>SummerGenerationbyCounty!F84-SummerLoadbyCounty!F84</f>
        <v>-39.96980149072328</v>
      </c>
      <c r="G88" s="14">
        <f>SummerGenerationbyCounty!G84-SummerLoadbyCounty!G84</f>
        <v>-40.307</v>
      </c>
      <c r="H88" s="20"/>
    </row>
    <row r="89" spans="1:8" ht="12.75">
      <c r="A89" s="20" t="s">
        <v>143</v>
      </c>
      <c r="B89" s="14">
        <f>SummerGenerationbyCounty!B85-SummerLoadbyCounty!B85</f>
        <v>-22.614184</v>
      </c>
      <c r="C89" s="14">
        <f>SummerGenerationbyCounty!C85-SummerLoadbyCounty!C85</f>
        <v>-23.113136</v>
      </c>
      <c r="D89" s="14">
        <f>SummerGenerationbyCounty!D85-SummerLoadbyCounty!D85</f>
        <v>-23.614088000000002</v>
      </c>
      <c r="E89" s="14">
        <f>SummerGenerationbyCounty!E85-SummerLoadbyCounty!E85</f>
        <v>-24.21404</v>
      </c>
      <c r="F89" s="14">
        <f>SummerGenerationbyCounty!F85-SummerLoadbyCounty!F85</f>
        <v>-24.414992000000005</v>
      </c>
      <c r="G89" s="14">
        <f>SummerGenerationbyCounty!G85-SummerLoadbyCounty!G85</f>
        <v>-24.616</v>
      </c>
      <c r="H89" s="20"/>
    </row>
    <row r="90" spans="1:8" ht="12.75">
      <c r="A90" s="20" t="s">
        <v>144</v>
      </c>
      <c r="B90" s="14">
        <f>SummerGenerationbyCounty!B86-SummerLoadbyCounty!B86</f>
        <v>-6889.396428184758</v>
      </c>
      <c r="C90" s="14">
        <f>SummerGenerationbyCounty!C86-SummerLoadbyCounty!C86</f>
        <v>-7053.291394444457</v>
      </c>
      <c r="D90" s="14">
        <f>SummerGenerationbyCounty!D86-SummerLoadbyCounty!D86</f>
        <v>-7292.70153747368</v>
      </c>
      <c r="E90" s="14">
        <f>SummerGenerationbyCounty!E86-SummerLoadbyCounty!E86</f>
        <v>-7521.57963662974</v>
      </c>
      <c r="F90" s="14">
        <f>SummerGenerationbyCounty!F86-SummerLoadbyCounty!F86</f>
        <v>-7757.1790081684285</v>
      </c>
      <c r="G90" s="14">
        <f>SummerGenerationbyCounty!G86-SummerLoadbyCounty!G86</f>
        <v>-7999.784</v>
      </c>
      <c r="H90" s="20"/>
    </row>
    <row r="91" spans="1:8" ht="12.75">
      <c r="A91" s="20" t="s">
        <v>145</v>
      </c>
      <c r="B91" s="14">
        <f>SummerGenerationbyCounty!B87-SummerLoadbyCounty!B87</f>
        <v>-29.09333674968877</v>
      </c>
      <c r="C91" s="14">
        <f>SummerGenerationbyCounty!C87-SummerLoadbyCounty!C87</f>
        <v>-29.37751153486551</v>
      </c>
      <c r="D91" s="14">
        <f>SummerGenerationbyCounty!D87-SummerLoadbyCounty!D87</f>
        <v>-29.672267016184506</v>
      </c>
      <c r="E91" s="14">
        <f>SummerGenerationbyCounty!E87-SummerLoadbyCounty!E87</f>
        <v>-29.96481825829448</v>
      </c>
      <c r="F91" s="14">
        <f>SummerGenerationbyCounty!F87-SummerLoadbyCounty!F87</f>
        <v>-30.253388445376487</v>
      </c>
      <c r="G91" s="14">
        <f>SummerGenerationbyCounty!G87-SummerLoadbyCounty!G87</f>
        <v>-30.539</v>
      </c>
      <c r="H91" s="20"/>
    </row>
    <row r="92" spans="1:8" ht="12.75">
      <c r="A92" s="20" t="s">
        <v>146</v>
      </c>
      <c r="B92" s="14">
        <f>SummerGenerationbyCounty!B88-SummerLoadbyCounty!B88</f>
        <v>495.98</v>
      </c>
      <c r="C92" s="14">
        <f>SummerGenerationbyCounty!C88-SummerLoadbyCounty!C88</f>
        <v>478.257</v>
      </c>
      <c r="D92" s="14">
        <f>SummerGenerationbyCounty!D88-SummerLoadbyCounty!D88</f>
        <v>456.195</v>
      </c>
      <c r="E92" s="14">
        <f>SummerGenerationbyCounty!E88-SummerLoadbyCounty!E88</f>
        <v>435.289</v>
      </c>
      <c r="F92" s="14">
        <f>SummerGenerationbyCounty!F88-SummerLoadbyCounty!F88</f>
        <v>413.234</v>
      </c>
      <c r="G92" s="14">
        <f>SummerGenerationbyCounty!G88-SummerLoadbyCounty!G88</f>
        <v>391.18</v>
      </c>
      <c r="H92" s="20"/>
    </row>
    <row r="93" spans="1:8" ht="12.75">
      <c r="A93" s="20" t="s">
        <v>147</v>
      </c>
      <c r="B93" s="14">
        <f>SummerGenerationbyCounty!B89-SummerLoadbyCounty!B89</f>
        <v>45.095439999999996</v>
      </c>
      <c r="C93" s="14">
        <f>SummerGenerationbyCounty!C89-SummerLoadbyCounty!C89</f>
        <v>42.38610666666662</v>
      </c>
      <c r="D93" s="14">
        <f>SummerGenerationbyCounty!D89-SummerLoadbyCounty!D89</f>
        <v>27.27110666666661</v>
      </c>
      <c r="E93" s="14">
        <f>SummerGenerationbyCounty!E89-SummerLoadbyCounty!E89</f>
        <v>22.740106666666605</v>
      </c>
      <c r="F93" s="14">
        <f>SummerGenerationbyCounty!F89-SummerLoadbyCounty!F89</f>
        <v>19.130119067166618</v>
      </c>
      <c r="G93" s="14">
        <f>SummerGenerationbyCounty!G89-SummerLoadbyCounty!G89</f>
        <v>15.413999999999987</v>
      </c>
      <c r="H93" s="20"/>
    </row>
    <row r="94" spans="1:8" ht="12.75">
      <c r="A94" s="20" t="s">
        <v>148</v>
      </c>
      <c r="B94" s="14">
        <f>SummerGenerationbyCounty!B90-SummerLoadbyCounty!B90</f>
        <v>457.9940234004973</v>
      </c>
      <c r="C94" s="14">
        <f>SummerGenerationbyCounty!C90-SummerLoadbyCounty!C90</f>
        <v>398.49314929980324</v>
      </c>
      <c r="D94" s="14">
        <f>SummerGenerationbyCounty!D90-SummerLoadbyCounty!D90</f>
        <v>328.2966323557257</v>
      </c>
      <c r="E94" s="14">
        <f>SummerGenerationbyCounty!E90-SummerLoadbyCounty!E90</f>
        <v>233.1832582613722</v>
      </c>
      <c r="F94" s="14">
        <f>SummerGenerationbyCounty!F90-SummerLoadbyCounty!F90</f>
        <v>145.1218429837861</v>
      </c>
      <c r="G94" s="14">
        <f>SummerGenerationbyCounty!G90-SummerLoadbyCounty!G90</f>
        <v>48.152000000000044</v>
      </c>
      <c r="H94" s="20"/>
    </row>
    <row r="95" spans="1:8" ht="12.75">
      <c r="A95" s="20" t="s">
        <v>149</v>
      </c>
      <c r="B95" s="14">
        <f>SummerGenerationbyCounty!B91-SummerLoadbyCounty!B91</f>
        <v>-131.1984558</v>
      </c>
      <c r="C95" s="14">
        <f>SummerGenerationbyCounty!C91-SummerLoadbyCounty!C91</f>
        <v>-134.382660358</v>
      </c>
      <c r="D95" s="14">
        <f>SummerGenerationbyCounty!D91-SummerLoadbyCounty!D91</f>
        <v>-137.51622696158</v>
      </c>
      <c r="E95" s="14">
        <f>SummerGenerationbyCounty!E91-SummerLoadbyCounty!E91</f>
        <v>-140.85418923119582</v>
      </c>
      <c r="F95" s="14">
        <f>SummerGenerationbyCounty!F91-SummerLoadbyCounty!F91</f>
        <v>-144.25358112350776</v>
      </c>
      <c r="G95" s="14">
        <f>SummerGenerationbyCounty!G91-SummerLoadbyCounty!G91</f>
        <v>-147.772</v>
      </c>
      <c r="H95" s="20"/>
    </row>
    <row r="96" spans="1:8" ht="12.75">
      <c r="A96" s="20" t="s">
        <v>150</v>
      </c>
      <c r="B96" s="14">
        <f>SummerGenerationbyCounty!B92-SummerLoadbyCounty!B92</f>
        <v>1554.709</v>
      </c>
      <c r="C96" s="14">
        <f>SummerGenerationbyCounty!C92-SummerLoadbyCounty!C92</f>
        <v>1551.467</v>
      </c>
      <c r="D96" s="14">
        <f>SummerGenerationbyCounty!D92-SummerLoadbyCounty!D92</f>
        <v>1546.481</v>
      </c>
      <c r="E96" s="14">
        <f>SummerGenerationbyCounty!E92-SummerLoadbyCounty!E92</f>
        <v>1541.444</v>
      </c>
      <c r="F96" s="14">
        <f>SummerGenerationbyCounty!F92-SummerLoadbyCounty!F92</f>
        <v>1523.762</v>
      </c>
      <c r="G96" s="14">
        <f>SummerGenerationbyCounty!G92-SummerLoadbyCounty!G92</f>
        <v>1476.8319999999999</v>
      </c>
      <c r="H96" s="20"/>
    </row>
    <row r="97" spans="1:8" ht="12.75">
      <c r="A97" s="20" t="s">
        <v>151</v>
      </c>
      <c r="B97" s="14">
        <f>SummerGenerationbyCounty!B93-SummerLoadbyCounty!B93</f>
        <v>-99.39132294199999</v>
      </c>
      <c r="C97" s="14">
        <f>SummerGenerationbyCounty!C93-SummerLoadbyCounty!C93</f>
        <v>-101.44049920014</v>
      </c>
      <c r="D97" s="14">
        <f>SummerGenerationbyCounty!D93-SummerLoadbyCounty!D93</f>
        <v>-98.65777078143581</v>
      </c>
      <c r="E97" s="14">
        <f>SummerGenerationbyCounty!E93-SummerLoadbyCounty!E93</f>
        <v>-100.44761851033044</v>
      </c>
      <c r="F97" s="14">
        <f>SummerGenerationbyCounty!F93-SummerLoadbyCounty!F93</f>
        <v>-102.91350929843564</v>
      </c>
      <c r="G97" s="14">
        <f>SummerGenerationbyCounty!G93-SummerLoadbyCounty!G93</f>
        <v>-105.513</v>
      </c>
      <c r="H97" s="20"/>
    </row>
    <row r="98" spans="1:8" ht="12.75">
      <c r="A98" s="20" t="s">
        <v>152</v>
      </c>
      <c r="B98" s="14">
        <f>SummerGenerationbyCounty!B94-SummerLoadbyCounty!B94</f>
        <v>-46.20779</v>
      </c>
      <c r="C98" s="14">
        <f>SummerGenerationbyCounty!C94-SummerLoadbyCounty!C94</f>
        <v>-46.56779</v>
      </c>
      <c r="D98" s="14">
        <f>SummerGenerationbyCounty!D94-SummerLoadbyCounty!D94</f>
        <v>-46.92779</v>
      </c>
      <c r="E98" s="14">
        <f>SummerGenerationbyCounty!E94-SummerLoadbyCounty!E94</f>
        <v>-47.28779</v>
      </c>
      <c r="F98" s="14">
        <f>SummerGenerationbyCounty!F94-SummerLoadbyCounty!F94</f>
        <v>-47.64779</v>
      </c>
      <c r="G98" s="14">
        <f>SummerGenerationbyCounty!G94-SummerLoadbyCounty!G94</f>
        <v>-48.007</v>
      </c>
      <c r="H98" s="20"/>
    </row>
    <row r="99" spans="1:8" ht="12.75">
      <c r="A99" s="20" t="s">
        <v>153</v>
      </c>
      <c r="B99" s="14">
        <f>SummerGenerationbyCounty!B95-SummerLoadbyCounty!B95</f>
        <v>75.71000000000001</v>
      </c>
      <c r="C99" s="14">
        <f>SummerGenerationbyCounty!C95-SummerLoadbyCounty!C95</f>
        <v>74.71000000000001</v>
      </c>
      <c r="D99" s="14">
        <f>SummerGenerationbyCounty!D95-SummerLoadbyCounty!D95</f>
        <v>62.91</v>
      </c>
      <c r="E99" s="14">
        <f>SummerGenerationbyCounty!E95-SummerLoadbyCounty!E95</f>
        <v>72.96000000000001</v>
      </c>
      <c r="F99" s="14">
        <f>SummerGenerationbyCounty!F95-SummerLoadbyCounty!F95</f>
        <v>71.86000000000001</v>
      </c>
      <c r="G99" s="14">
        <f>SummerGenerationbyCounty!G95-SummerLoadbyCounty!G95</f>
        <v>70.75999999999999</v>
      </c>
      <c r="H99" s="20"/>
    </row>
    <row r="100" spans="1:8" ht="12.75">
      <c r="A100" s="20" t="s">
        <v>154</v>
      </c>
      <c r="B100" s="14">
        <f>SummerGenerationbyCounty!B96-SummerLoadbyCounty!B96</f>
        <v>-150.59112226702663</v>
      </c>
      <c r="C100" s="14">
        <f>SummerGenerationbyCounty!C96-SummerLoadbyCounty!C96</f>
        <v>-156.91226103945183</v>
      </c>
      <c r="D100" s="14">
        <f>SummerGenerationbyCounty!D96-SummerLoadbyCounty!D96</f>
        <v>-173.96346094877828</v>
      </c>
      <c r="E100" s="14">
        <f>SummerGenerationbyCounty!E96-SummerLoadbyCounty!E96</f>
        <v>-180.36846361113606</v>
      </c>
      <c r="F100" s="14">
        <f>SummerGenerationbyCounty!F96-SummerLoadbyCounty!F96</f>
        <v>-186.27896110072635</v>
      </c>
      <c r="G100" s="14">
        <f>SummerGenerationbyCounty!G96-SummerLoadbyCounty!G96</f>
        <v>-192.46300000000002</v>
      </c>
      <c r="H100" s="20"/>
    </row>
    <row r="101" spans="1:8" ht="12.75">
      <c r="A101" s="20" t="s">
        <v>155</v>
      </c>
      <c r="B101" s="14">
        <f>SummerGenerationbyCounty!B97-SummerLoadbyCounty!B97</f>
        <v>-11.156263948773992</v>
      </c>
      <c r="C101" s="14">
        <f>SummerGenerationbyCounty!C97-SummerLoadbyCounty!C97</f>
        <v>-11.382074218099119</v>
      </c>
      <c r="D101" s="14">
        <f>SummerGenerationbyCounty!D97-SummerLoadbyCounty!D97</f>
        <v>-11.620522884606968</v>
      </c>
      <c r="E101" s="14">
        <f>SummerGenerationbyCounty!E97-SummerLoadbyCounty!E97</f>
        <v>-11.868489956147142</v>
      </c>
      <c r="F101" s="14">
        <f>SummerGenerationbyCounty!F97-SummerLoadbyCounty!F97</f>
        <v>-12.093617535211404</v>
      </c>
      <c r="G101" s="14">
        <f>SummerGenerationbyCounty!G97-SummerLoadbyCounty!G97</f>
        <v>-12.336</v>
      </c>
      <c r="H101" s="20"/>
    </row>
    <row r="102" spans="1:8" ht="12.75">
      <c r="A102" s="20" t="s">
        <v>156</v>
      </c>
      <c r="B102" s="14">
        <f>SummerGenerationbyCounty!B98-SummerLoadbyCounty!B98</f>
        <v>591.02611315</v>
      </c>
      <c r="C102" s="14">
        <f>SummerGenerationbyCounty!C98-SummerLoadbyCounty!C98</f>
        <v>590.41344871575</v>
      </c>
      <c r="D102" s="14">
        <f>SummerGenerationbyCounty!D98-SummerLoadbyCounty!D98</f>
        <v>589.7996359593287</v>
      </c>
      <c r="E102" s="14">
        <f>SummerGenerationbyCounty!E98-SummerLoadbyCounty!E98</f>
        <v>589.1846741391254</v>
      </c>
      <c r="F102" s="14">
        <f>SummerGenerationbyCounty!F98-SummerLoadbyCounty!F98</f>
        <v>588.568562509821</v>
      </c>
      <c r="G102" s="14">
        <f>SummerGenerationbyCounty!G98-SummerLoadbyCounty!G98</f>
        <v>587.935</v>
      </c>
      <c r="H102" s="20"/>
    </row>
    <row r="103" spans="1:8" ht="12.75">
      <c r="A103" s="20" t="s">
        <v>157</v>
      </c>
      <c r="B103" s="14">
        <f>SummerGenerationbyCounty!B99-SummerLoadbyCounty!B99</f>
        <v>-43.27417537353563</v>
      </c>
      <c r="C103" s="14">
        <f>SummerGenerationbyCounty!C99-SummerLoadbyCounty!C99</f>
        <v>-43.86902257360266</v>
      </c>
      <c r="D103" s="14">
        <f>SummerGenerationbyCounty!D99-SummerLoadbyCounty!D99</f>
        <v>-44.474827595726225</v>
      </c>
      <c r="E103" s="14">
        <f>SummerGenerationbyCounty!E99-SummerLoadbyCounty!E99</f>
        <v>-45.09194064642491</v>
      </c>
      <c r="F103" s="14">
        <f>SummerGenerationbyCounty!F99-SummerLoadbyCounty!F99</f>
        <v>-45.70253528129269</v>
      </c>
      <c r="G103" s="14">
        <f>SummerGenerationbyCounty!G99-SummerLoadbyCounty!G99</f>
        <v>-46.286</v>
      </c>
      <c r="H103" s="20"/>
    </row>
    <row r="104" spans="1:8" ht="12.75">
      <c r="A104" s="20" t="s">
        <v>158</v>
      </c>
      <c r="B104" s="14">
        <f>SummerGenerationbyCounty!B100-SummerLoadbyCounty!B100</f>
        <v>-5.3040650000000005</v>
      </c>
      <c r="C104" s="14">
        <f>SummerGenerationbyCounty!C100-SummerLoadbyCounty!C100</f>
        <v>-5.501265</v>
      </c>
      <c r="D104" s="14">
        <f>SummerGenerationbyCounty!D100-SummerLoadbyCounty!D100</f>
        <v>-5.698465000000001</v>
      </c>
      <c r="E104" s="14">
        <f>SummerGenerationbyCounty!E100-SummerLoadbyCounty!E100</f>
        <v>-5.895665</v>
      </c>
      <c r="F104" s="14">
        <f>SummerGenerationbyCounty!F100-SummerLoadbyCounty!F100</f>
        <v>-6.092865</v>
      </c>
      <c r="G104" s="14">
        <f>SummerGenerationbyCounty!G100-SummerLoadbyCounty!G100</f>
        <v>-6.29</v>
      </c>
      <c r="H104" s="20"/>
    </row>
    <row r="105" spans="1:8" ht="12.75">
      <c r="A105" s="20" t="s">
        <v>159</v>
      </c>
      <c r="B105" s="14">
        <f>SummerGenerationbyCounty!B101-SummerLoadbyCounty!B101</f>
        <v>-4.5579785600000005</v>
      </c>
      <c r="C105" s="14">
        <f>SummerGenerationbyCounty!C101-SummerLoadbyCounty!C101</f>
        <v>-4.66457365952</v>
      </c>
      <c r="D105" s="14">
        <f>SummerGenerationbyCounty!D101-SummerLoadbyCounty!D101</f>
        <v>-4.77564575321984</v>
      </c>
      <c r="E105" s="14">
        <f>SummerGenerationbyCounty!E101-SummerLoadbyCounty!E101</f>
        <v>-4.891382874855074</v>
      </c>
      <c r="F105" s="14">
        <f>SummerGenerationbyCounty!F101-SummerLoadbyCounty!F101</f>
        <v>-5.0062381898492765</v>
      </c>
      <c r="G105" s="14">
        <f>SummerGenerationbyCounty!G101-SummerLoadbyCounty!G101</f>
        <v>-5.126</v>
      </c>
      <c r="H105" s="20"/>
    </row>
    <row r="106" spans="1:8" ht="12.75">
      <c r="A106" s="20" t="s">
        <v>160</v>
      </c>
      <c r="B106" s="14">
        <f>SummerGenerationbyCounty!B102-SummerLoadbyCounty!B102</f>
        <v>-101.23621132031</v>
      </c>
      <c r="C106" s="14">
        <f>SummerGenerationbyCounty!C102-SummerLoadbyCounty!C102</f>
        <v>-103.42430404627451</v>
      </c>
      <c r="D106" s="14">
        <f>SummerGenerationbyCounty!D102-SummerLoadbyCounty!D102</f>
        <v>-105.62370568174505</v>
      </c>
      <c r="E106" s="14">
        <f>SummerGenerationbyCounty!E102-SummerLoadbyCounty!E102</f>
        <v>-107.83474281656135</v>
      </c>
      <c r="F106" s="14">
        <f>SummerGenerationbyCounty!F102-SummerLoadbyCounty!F102</f>
        <v>-109.98250190134226</v>
      </c>
      <c r="G106" s="14">
        <f>SummerGenerationbyCounty!G102-SummerLoadbyCounty!G102</f>
        <v>-112.107</v>
      </c>
      <c r="H106" s="20"/>
    </row>
    <row r="107" spans="1:8" ht="12.75">
      <c r="A107" s="20" t="s">
        <v>161</v>
      </c>
      <c r="B107" s="14">
        <f>SummerGenerationbyCounty!B103-SummerLoadbyCounty!B103</f>
        <v>-151.389</v>
      </c>
      <c r="C107" s="14">
        <f>SummerGenerationbyCounty!C103-SummerLoadbyCounty!C103</f>
        <v>-171.423</v>
      </c>
      <c r="D107" s="14">
        <f>SummerGenerationbyCounty!D103-SummerLoadbyCounty!D103</f>
        <v>-188.974</v>
      </c>
      <c r="E107" s="14">
        <f>SummerGenerationbyCounty!E103-SummerLoadbyCounty!E103</f>
        <v>-205.94099999999997</v>
      </c>
      <c r="F107" s="14">
        <f>SummerGenerationbyCounty!F103-SummerLoadbyCounty!F103</f>
        <v>-225.98700000000002</v>
      </c>
      <c r="G107" s="14">
        <f>SummerGenerationbyCounty!G103-SummerLoadbyCounty!G103</f>
        <v>-245.902</v>
      </c>
      <c r="H107" s="20"/>
    </row>
    <row r="108" spans="1:8" ht="12.75">
      <c r="A108" s="20" t="s">
        <v>162</v>
      </c>
      <c r="B108" s="14">
        <f>SummerGenerationbyCounty!B104-SummerLoadbyCounty!B104</f>
        <v>-45.752161220163494</v>
      </c>
      <c r="C108" s="14">
        <f>SummerGenerationbyCounty!C104-SummerLoadbyCounty!C104</f>
        <v>-46.18024703444584</v>
      </c>
      <c r="D108" s="14">
        <f>SummerGenerationbyCounty!D104-SummerLoadbyCounty!D104</f>
        <v>-46.508117807292486</v>
      </c>
      <c r="E108" s="14">
        <f>SummerGenerationbyCounty!E104-SummerLoadbyCounty!E104</f>
        <v>-46.887991995027676</v>
      </c>
      <c r="F108" s="14">
        <f>SummerGenerationbyCounty!F104-SummerLoadbyCounty!F104</f>
        <v>-47.280422729702515</v>
      </c>
      <c r="G108" s="14">
        <f>SummerGenerationbyCounty!G104-SummerLoadbyCounty!G104</f>
        <v>-47.653</v>
      </c>
      <c r="H108" s="20"/>
    </row>
    <row r="109" spans="1:8" ht="12.75">
      <c r="A109" s="20" t="s">
        <v>163</v>
      </c>
      <c r="B109" s="14">
        <f>SummerGenerationbyCounty!B105-SummerLoadbyCounty!B105</f>
        <v>-30.71204282688</v>
      </c>
      <c r="C109" s="14">
        <f>SummerGenerationbyCounty!C105-SummerLoadbyCounty!C105</f>
        <v>-30.989963255148805</v>
      </c>
      <c r="D109" s="14">
        <f>SummerGenerationbyCounty!D105-SummerLoadbyCounty!D105</f>
        <v>-31.268662887700287</v>
      </c>
      <c r="E109" s="14">
        <f>SummerGenerationbyCounty!E105-SummerLoadbyCounty!E105</f>
        <v>-31.548149516577293</v>
      </c>
      <c r="F109" s="14">
        <f>SummerGenerationbyCounty!F105-SummerLoadbyCounty!F105</f>
        <v>-31.932796955458567</v>
      </c>
      <c r="G109" s="14">
        <f>SummerGenerationbyCounty!G105-SummerLoadbyCounty!G105</f>
        <v>-32.305</v>
      </c>
      <c r="H109" s="20"/>
    </row>
    <row r="110" spans="1:8" ht="12.75">
      <c r="A110" s="20" t="s">
        <v>164</v>
      </c>
      <c r="B110" s="14">
        <f>SummerGenerationbyCounty!B106-SummerLoadbyCounty!B106</f>
        <v>1393.88599</v>
      </c>
      <c r="C110" s="14">
        <f>SummerGenerationbyCounty!C106-SummerLoadbyCounty!C106</f>
        <v>1351.19645</v>
      </c>
      <c r="D110" s="14">
        <f>SummerGenerationbyCounty!D106-SummerLoadbyCounty!D106</f>
        <v>1356.37345</v>
      </c>
      <c r="E110" s="14">
        <f>SummerGenerationbyCounty!E106-SummerLoadbyCounty!E106</f>
        <v>1337.20245</v>
      </c>
      <c r="F110" s="14">
        <f>SummerGenerationbyCounty!F106-SummerLoadbyCounty!F106</f>
        <v>1323.0746906973</v>
      </c>
      <c r="G110" s="14">
        <f>SummerGenerationbyCounty!G106-SummerLoadbyCounty!G106</f>
        <v>1307.628</v>
      </c>
      <c r="H110" s="20"/>
    </row>
    <row r="111" spans="1:8" ht="12.75">
      <c r="A111" s="20" t="s">
        <v>165</v>
      </c>
      <c r="B111" s="14">
        <f>SummerGenerationbyCounty!B107-SummerLoadbyCounty!B107</f>
        <v>-87.357</v>
      </c>
      <c r="C111" s="14">
        <f>SummerGenerationbyCounty!C107-SummerLoadbyCounty!C107</f>
        <v>-92.581</v>
      </c>
      <c r="D111" s="14">
        <f>SummerGenerationbyCounty!D107-SummerLoadbyCounty!D107</f>
        <v>-98.044</v>
      </c>
      <c r="E111" s="14">
        <f>SummerGenerationbyCounty!E107-SummerLoadbyCounty!E107</f>
        <v>-101.378</v>
      </c>
      <c r="F111" s="14">
        <f>SummerGenerationbyCounty!F107-SummerLoadbyCounty!F107</f>
        <v>-107.439</v>
      </c>
      <c r="G111" s="14">
        <f>SummerGenerationbyCounty!G107-SummerLoadbyCounty!G107</f>
        <v>-113.501</v>
      </c>
      <c r="H111" s="20"/>
    </row>
    <row r="112" spans="1:8" ht="12.75">
      <c r="A112" s="20" t="s">
        <v>166</v>
      </c>
      <c r="B112" s="14">
        <f>SummerGenerationbyCounty!B108-SummerLoadbyCounty!B108</f>
        <v>-1.24</v>
      </c>
      <c r="C112" s="14">
        <f>SummerGenerationbyCounty!C108-SummerLoadbyCounty!C108</f>
        <v>-1.24</v>
      </c>
      <c r="D112" s="14">
        <f>SummerGenerationbyCounty!D108-SummerLoadbyCounty!D108</f>
        <v>-1.24</v>
      </c>
      <c r="E112" s="14">
        <f>SummerGenerationbyCounty!E108-SummerLoadbyCounty!E108</f>
        <v>-1.34</v>
      </c>
      <c r="F112" s="14">
        <f>SummerGenerationbyCounty!F108-SummerLoadbyCounty!F108</f>
        <v>-1.34</v>
      </c>
      <c r="G112" s="14">
        <f>SummerGenerationbyCounty!G108-SummerLoadbyCounty!G108</f>
        <v>-1.34</v>
      </c>
      <c r="H112" s="20"/>
    </row>
    <row r="113" spans="1:8" ht="12.75">
      <c r="A113" s="20" t="s">
        <v>167</v>
      </c>
      <c r="B113" s="14">
        <f>SummerGenerationbyCounty!B109-SummerLoadbyCounty!B109</f>
        <v>-55.04154</v>
      </c>
      <c r="C113" s="14">
        <f>SummerGenerationbyCounty!C109-SummerLoadbyCounty!C109</f>
        <v>-55.20154</v>
      </c>
      <c r="D113" s="14">
        <f>SummerGenerationbyCounty!D109-SummerLoadbyCounty!D109</f>
        <v>-55.36154</v>
      </c>
      <c r="E113" s="14">
        <f>SummerGenerationbyCounty!E109-SummerLoadbyCounty!E109</f>
        <v>-55.52154</v>
      </c>
      <c r="F113" s="14">
        <f>SummerGenerationbyCounty!F109-SummerLoadbyCounty!F109</f>
        <v>-55.68154</v>
      </c>
      <c r="G113" s="14">
        <f>SummerGenerationbyCounty!G109-SummerLoadbyCounty!G109</f>
        <v>-55.842</v>
      </c>
      <c r="H113" s="20"/>
    </row>
    <row r="114" spans="1:8" ht="12.75">
      <c r="A114" s="20" t="s">
        <v>168</v>
      </c>
      <c r="B114" s="14">
        <f>SummerGenerationbyCounty!B110-SummerLoadbyCounty!B110</f>
        <v>-148.103</v>
      </c>
      <c r="C114" s="14">
        <f>SummerGenerationbyCounty!C110-SummerLoadbyCounty!C110</f>
        <v>-151.872</v>
      </c>
      <c r="D114" s="14">
        <f>SummerGenerationbyCounty!D110-SummerLoadbyCounty!D110</f>
        <v>-155.703</v>
      </c>
      <c r="E114" s="14">
        <f>SummerGenerationbyCounty!E110-SummerLoadbyCounty!E110</f>
        <v>-159.6</v>
      </c>
      <c r="F114" s="14">
        <f>SummerGenerationbyCounty!F110-SummerLoadbyCounty!F110</f>
        <v>-164.408</v>
      </c>
      <c r="G114" s="14">
        <f>SummerGenerationbyCounty!G110-SummerLoadbyCounty!G110</f>
        <v>-169.215</v>
      </c>
      <c r="H114" s="20"/>
    </row>
    <row r="115" spans="1:8" ht="12.75">
      <c r="A115" s="20" t="s">
        <v>169</v>
      </c>
      <c r="B115" s="14">
        <f>SummerGenerationbyCounty!B111-SummerLoadbyCounty!B111</f>
        <v>-22.071831300000003</v>
      </c>
      <c r="C115" s="14">
        <f>SummerGenerationbyCounty!C111-SummerLoadbyCounty!C111</f>
        <v>-22.4806377</v>
      </c>
      <c r="D115" s="14">
        <f>SummerGenerationbyCounty!D111-SummerLoadbyCounty!D111</f>
        <v>-22.8954441</v>
      </c>
      <c r="E115" s="14">
        <f>SummerGenerationbyCounty!E111-SummerLoadbyCounty!E111</f>
        <v>-23.3142505</v>
      </c>
      <c r="F115" s="14">
        <f>SummerGenerationbyCounty!F111-SummerLoadbyCounty!F111</f>
        <v>-23.737056899999995</v>
      </c>
      <c r="G115" s="14">
        <f>SummerGenerationbyCounty!G111-SummerLoadbyCounty!G111</f>
        <v>-24.161</v>
      </c>
      <c r="H115" s="20"/>
    </row>
    <row r="116" spans="1:8" ht="12.75">
      <c r="A116" s="20" t="s">
        <v>170</v>
      </c>
      <c r="B116" s="14">
        <f>SummerGenerationbyCounty!B112-SummerLoadbyCounty!B112</f>
        <v>-8.2992</v>
      </c>
      <c r="C116" s="14">
        <f>SummerGenerationbyCounty!C112-SummerLoadbyCounty!C112</f>
        <v>-8.2992</v>
      </c>
      <c r="D116" s="14">
        <f>SummerGenerationbyCounty!D112-SummerLoadbyCounty!D112</f>
        <v>-8.2992</v>
      </c>
      <c r="E116" s="14">
        <f>SummerGenerationbyCounty!E112-SummerLoadbyCounty!E112</f>
        <v>-8.2992</v>
      </c>
      <c r="F116" s="14">
        <f>SummerGenerationbyCounty!F112-SummerLoadbyCounty!F112</f>
        <v>-8.2992</v>
      </c>
      <c r="G116" s="14">
        <f>SummerGenerationbyCounty!G112-SummerLoadbyCounty!G112</f>
        <v>-8.299</v>
      </c>
      <c r="H116" s="20"/>
    </row>
    <row r="117" spans="1:8" ht="12.75">
      <c r="A117" s="20" t="s">
        <v>171</v>
      </c>
      <c r="B117" s="14">
        <f>SummerGenerationbyCounty!B113-SummerLoadbyCounty!B113</f>
        <v>-8.766141326217468</v>
      </c>
      <c r="C117" s="14">
        <f>SummerGenerationbyCounty!C113-SummerLoadbyCounty!C113</f>
        <v>-8.888322019996627</v>
      </c>
      <c r="D117" s="14">
        <f>SummerGenerationbyCounty!D113-SummerLoadbyCounty!D113</f>
        <v>-9.033794080252662</v>
      </c>
      <c r="E117" s="14">
        <f>SummerGenerationbyCounty!E113-SummerLoadbyCounty!E113</f>
        <v>-9.173376655192168</v>
      </c>
      <c r="F117" s="14">
        <f>SummerGenerationbyCounty!F113-SummerLoadbyCounty!F113</f>
        <v>-9.311084393843538</v>
      </c>
      <c r="G117" s="14">
        <f>SummerGenerationbyCounty!G113-SummerLoadbyCounty!G113</f>
        <v>-9.423</v>
      </c>
      <c r="H117" s="20"/>
    </row>
    <row r="118" spans="1:8" ht="12.75">
      <c r="A118" s="20" t="s">
        <v>172</v>
      </c>
      <c r="B118" s="14">
        <f>SummerGenerationbyCounty!B114-SummerLoadbyCounty!B114</f>
        <v>-121.49678268487153</v>
      </c>
      <c r="C118" s="14">
        <f>SummerGenerationbyCounty!C114-SummerLoadbyCounty!C114</f>
        <v>-122.9902403148801</v>
      </c>
      <c r="D118" s="14">
        <f>SummerGenerationbyCounty!D114-SummerLoadbyCounty!D114</f>
        <v>-124.50107696830504</v>
      </c>
      <c r="E118" s="14">
        <f>SummerGenerationbyCounty!E114-SummerLoadbyCounty!E114</f>
        <v>-125.93201540409014</v>
      </c>
      <c r="F118" s="14">
        <f>SummerGenerationbyCounty!F114-SummerLoadbyCounty!F114</f>
        <v>-127.3652313937408</v>
      </c>
      <c r="G118" s="14">
        <f>SummerGenerationbyCounty!G114-SummerLoadbyCounty!G114</f>
        <v>-128.762</v>
      </c>
      <c r="H118" s="20"/>
    </row>
    <row r="119" spans="1:8" ht="12.75">
      <c r="A119" s="20" t="s">
        <v>173</v>
      </c>
      <c r="B119" s="14">
        <f>SummerGenerationbyCounty!B115-SummerLoadbyCounty!B115</f>
        <v>-25.296484</v>
      </c>
      <c r="C119" s="14">
        <f>SummerGenerationbyCounty!C115-SummerLoadbyCounty!C115</f>
        <v>-25.798246</v>
      </c>
      <c r="D119" s="14">
        <f>SummerGenerationbyCounty!D115-SummerLoadbyCounty!D115</f>
        <v>-26.300008</v>
      </c>
      <c r="E119" s="14">
        <f>SummerGenerationbyCounty!E115-SummerLoadbyCounty!E115</f>
        <v>-26.80177</v>
      </c>
      <c r="F119" s="14">
        <f>SummerGenerationbyCounty!F115-SummerLoadbyCounty!F115</f>
        <v>-27.303532</v>
      </c>
      <c r="G119" s="14">
        <f>SummerGenerationbyCounty!G115-SummerLoadbyCounty!G115</f>
        <v>-27.806</v>
      </c>
      <c r="H119" s="20"/>
    </row>
    <row r="120" spans="1:8" ht="12.75">
      <c r="A120" s="20" t="s">
        <v>174</v>
      </c>
      <c r="B120" s="14">
        <f>SummerGenerationbyCounty!B116-SummerLoadbyCounty!B116</f>
        <v>-15.844527679999999</v>
      </c>
      <c r="C120" s="14">
        <f>SummerGenerationbyCounty!C116-SummerLoadbyCounty!C116</f>
        <v>-16.47321784256</v>
      </c>
      <c r="D120" s="14">
        <f>SummerGenerationbyCounty!D116-SummerLoadbyCounty!D116</f>
        <v>-17.10941299194752</v>
      </c>
      <c r="E120" s="14">
        <f>SummerGenerationbyCounty!E116-SummerLoadbyCounty!E116</f>
        <v>-17.753428337609314</v>
      </c>
      <c r="F120" s="14">
        <f>SummerGenerationbyCounty!F116-SummerLoadbyCounty!F116</f>
        <v>-18.39596547111369</v>
      </c>
      <c r="G120" s="14">
        <f>SummerGenerationbyCounty!G116-SummerLoadbyCounty!G116</f>
        <v>-19.046</v>
      </c>
      <c r="H120" s="20"/>
    </row>
    <row r="121" spans="1:8" ht="12.75">
      <c r="A121" s="20" t="s">
        <v>175</v>
      </c>
      <c r="B121" s="14">
        <f>SummerGenerationbyCounty!B117-SummerLoadbyCounty!B117</f>
        <v>1040.1132099256351</v>
      </c>
      <c r="C121" s="14">
        <f>SummerGenerationbyCounty!C117-SummerLoadbyCounty!C117</f>
        <v>1037.1384088868842</v>
      </c>
      <c r="D121" s="14">
        <f>SummerGenerationbyCounty!D117-SummerLoadbyCounty!D117</f>
        <v>1033.8621632137645</v>
      </c>
      <c r="E121" s="14">
        <f>SummerGenerationbyCounty!E117-SummerLoadbyCounty!E117</f>
        <v>1031.304113501371</v>
      </c>
      <c r="F121" s="14">
        <f>SummerGenerationbyCounty!F117-SummerLoadbyCounty!F117</f>
        <v>1027.849106124389</v>
      </c>
      <c r="G121" s="14">
        <f>SummerGenerationbyCounty!G117-SummerLoadbyCounty!G117</f>
        <v>1024.203</v>
      </c>
      <c r="H121" s="20"/>
    </row>
    <row r="122" spans="1:8" ht="12.75">
      <c r="A122" s="20" t="s">
        <v>176</v>
      </c>
      <c r="B122" s="14">
        <f>SummerGenerationbyCounty!B118-SummerLoadbyCounty!B118</f>
        <v>-56.065</v>
      </c>
      <c r="C122" s="14">
        <f>SummerGenerationbyCounty!C118-SummerLoadbyCounty!C118</f>
        <v>-58.458</v>
      </c>
      <c r="D122" s="14">
        <f>SummerGenerationbyCounty!D118-SummerLoadbyCounty!D118</f>
        <v>-60.942</v>
      </c>
      <c r="E122" s="14">
        <f>SummerGenerationbyCounty!E118-SummerLoadbyCounty!E118</f>
        <v>-63.526</v>
      </c>
      <c r="F122" s="14">
        <f>SummerGenerationbyCounty!F118-SummerLoadbyCounty!F118</f>
        <v>-66.216</v>
      </c>
      <c r="G122" s="14">
        <f>SummerGenerationbyCounty!G118-SummerLoadbyCounty!G118</f>
        <v>-68.906</v>
      </c>
      <c r="H122" s="20"/>
    </row>
    <row r="123" spans="1:8" ht="12.75">
      <c r="A123" s="20" t="s">
        <v>177</v>
      </c>
      <c r="B123" s="14">
        <f>SummerGenerationbyCounty!B119-SummerLoadbyCounty!B119</f>
        <v>-44.736326801939995</v>
      </c>
      <c r="C123" s="14">
        <f>SummerGenerationbyCounty!C119-SummerLoadbyCounty!C119</f>
        <v>-45.8973200699594</v>
      </c>
      <c r="D123" s="14">
        <f>SummerGenerationbyCounty!D119-SummerLoadbyCounty!D119</f>
        <v>-47.093583270658996</v>
      </c>
      <c r="E123" s="14">
        <f>SummerGenerationbyCounty!E119-SummerLoadbyCounty!E119</f>
        <v>-48.326119103365585</v>
      </c>
      <c r="F123" s="14">
        <f>SummerGenerationbyCounty!F119-SummerLoadbyCounty!F119</f>
        <v>-49.63308484274299</v>
      </c>
      <c r="G123" s="14">
        <f>SummerGenerationbyCounty!G119-SummerLoadbyCounty!G119</f>
        <v>-50.937</v>
      </c>
      <c r="H123" s="20"/>
    </row>
    <row r="124" spans="1:8" ht="12.75">
      <c r="A124" s="20" t="s">
        <v>178</v>
      </c>
      <c r="B124" s="14">
        <f>SummerGenerationbyCounty!B120-SummerLoadbyCounty!B120</f>
        <v>-41.311</v>
      </c>
      <c r="C124" s="14">
        <f>SummerGenerationbyCounty!C120-SummerLoadbyCounty!C120</f>
        <v>-42.232</v>
      </c>
      <c r="D124" s="14">
        <f>SummerGenerationbyCounty!D120-SummerLoadbyCounty!D120</f>
        <v>-43.16</v>
      </c>
      <c r="E124" s="14">
        <f>SummerGenerationbyCounty!E120-SummerLoadbyCounty!E120</f>
        <v>-44.096</v>
      </c>
      <c r="F124" s="14">
        <f>SummerGenerationbyCounty!F120-SummerLoadbyCounty!F120</f>
        <v>-45.041</v>
      </c>
      <c r="G124" s="14">
        <f>SummerGenerationbyCounty!G120-SummerLoadbyCounty!G120</f>
        <v>-45.984</v>
      </c>
      <c r="H124" s="20"/>
    </row>
    <row r="125" spans="1:8" ht="12.75">
      <c r="A125" s="20" t="s">
        <v>179</v>
      </c>
      <c r="B125" s="14">
        <f>SummerGenerationbyCounty!B121-SummerLoadbyCounty!B121</f>
        <v>-182.53015030478798</v>
      </c>
      <c r="C125" s="14">
        <f>SummerGenerationbyCounty!C121-SummerLoadbyCounty!C121</f>
        <v>-184.89557950715835</v>
      </c>
      <c r="D125" s="14">
        <f>SummerGenerationbyCounty!D121-SummerLoadbyCounty!D121</f>
        <v>-187.35747814586725</v>
      </c>
      <c r="E125" s="14">
        <f>SummerGenerationbyCounty!E121-SummerLoadbyCounty!E121</f>
        <v>-189.94670785557392</v>
      </c>
      <c r="F125" s="14">
        <f>SummerGenerationbyCounty!F121-SummerLoadbyCounty!F121</f>
        <v>-192.6384093948049</v>
      </c>
      <c r="G125" s="14">
        <f>SummerGenerationbyCounty!G121-SummerLoadbyCounty!G121</f>
        <v>-195.438</v>
      </c>
      <c r="H125" s="20"/>
    </row>
    <row r="126" spans="1:8" ht="12.75">
      <c r="A126" s="20" t="s">
        <v>180</v>
      </c>
      <c r="B126" s="14">
        <f>SummerGenerationbyCounty!B122-SummerLoadbyCounty!B122</f>
        <v>1686.405</v>
      </c>
      <c r="C126" s="14">
        <f>SummerGenerationbyCounty!C122-SummerLoadbyCounty!C122</f>
        <v>1684.807</v>
      </c>
      <c r="D126" s="14">
        <f>SummerGenerationbyCounty!D122-SummerLoadbyCounty!D122</f>
        <v>1683.114</v>
      </c>
      <c r="E126" s="14">
        <f>SummerGenerationbyCounty!E122-SummerLoadbyCounty!E122</f>
        <v>1681.32</v>
      </c>
      <c r="F126" s="14">
        <f>SummerGenerationbyCounty!F122-SummerLoadbyCounty!F122</f>
        <v>1679.42</v>
      </c>
      <c r="G126" s="14">
        <f>SummerGenerationbyCounty!G122-SummerLoadbyCounty!G122</f>
        <v>1677.405</v>
      </c>
      <c r="H126" s="20"/>
    </row>
    <row r="127" spans="1:8" ht="12.75">
      <c r="A127" s="20" t="s">
        <v>181</v>
      </c>
      <c r="B127" s="14">
        <f>SummerGenerationbyCounty!B123-SummerLoadbyCounty!B123</f>
        <v>-92.01126286127645</v>
      </c>
      <c r="C127" s="14">
        <f>SummerGenerationbyCounty!C123-SummerLoadbyCounty!C123</f>
        <v>-93.86978040601151</v>
      </c>
      <c r="D127" s="14">
        <f>SummerGenerationbyCounty!D123-SummerLoadbyCounty!D123</f>
        <v>-95.78152832136198</v>
      </c>
      <c r="E127" s="14">
        <f>SummerGenerationbyCounty!E123-SummerLoadbyCounty!E123</f>
        <v>-97.51047115878566</v>
      </c>
      <c r="F127" s="14">
        <f>SummerGenerationbyCounty!F123-SummerLoadbyCounty!F123</f>
        <v>-99.38008364295253</v>
      </c>
      <c r="G127" s="14">
        <f>SummerGenerationbyCounty!G123-SummerLoadbyCounty!G123</f>
        <v>-101.218</v>
      </c>
      <c r="H127" s="20"/>
    </row>
    <row r="128" spans="1:8" ht="12.75">
      <c r="A128" s="20" t="s">
        <v>182</v>
      </c>
      <c r="B128" s="14">
        <f>SummerGenerationbyCounty!B124-SummerLoadbyCounty!B124</f>
        <v>401.109</v>
      </c>
      <c r="C128" s="14">
        <f>SummerGenerationbyCounty!C124-SummerLoadbyCounty!C124</f>
        <v>398.676</v>
      </c>
      <c r="D128" s="14">
        <f>SummerGenerationbyCounty!D124-SummerLoadbyCounty!D124</f>
        <v>396.198</v>
      </c>
      <c r="E128" s="14">
        <f>SummerGenerationbyCounty!E124-SummerLoadbyCounty!E124</f>
        <v>393.666</v>
      </c>
      <c r="F128" s="14">
        <f>SummerGenerationbyCounty!F124-SummerLoadbyCounty!F124</f>
        <v>391.087</v>
      </c>
      <c r="G128" s="14">
        <f>SummerGenerationbyCounty!G124-SummerLoadbyCounty!G124</f>
        <v>388.506</v>
      </c>
      <c r="H128" s="20"/>
    </row>
    <row r="129" spans="1:8" ht="12.75">
      <c r="A129" s="20" t="s">
        <v>183</v>
      </c>
      <c r="B129" s="14">
        <f>SummerGenerationbyCounty!B125-SummerLoadbyCounty!B125</f>
        <v>-5.64</v>
      </c>
      <c r="C129" s="14">
        <f>SummerGenerationbyCounty!C125-SummerLoadbyCounty!C125</f>
        <v>-5.68</v>
      </c>
      <c r="D129" s="14">
        <f>SummerGenerationbyCounty!D125-SummerLoadbyCounty!D125</f>
        <v>-5.72</v>
      </c>
      <c r="E129" s="14">
        <f>SummerGenerationbyCounty!E125-SummerLoadbyCounty!E125</f>
        <v>-5.76</v>
      </c>
      <c r="F129" s="14">
        <f>SummerGenerationbyCounty!F125-SummerLoadbyCounty!F125</f>
        <v>-5.8</v>
      </c>
      <c r="G129" s="14">
        <f>SummerGenerationbyCounty!G125-SummerLoadbyCounty!G125</f>
        <v>-5.84</v>
      </c>
      <c r="H129" s="20"/>
    </row>
    <row r="130" spans="1:8" ht="12.75">
      <c r="A130" s="20" t="s">
        <v>184</v>
      </c>
      <c r="B130" s="14">
        <f>SummerGenerationbyCounty!B126-SummerLoadbyCounty!B126</f>
        <v>-8.847</v>
      </c>
      <c r="C130" s="14">
        <f>SummerGenerationbyCounty!C126-SummerLoadbyCounty!C126</f>
        <v>-9.038</v>
      </c>
      <c r="D130" s="14">
        <f>SummerGenerationbyCounty!D126-SummerLoadbyCounty!D126</f>
        <v>-9.241</v>
      </c>
      <c r="E130" s="14">
        <f>SummerGenerationbyCounty!E126-SummerLoadbyCounty!E126</f>
        <v>-9.453</v>
      </c>
      <c r="F130" s="14">
        <f>SummerGenerationbyCounty!F126-SummerLoadbyCounty!F126</f>
        <v>-9.676</v>
      </c>
      <c r="G130" s="14">
        <f>SummerGenerationbyCounty!G126-SummerLoadbyCounty!G126</f>
        <v>-9.91</v>
      </c>
      <c r="H130" s="20"/>
    </row>
    <row r="131" spans="1:8" ht="12.75">
      <c r="A131" s="20" t="s">
        <v>185</v>
      </c>
      <c r="B131" s="14">
        <f>SummerGenerationbyCounty!B127-SummerLoadbyCounty!B127</f>
        <v>-31.9</v>
      </c>
      <c r="C131" s="14">
        <f>SummerGenerationbyCounty!C127-SummerLoadbyCounty!C127</f>
        <v>-32.3</v>
      </c>
      <c r="D131" s="14">
        <f>SummerGenerationbyCounty!D127-SummerLoadbyCounty!D127</f>
        <v>-32.6</v>
      </c>
      <c r="E131" s="14">
        <f>SummerGenerationbyCounty!E127-SummerLoadbyCounty!E127</f>
        <v>-33</v>
      </c>
      <c r="F131" s="14">
        <f>SummerGenerationbyCounty!F127-SummerLoadbyCounty!F127</f>
        <v>-33.3</v>
      </c>
      <c r="G131" s="14">
        <f>SummerGenerationbyCounty!G127-SummerLoadbyCounty!G127</f>
        <v>-33.7</v>
      </c>
      <c r="H131" s="20"/>
    </row>
    <row r="132" spans="1:8" ht="12.75">
      <c r="A132" s="20" t="s">
        <v>186</v>
      </c>
      <c r="B132" s="14">
        <f>SummerGenerationbyCounty!B128-SummerLoadbyCounty!B128</f>
        <v>-12.694528</v>
      </c>
      <c r="C132" s="14">
        <f>SummerGenerationbyCounty!C128-SummerLoadbyCounty!C128</f>
        <v>-12.806732</v>
      </c>
      <c r="D132" s="14">
        <f>SummerGenerationbyCounty!D128-SummerLoadbyCounty!D128</f>
        <v>-12.920936</v>
      </c>
      <c r="E132" s="14">
        <f>SummerGenerationbyCounty!E128-SummerLoadbyCounty!E128</f>
        <v>-13.037139999999999</v>
      </c>
      <c r="F132" s="14">
        <f>SummerGenerationbyCounty!F128-SummerLoadbyCounty!F128</f>
        <v>-13.155344000000001</v>
      </c>
      <c r="G132" s="14">
        <f>SummerGenerationbyCounty!G128-SummerLoadbyCounty!G128</f>
        <v>-13.275</v>
      </c>
      <c r="H132" s="20"/>
    </row>
    <row r="133" spans="1:8" ht="12.75">
      <c r="A133" s="20" t="s">
        <v>187</v>
      </c>
      <c r="B133" s="14">
        <f>SummerGenerationbyCounty!B129-SummerLoadbyCounty!B129</f>
        <v>2384.1012529680684</v>
      </c>
      <c r="C133" s="14">
        <f>SummerGenerationbyCounty!C129-SummerLoadbyCounty!C129</f>
        <v>2381.0093118552777</v>
      </c>
      <c r="D133" s="14">
        <f>SummerGenerationbyCounty!D129-SummerLoadbyCounty!D129</f>
        <v>2377.27814698767</v>
      </c>
      <c r="E133" s="14">
        <f>SummerGenerationbyCounty!E129-SummerLoadbyCounty!E129</f>
        <v>2374.355064968607</v>
      </c>
      <c r="F133" s="14">
        <f>SummerGenerationbyCounty!F129-SummerLoadbyCounty!F129</f>
        <v>2371.582196468601</v>
      </c>
      <c r="G133" s="14">
        <f>SummerGenerationbyCounty!G129-SummerLoadbyCounty!G129</f>
        <v>2368.806</v>
      </c>
      <c r="H133" s="20"/>
    </row>
    <row r="134" spans="1:8" ht="12.75">
      <c r="A134" s="20" t="s">
        <v>188</v>
      </c>
      <c r="B134" s="14">
        <f>SummerGenerationbyCounty!B130-SummerLoadbyCounty!B130</f>
        <v>-75.5648981066296</v>
      </c>
      <c r="C134" s="14">
        <f>SummerGenerationbyCounty!C130-SummerLoadbyCounty!C130</f>
        <v>-79.55410727395802</v>
      </c>
      <c r="D134" s="14">
        <f>SummerGenerationbyCounty!D130-SummerLoadbyCounty!D130</f>
        <v>-84.3685663304322</v>
      </c>
      <c r="E134" s="14">
        <f>SummerGenerationbyCounty!E130-SummerLoadbyCounty!E130</f>
        <v>-89.24678120975496</v>
      </c>
      <c r="F134" s="14">
        <f>SummerGenerationbyCounty!F130-SummerLoadbyCounty!F130</f>
        <v>-94.14656495257424</v>
      </c>
      <c r="G134" s="14">
        <f>SummerGenerationbyCounty!G130-SummerLoadbyCounty!G130</f>
        <v>-98.445</v>
      </c>
      <c r="H134" s="20"/>
    </row>
    <row r="135" spans="1:8" ht="12.75">
      <c r="A135" s="20" t="s">
        <v>189</v>
      </c>
      <c r="B135" s="14">
        <f>SummerGenerationbyCounty!B131-SummerLoadbyCounty!B131</f>
        <v>-49.553972800000004</v>
      </c>
      <c r="C135" s="14">
        <f>SummerGenerationbyCounty!C131-SummerLoadbyCounty!C131</f>
        <v>-50.508454400000005</v>
      </c>
      <c r="D135" s="14">
        <f>SummerGenerationbyCounty!D131-SummerLoadbyCounty!D131</f>
        <v>-51.49028</v>
      </c>
      <c r="E135" s="14">
        <f>SummerGenerationbyCounty!E131-SummerLoadbyCounty!E131</f>
        <v>-52.499596479999994</v>
      </c>
      <c r="F135" s="14">
        <f>SummerGenerationbyCounty!F131-SummerLoadbyCounty!F131</f>
        <v>-53.5405536576</v>
      </c>
      <c r="G135" s="14">
        <f>SummerGenerationbyCounty!G131-SummerLoadbyCounty!G131</f>
        <v>-54.587</v>
      </c>
      <c r="H135" s="20"/>
    </row>
    <row r="136" spans="1:8" ht="12.75">
      <c r="A136" s="20" t="s">
        <v>190</v>
      </c>
      <c r="B136" s="14">
        <f>SummerGenerationbyCounty!B132-SummerLoadbyCounty!B132</f>
        <v>853.97164</v>
      </c>
      <c r="C136" s="14">
        <f>SummerGenerationbyCounty!C132-SummerLoadbyCounty!C132</f>
        <v>830.0217828</v>
      </c>
      <c r="D136" s="14">
        <f>SummerGenerationbyCounty!D132-SummerLoadbyCounty!D132</f>
        <v>809.038389556</v>
      </c>
      <c r="E136" s="14">
        <f>SummerGenerationbyCounty!E132-SummerLoadbyCounty!E132</f>
        <v>789.82042075812</v>
      </c>
      <c r="F136" s="14">
        <f>SummerGenerationbyCounty!F132-SummerLoadbyCounty!F132</f>
        <v>770.9688362183923</v>
      </c>
      <c r="G136" s="14">
        <f>SummerGenerationbyCounty!G132-SummerLoadbyCounty!G132</f>
        <v>751.509</v>
      </c>
      <c r="H136" s="20"/>
    </row>
    <row r="137" spans="1:8" ht="12.75">
      <c r="A137" s="20" t="s">
        <v>191</v>
      </c>
      <c r="B137" s="14">
        <f>SummerGenerationbyCounty!B133-SummerLoadbyCounty!B133</f>
        <v>-6.5082070411281245</v>
      </c>
      <c r="C137" s="14">
        <f>SummerGenerationbyCounty!C133-SummerLoadbyCounty!C133</f>
        <v>-6.650235705197846</v>
      </c>
      <c r="D137" s="14">
        <f>SummerGenerationbyCounty!D133-SummerLoadbyCounty!D133</f>
        <v>-6.795951399092335</v>
      </c>
      <c r="E137" s="14">
        <f>SummerGenerationbyCounty!E133-SummerLoadbyCounty!E133</f>
        <v>-6.945457248420426</v>
      </c>
      <c r="F137" s="14">
        <f>SummerGenerationbyCounty!F133-SummerLoadbyCounty!F133</f>
        <v>-7.105202765134094</v>
      </c>
      <c r="G137" s="14">
        <f>SummerGenerationbyCounty!G133-SummerLoadbyCounty!G133</f>
        <v>-7.255</v>
      </c>
      <c r="H137" s="20"/>
    </row>
    <row r="138" spans="1:8" ht="12.75">
      <c r="A138" s="20" t="s">
        <v>192</v>
      </c>
      <c r="B138" s="14">
        <f>SummerGenerationbyCounty!B134-SummerLoadbyCounty!B134</f>
        <v>-206.02723424</v>
      </c>
      <c r="C138" s="14">
        <f>SummerGenerationbyCounty!C134-SummerLoadbyCounty!C134</f>
        <v>-213.21481128048003</v>
      </c>
      <c r="D138" s="14">
        <f>SummerGenerationbyCounty!D134-SummerLoadbyCounty!D134</f>
        <v>-236.96222487225612</v>
      </c>
      <c r="E138" s="14">
        <f>SummerGenerationbyCounty!E134-SummerLoadbyCounty!E134</f>
        <v>-245.5670330217943</v>
      </c>
      <c r="F138" s="14">
        <f>SummerGenerationbyCounty!F134-SummerLoadbyCounty!F134</f>
        <v>-254.77485060799884</v>
      </c>
      <c r="G138" s="14">
        <f>SummerGenerationbyCounty!G134-SummerLoadbyCounty!G134</f>
        <v>-264.055</v>
      </c>
      <c r="H138" s="20"/>
    </row>
    <row r="139" spans="1:8" ht="12.75">
      <c r="A139" s="20" t="s">
        <v>193</v>
      </c>
      <c r="B139" s="14">
        <f>SummerGenerationbyCounty!B135-SummerLoadbyCounty!B135</f>
        <v>-4.723524327463938</v>
      </c>
      <c r="C139" s="14">
        <f>SummerGenerationbyCounty!C135-SummerLoadbyCounty!C135</f>
        <v>-4.784614126148648</v>
      </c>
      <c r="D139" s="14">
        <f>SummerGenerationbyCounty!D135-SummerLoadbyCounty!D135</f>
        <v>-4.847855597255588</v>
      </c>
      <c r="E139" s="14">
        <f>SummerGenerationbyCounty!E135-SummerLoadbyCounty!E135</f>
        <v>-4.91045802877886</v>
      </c>
      <c r="F139" s="14">
        <f>SummerGenerationbyCounty!F135-SummerLoadbyCounty!F135</f>
        <v>-4.972286880683301</v>
      </c>
      <c r="G139" s="14">
        <f>SummerGenerationbyCounty!G135-SummerLoadbyCounty!G135</f>
        <v>-5.035</v>
      </c>
      <c r="H139" s="20"/>
    </row>
    <row r="140" spans="1:8" ht="12.75">
      <c r="A140" s="20" t="s">
        <v>194</v>
      </c>
      <c r="B140" s="14">
        <f>SummerGenerationbyCounty!B136-SummerLoadbyCounty!B136</f>
        <v>-373.1</v>
      </c>
      <c r="C140" s="14">
        <f>SummerGenerationbyCounty!C136-SummerLoadbyCounty!C136</f>
        <v>-376.3</v>
      </c>
      <c r="D140" s="14">
        <f>SummerGenerationbyCounty!D136-SummerLoadbyCounty!D136</f>
        <v>-379.6</v>
      </c>
      <c r="E140" s="14">
        <f>SummerGenerationbyCounty!E136-SummerLoadbyCounty!E136</f>
        <v>-382.8</v>
      </c>
      <c r="F140" s="14">
        <f>SummerGenerationbyCounty!F136-SummerLoadbyCounty!F136</f>
        <v>-386</v>
      </c>
      <c r="G140" s="14">
        <f>SummerGenerationbyCounty!G136-SummerLoadbyCounty!G136</f>
        <v>-389.2</v>
      </c>
      <c r="H140" s="20"/>
    </row>
    <row r="141" spans="1:8" ht="12.75">
      <c r="A141" s="20" t="s">
        <v>195</v>
      </c>
      <c r="B141" s="14">
        <f>SummerGenerationbyCounty!B137-SummerLoadbyCounty!B137</f>
        <v>460.21535</v>
      </c>
      <c r="C141" s="14">
        <f>SummerGenerationbyCounty!C137-SummerLoadbyCounty!C137</f>
        <v>457.9295335</v>
      </c>
      <c r="D141" s="14">
        <f>SummerGenerationbyCounty!D137-SummerLoadbyCounty!D137</f>
        <v>456.13769883500004</v>
      </c>
      <c r="E141" s="14">
        <f>SummerGenerationbyCounty!E137-SummerLoadbyCounty!E137</f>
        <v>454.30978582335</v>
      </c>
      <c r="F141" s="14">
        <f>SummerGenerationbyCounty!F137-SummerLoadbyCounty!F137</f>
        <v>452.40173368158355</v>
      </c>
      <c r="G141" s="14">
        <f>SummerGenerationbyCounty!G137-SummerLoadbyCounty!G137</f>
        <v>450.422</v>
      </c>
      <c r="H141" s="20"/>
    </row>
    <row r="142" spans="1:8" ht="12.75">
      <c r="A142" s="20" t="s">
        <v>196</v>
      </c>
      <c r="B142" s="14">
        <f>SummerGenerationbyCounty!B138-SummerLoadbyCounty!B138</f>
        <v>-10.221</v>
      </c>
      <c r="C142" s="14">
        <f>SummerGenerationbyCounty!C138-SummerLoadbyCounty!C138</f>
        <v>-10.381</v>
      </c>
      <c r="D142" s="14">
        <f>SummerGenerationbyCounty!D138-SummerLoadbyCounty!D138</f>
        <v>-10.543</v>
      </c>
      <c r="E142" s="14">
        <f>SummerGenerationbyCounty!E138-SummerLoadbyCounty!E138</f>
        <v>-10.709</v>
      </c>
      <c r="F142" s="14">
        <f>SummerGenerationbyCounty!F138-SummerLoadbyCounty!F138</f>
        <v>-10.878</v>
      </c>
      <c r="G142" s="14">
        <f>SummerGenerationbyCounty!G138-SummerLoadbyCounty!G138</f>
        <v>-11.047</v>
      </c>
      <c r="H142" s="20"/>
    </row>
    <row r="143" spans="1:8" ht="12.75">
      <c r="A143" s="20" t="s">
        <v>197</v>
      </c>
      <c r="B143" s="14">
        <f>SummerGenerationbyCounty!B139-SummerLoadbyCounty!B139</f>
        <v>968.2</v>
      </c>
      <c r="C143" s="14">
        <f>SummerGenerationbyCounty!C139-SummerLoadbyCounty!C139</f>
        <v>968</v>
      </c>
      <c r="D143" s="14">
        <f>SummerGenerationbyCounty!D139-SummerLoadbyCounty!D139</f>
        <v>967.8</v>
      </c>
      <c r="E143" s="14">
        <f>SummerGenerationbyCounty!E139-SummerLoadbyCounty!E139</f>
        <v>967.6</v>
      </c>
      <c r="F143" s="14">
        <f>SummerGenerationbyCounty!F139-SummerLoadbyCounty!F139</f>
        <v>967.4</v>
      </c>
      <c r="G143" s="14">
        <f>SummerGenerationbyCounty!G139-SummerLoadbyCounty!G139</f>
        <v>967.2</v>
      </c>
      <c r="H143" s="20"/>
    </row>
    <row r="144" spans="1:8" ht="12.75">
      <c r="A144" s="20" t="s">
        <v>198</v>
      </c>
      <c r="B144" s="14">
        <f>SummerGenerationbyCounty!B140-SummerLoadbyCounty!B140</f>
        <v>-75.837976</v>
      </c>
      <c r="C144" s="14">
        <f>SummerGenerationbyCounty!C140-SummerLoadbyCounty!C140</f>
        <v>-77.66433088</v>
      </c>
      <c r="D144" s="14">
        <f>SummerGenerationbyCounty!D140-SummerLoadbyCounty!D140</f>
        <v>-79.50926753439998</v>
      </c>
      <c r="E144" s="14">
        <f>SummerGenerationbyCounty!E140-SummerLoadbyCounty!E140</f>
        <v>-81.37278887207198</v>
      </c>
      <c r="F144" s="14">
        <f>SummerGenerationbyCounty!F140-SummerLoadbyCounty!F140</f>
        <v>-83.35489781643236</v>
      </c>
      <c r="G144" s="14">
        <f>SummerGenerationbyCounty!G140-SummerLoadbyCounty!G140</f>
        <v>-85.383</v>
      </c>
      <c r="H144" s="20"/>
    </row>
    <row r="145" spans="1:8" ht="12.75">
      <c r="A145" s="20" t="s">
        <v>199</v>
      </c>
      <c r="B145" s="14">
        <f>SummerGenerationbyCounty!B141-SummerLoadbyCounty!B141</f>
        <v>-280.51865859599997</v>
      </c>
      <c r="C145" s="14">
        <f>SummerGenerationbyCounty!C141-SummerLoadbyCounty!C141</f>
        <v>-299.71029032604</v>
      </c>
      <c r="D145" s="14">
        <f>SummerGenerationbyCounty!D141-SummerLoadbyCounty!D141</f>
        <v>-313.1311085774028</v>
      </c>
      <c r="E145" s="14">
        <f>SummerGenerationbyCounty!E141-SummerLoadbyCounty!E141</f>
        <v>-327.06067989640366</v>
      </c>
      <c r="F145" s="14">
        <f>SummerGenerationbyCounty!F141-SummerLoadbyCounty!F141</f>
        <v>-341.62107622121795</v>
      </c>
      <c r="G145" s="14">
        <f>SummerGenerationbyCounty!G141-SummerLoadbyCounty!G141</f>
        <v>-356.841</v>
      </c>
      <c r="H145" s="20"/>
    </row>
    <row r="146" spans="1:8" ht="12.75">
      <c r="A146" s="20" t="s">
        <v>200</v>
      </c>
      <c r="B146" s="14">
        <f>SummerGenerationbyCounty!B142-SummerLoadbyCounty!B142</f>
        <v>-4.742774161018376</v>
      </c>
      <c r="C146" s="14">
        <f>SummerGenerationbyCounty!C142-SummerLoadbyCounty!C142</f>
        <v>-4.931203786437814</v>
      </c>
      <c r="D146" s="14">
        <f>SummerGenerationbyCounty!D142-SummerLoadbyCounty!D142</f>
        <v>-5.157292499877014</v>
      </c>
      <c r="E146" s="14">
        <f>SummerGenerationbyCounty!E142-SummerLoadbyCounty!E142</f>
        <v>-5.332540042854929</v>
      </c>
      <c r="F146" s="14">
        <f>SummerGenerationbyCounty!F142-SummerLoadbyCounty!F142</f>
        <v>-5.553864318562852</v>
      </c>
      <c r="G146" s="14">
        <f>SummerGenerationbyCounty!G142-SummerLoadbyCounty!G142</f>
        <v>-5.747</v>
      </c>
      <c r="H146" s="20"/>
    </row>
    <row r="147" spans="1:8" ht="12.75">
      <c r="A147" s="20" t="s">
        <v>201</v>
      </c>
      <c r="B147" s="14">
        <f>SummerGenerationbyCounty!B143-SummerLoadbyCounty!B143</f>
        <v>-188.37830582966768</v>
      </c>
      <c r="C147" s="14">
        <f>SummerGenerationbyCounty!C143-SummerLoadbyCounty!C143</f>
        <v>-192.42333167891965</v>
      </c>
      <c r="D147" s="14">
        <f>SummerGenerationbyCounty!D143-SummerLoadbyCounty!D143</f>
        <v>-194.45908056322324</v>
      </c>
      <c r="E147" s="14">
        <f>SummerGenerationbyCounty!E143-SummerLoadbyCounty!E143</f>
        <v>-196.53230464007783</v>
      </c>
      <c r="F147" s="14">
        <f>SummerGenerationbyCounty!F143-SummerLoadbyCounty!F143</f>
        <v>-198.6124163164339</v>
      </c>
      <c r="G147" s="14">
        <f>SummerGenerationbyCounty!G143-SummerLoadbyCounty!G143</f>
        <v>-200.694</v>
      </c>
      <c r="H147" s="20"/>
    </row>
    <row r="148" spans="1:8" ht="12.75">
      <c r="A148" s="20" t="s">
        <v>202</v>
      </c>
      <c r="B148" s="14">
        <f>SummerGenerationbyCounty!B144-SummerLoadbyCounty!B144</f>
        <v>-233.01358</v>
      </c>
      <c r="C148" s="14">
        <f>SummerGenerationbyCounty!C144-SummerLoadbyCounty!C144</f>
        <v>-252.00958</v>
      </c>
      <c r="D148" s="14">
        <f>SummerGenerationbyCounty!D144-SummerLoadbyCounty!D144</f>
        <v>-264.87458000000004</v>
      </c>
      <c r="E148" s="14">
        <f>SummerGenerationbyCounty!E144-SummerLoadbyCounty!E144</f>
        <v>-270.63858</v>
      </c>
      <c r="F148" s="14">
        <f>SummerGenerationbyCounty!F144-SummerLoadbyCounty!F144</f>
        <v>-276.7235764752</v>
      </c>
      <c r="G148" s="14">
        <f>SummerGenerationbyCounty!G144-SummerLoadbyCounty!G144</f>
        <v>-283.035</v>
      </c>
      <c r="H148" s="20"/>
    </row>
    <row r="149" spans="1:8" ht="12.75">
      <c r="A149" s="20" t="s">
        <v>203</v>
      </c>
      <c r="B149" s="14">
        <f>SummerGenerationbyCounty!B145-SummerLoadbyCounty!B145</f>
        <v>173.67308688799488</v>
      </c>
      <c r="C149" s="14">
        <f>SummerGenerationbyCounty!C145-SummerLoadbyCounty!C145</f>
        <v>174.73615980333958</v>
      </c>
      <c r="D149" s="14">
        <f>SummerGenerationbyCounty!D145-SummerLoadbyCounty!D145</f>
        <v>174.19560715769455</v>
      </c>
      <c r="E149" s="14">
        <f>SummerGenerationbyCounty!E145-SummerLoadbyCounty!E145</f>
        <v>173.7050440558874</v>
      </c>
      <c r="F149" s="14">
        <f>SummerGenerationbyCounty!F145-SummerLoadbyCounty!F145</f>
        <v>173.30240561938126</v>
      </c>
      <c r="G149" s="14">
        <f>SummerGenerationbyCounty!G145-SummerLoadbyCounty!G145</f>
        <v>172.719</v>
      </c>
      <c r="H149" s="20"/>
    </row>
    <row r="150" spans="1:8" ht="12.75">
      <c r="A150" s="20" t="s">
        <v>204</v>
      </c>
      <c r="B150" s="14">
        <f>SummerGenerationbyCounty!B146-SummerLoadbyCounty!B146</f>
        <v>705.5488377325976</v>
      </c>
      <c r="C150" s="14">
        <f>SummerGenerationbyCounty!C146-SummerLoadbyCounty!C146</f>
        <v>684.6898179591751</v>
      </c>
      <c r="D150" s="14">
        <f>SummerGenerationbyCounty!D146-SummerLoadbyCounty!D146</f>
        <v>653.2113145264736</v>
      </c>
      <c r="E150" s="14">
        <f>SummerGenerationbyCounty!E146-SummerLoadbyCounty!E146</f>
        <v>632.5409582925179</v>
      </c>
      <c r="F150" s="14">
        <f>SummerGenerationbyCounty!F146-SummerLoadbyCounty!F146</f>
        <v>613.0161398752559</v>
      </c>
      <c r="G150" s="14">
        <f>SummerGenerationbyCounty!G146-SummerLoadbyCounty!G146</f>
        <v>593.528</v>
      </c>
      <c r="H150" s="20"/>
    </row>
    <row r="151" spans="1:8" ht="12.75">
      <c r="A151" s="20" t="s">
        <v>205</v>
      </c>
      <c r="B151" s="14">
        <f>SummerGenerationbyCounty!B147-SummerLoadbyCounty!B147</f>
        <v>538.727</v>
      </c>
      <c r="C151" s="14">
        <f>SummerGenerationbyCounty!C147-SummerLoadbyCounty!C147</f>
        <v>536.117</v>
      </c>
      <c r="D151" s="14">
        <f>SummerGenerationbyCounty!D147-SummerLoadbyCounty!D147</f>
        <v>531.732</v>
      </c>
      <c r="E151" s="14">
        <f>SummerGenerationbyCounty!E147-SummerLoadbyCounty!E147</f>
        <v>529.468</v>
      </c>
      <c r="F151" s="14">
        <f>SummerGenerationbyCounty!F147-SummerLoadbyCounty!F147</f>
        <v>527.235</v>
      </c>
      <c r="G151" s="14">
        <f>SummerGenerationbyCounty!G147-SummerLoadbyCounty!G147</f>
        <v>524.988</v>
      </c>
      <c r="H151" s="20"/>
    </row>
    <row r="152" spans="1:8" ht="12.75">
      <c r="A152" s="20" t="s">
        <v>206</v>
      </c>
      <c r="B152" s="14">
        <f>SummerGenerationbyCounty!B148-SummerLoadbyCounty!B148</f>
        <v>-265.01378309999996</v>
      </c>
      <c r="C152" s="14">
        <f>SummerGenerationbyCounty!C148-SummerLoadbyCounty!C148</f>
        <v>-271.5235026775</v>
      </c>
      <c r="D152" s="14">
        <f>SummerGenerationbyCounty!D148-SummerLoadbyCounty!D148</f>
        <v>-282.9363402444375</v>
      </c>
      <c r="E152" s="14">
        <f>SummerGenerationbyCounty!E148-SummerLoadbyCounty!E148</f>
        <v>-288.87577375054843</v>
      </c>
      <c r="F152" s="14">
        <f>SummerGenerationbyCounty!F148-SummerLoadbyCounty!F148</f>
        <v>-300.2363180943121</v>
      </c>
      <c r="G152" s="14">
        <f>SummerGenerationbyCounty!G148-SummerLoadbyCounty!G148</f>
        <v>-301.937</v>
      </c>
      <c r="H152" s="20"/>
    </row>
    <row r="153" spans="1:8" ht="12.75">
      <c r="A153" s="20" t="s">
        <v>207</v>
      </c>
      <c r="B153" s="14">
        <f>SummerGenerationbyCounty!B149-SummerLoadbyCounty!B149</f>
        <v>-112.02118903179593</v>
      </c>
      <c r="C153" s="14">
        <f>SummerGenerationbyCounty!C149-SummerLoadbyCounty!C149</f>
        <v>-114.92208151302594</v>
      </c>
      <c r="D153" s="14">
        <f>SummerGenerationbyCounty!D149-SummerLoadbyCounty!D149</f>
        <v>-117.8324318794017</v>
      </c>
      <c r="E153" s="14">
        <f>SummerGenerationbyCounty!E149-SummerLoadbyCounty!E149</f>
        <v>-120.74231696182503</v>
      </c>
      <c r="F153" s="14">
        <f>SummerGenerationbyCounty!F149-SummerLoadbyCounty!F149</f>
        <v>-123.65124242916622</v>
      </c>
      <c r="G153" s="14">
        <f>SummerGenerationbyCounty!G149-SummerLoadbyCounty!G149</f>
        <v>-126.62200000000001</v>
      </c>
      <c r="H153" s="20"/>
    </row>
    <row r="154" spans="1:8" ht="12.75">
      <c r="A154" s="20" t="s">
        <v>208</v>
      </c>
      <c r="B154" s="14">
        <f>SummerGenerationbyCounty!B150-SummerLoadbyCounty!B150</f>
        <v>-13.697235663852696</v>
      </c>
      <c r="C154" s="14">
        <f>SummerGenerationbyCounty!C150-SummerLoadbyCounty!C150</f>
        <v>-14.168819804469514</v>
      </c>
      <c r="D154" s="14">
        <f>SummerGenerationbyCounty!D150-SummerLoadbyCounty!D150</f>
        <v>-14.63998901004743</v>
      </c>
      <c r="E154" s="14">
        <f>SummerGenerationbyCounty!E150-SummerLoadbyCounty!E150</f>
        <v>-15.108879458064225</v>
      </c>
      <c r="F154" s="14">
        <f>SummerGenerationbyCounty!F150-SummerLoadbyCounty!F150</f>
        <v>-15.57800317260234</v>
      </c>
      <c r="G154" s="14">
        <f>SummerGenerationbyCounty!G150-SummerLoadbyCounty!G150</f>
        <v>-16.047</v>
      </c>
      <c r="H154" s="20"/>
    </row>
    <row r="155" spans="1:8" ht="12.75">
      <c r="A155" s="20" t="s">
        <v>209</v>
      </c>
      <c r="B155" s="14">
        <f>SummerGenerationbyCounty!B151-SummerLoadbyCounty!B151</f>
        <v>-26.415004199999995</v>
      </c>
      <c r="C155" s="14">
        <f>SummerGenerationbyCounty!C151-SummerLoadbyCounty!C151</f>
        <v>-26.823494220999994</v>
      </c>
      <c r="D155" s="14">
        <f>SummerGenerationbyCounty!D151-SummerLoadbyCounty!D151</f>
        <v>-27.241311692104993</v>
      </c>
      <c r="E155" s="14">
        <f>SummerGenerationbyCounty!E151-SummerLoadbyCounty!E151</f>
        <v>-27.668458250565514</v>
      </c>
      <c r="F155" s="14">
        <f>SummerGenerationbyCounty!F151-SummerLoadbyCounty!F151</f>
        <v>-28.45311554471834</v>
      </c>
      <c r="G155" s="14">
        <f>SummerGenerationbyCounty!G151-SummerLoadbyCounty!G151</f>
        <v>-29.304</v>
      </c>
      <c r="H155" s="20"/>
    </row>
    <row r="156" spans="1:8" ht="12.75">
      <c r="A156" s="20" t="s">
        <v>210</v>
      </c>
      <c r="B156" s="14">
        <f>SummerGenerationbyCounty!B152-SummerLoadbyCounty!B152</f>
        <v>-14.99661952837824</v>
      </c>
      <c r="C156" s="14">
        <f>SummerGenerationbyCounty!C152-SummerLoadbyCounty!C152</f>
        <v>-15.32602692862723</v>
      </c>
      <c r="D156" s="14">
        <f>SummerGenerationbyCounty!D152-SummerLoadbyCounty!D152</f>
        <v>-15.657029264834222</v>
      </c>
      <c r="E156" s="14">
        <f>SummerGenerationbyCounty!E152-SummerLoadbyCounty!E152</f>
        <v>-15.985761716725046</v>
      </c>
      <c r="F156" s="14">
        <f>SummerGenerationbyCounty!F152-SummerLoadbyCounty!F152</f>
        <v>-16.3120379615783</v>
      </c>
      <c r="G156" s="14">
        <f>SummerGenerationbyCounty!G152-SummerLoadbyCounty!G152</f>
        <v>-16.64</v>
      </c>
      <c r="H156" s="20"/>
    </row>
    <row r="157" spans="1:8" ht="12.75">
      <c r="A157" s="20" t="s">
        <v>211</v>
      </c>
      <c r="B157" s="14">
        <f>SummerGenerationbyCounty!B153-SummerLoadbyCounty!B153</f>
        <v>-14.331</v>
      </c>
      <c r="C157" s="14">
        <f>SummerGenerationbyCounty!C153-SummerLoadbyCounty!C153</f>
        <v>-14.852</v>
      </c>
      <c r="D157" s="14">
        <f>SummerGenerationbyCounty!D153-SummerLoadbyCounty!D153</f>
        <v>-15.398</v>
      </c>
      <c r="E157" s="14">
        <f>SummerGenerationbyCounty!E153-SummerLoadbyCounty!E153</f>
        <v>-15.967</v>
      </c>
      <c r="F157" s="14">
        <f>SummerGenerationbyCounty!F153-SummerLoadbyCounty!F153</f>
        <v>-16.56</v>
      </c>
      <c r="G157" s="14">
        <f>SummerGenerationbyCounty!G153-SummerLoadbyCounty!G153</f>
        <v>-17.153</v>
      </c>
      <c r="H157" s="20"/>
    </row>
    <row r="158" spans="1:8" ht="12.75">
      <c r="A158" s="20" t="s">
        <v>212</v>
      </c>
      <c r="B158" s="14">
        <f>SummerGenerationbyCounty!B154-SummerLoadbyCounty!B154</f>
        <v>-44.60870537999999</v>
      </c>
      <c r="C158" s="14">
        <f>SummerGenerationbyCounty!C154-SummerLoadbyCounty!C154</f>
        <v>-45.166357877799996</v>
      </c>
      <c r="D158" s="14">
        <f>SummerGenerationbyCounty!D154-SummerLoadbyCounty!D154</f>
        <v>-43.070831377798</v>
      </c>
      <c r="E158" s="14">
        <f>SummerGenerationbyCounty!E154-SummerLoadbyCounty!E154</f>
        <v>-44.09914191240207</v>
      </c>
      <c r="F158" s="14">
        <f>SummerGenerationbyCounty!F154-SummerLoadbyCounty!F154</f>
        <v>-44.92996323075633</v>
      </c>
      <c r="G158" s="14">
        <f>SummerGenerationbyCounty!G154-SummerLoadbyCounty!G154</f>
        <v>-45.818</v>
      </c>
      <c r="H158" s="20"/>
    </row>
    <row r="159" spans="1:8" ht="12.75">
      <c r="A159" s="20" t="s">
        <v>213</v>
      </c>
      <c r="B159" s="14">
        <f>SummerGenerationbyCounty!B155-SummerLoadbyCounty!B155</f>
        <v>-75.64793166338139</v>
      </c>
      <c r="C159" s="14">
        <f>SummerGenerationbyCounty!C155-SummerLoadbyCounty!C155</f>
        <v>-76.64289190865352</v>
      </c>
      <c r="D159" s="14">
        <f>SummerGenerationbyCounty!D155-SummerLoadbyCounty!D155</f>
        <v>-77.63625848659937</v>
      </c>
      <c r="E159" s="14">
        <f>SummerGenerationbyCounty!E155-SummerLoadbyCounty!E155</f>
        <v>-78.63345721998054</v>
      </c>
      <c r="F159" s="14">
        <f>SummerGenerationbyCounty!F155-SummerLoadbyCounty!F155</f>
        <v>-79.63755067486744</v>
      </c>
      <c r="G159" s="14">
        <f>SummerGenerationbyCounty!G155-SummerLoadbyCounty!G155</f>
        <v>-80.652</v>
      </c>
      <c r="H159" s="20"/>
    </row>
    <row r="160" spans="1:8" ht="12.75">
      <c r="A160" s="20" t="s">
        <v>214</v>
      </c>
      <c r="B160" s="14">
        <f>SummerGenerationbyCounty!B156-SummerLoadbyCounty!B156</f>
        <v>-29.77072445859</v>
      </c>
      <c r="C160" s="14">
        <f>SummerGenerationbyCounty!C156-SummerLoadbyCounty!C156</f>
        <v>-30.0942317031759</v>
      </c>
      <c r="D160" s="14">
        <f>SummerGenerationbyCounty!D156-SummerLoadbyCounty!D156</f>
        <v>-30.41797402020766</v>
      </c>
      <c r="E160" s="14">
        <f>SummerGenerationbyCounty!E156-SummerLoadbyCounty!E156</f>
        <v>-30.741953760409736</v>
      </c>
      <c r="F160" s="14">
        <f>SummerGenerationbyCounty!F156-SummerLoadbyCounty!F156</f>
        <v>-31.09765869689916</v>
      </c>
      <c r="G160" s="14">
        <f>SummerGenerationbyCounty!G156-SummerLoadbyCounty!G156</f>
        <v>-31.45</v>
      </c>
      <c r="H160" s="20"/>
    </row>
    <row r="161" spans="1:8" ht="12.75">
      <c r="A161" s="20" t="s">
        <v>215</v>
      </c>
      <c r="B161" s="14">
        <f>SummerGenerationbyCounty!B157-SummerLoadbyCounty!B157</f>
        <v>281.85785606329574</v>
      </c>
      <c r="C161" s="14">
        <f>SummerGenerationbyCounty!C157-SummerLoadbyCounty!C157</f>
        <v>280.99490357749306</v>
      </c>
      <c r="D161" s="14">
        <f>SummerGenerationbyCounty!D157-SummerLoadbyCounty!D157</f>
        <v>279.98958813092895</v>
      </c>
      <c r="E161" s="14">
        <f>SummerGenerationbyCounty!E157-SummerLoadbyCounty!E157</f>
        <v>278.9248085137556</v>
      </c>
      <c r="F161" s="14">
        <f>SummerGenerationbyCounty!F157-SummerLoadbyCounty!F157</f>
        <v>277.7761621054661</v>
      </c>
      <c r="G161" s="14">
        <f>SummerGenerationbyCounty!G157-SummerLoadbyCounty!G157</f>
        <v>276.543</v>
      </c>
      <c r="H161" s="20"/>
    </row>
    <row r="162" spans="1:8" ht="12.75">
      <c r="A162" s="20" t="s">
        <v>216</v>
      </c>
      <c r="B162" s="14">
        <f>SummerGenerationbyCounty!B158-SummerLoadbyCounty!B158</f>
        <v>-286.5000151360483</v>
      </c>
      <c r="C162" s="14">
        <f>SummerGenerationbyCounty!C158-SummerLoadbyCounty!C158</f>
        <v>-301.9882597688507</v>
      </c>
      <c r="D162" s="14">
        <f>SummerGenerationbyCounty!D158-SummerLoadbyCounty!D158</f>
        <v>-317.8991285581652</v>
      </c>
      <c r="E162" s="14">
        <f>SummerGenerationbyCounty!E158-SummerLoadbyCounty!E158</f>
        <v>-334.44549998064963</v>
      </c>
      <c r="F162" s="14">
        <f>SummerGenerationbyCounty!F158-SummerLoadbyCounty!F158</f>
        <v>-353.3814956010701</v>
      </c>
      <c r="G162" s="14">
        <f>SummerGenerationbyCounty!G158-SummerLoadbyCounty!G158</f>
        <v>-360.314</v>
      </c>
      <c r="H162" s="20"/>
    </row>
    <row r="163" spans="1:8" ht="12.75">
      <c r="A163" s="20" t="s">
        <v>217</v>
      </c>
      <c r="B163" s="14">
        <f>SummerGenerationbyCounty!B159-SummerLoadbyCounty!B159</f>
        <v>-39.51923831521077</v>
      </c>
      <c r="C163" s="14">
        <f>SummerGenerationbyCounty!C159-SummerLoadbyCounty!C159</f>
        <v>-40.076236518963846</v>
      </c>
      <c r="D163" s="14">
        <f>SummerGenerationbyCounty!D159-SummerLoadbyCounty!D159</f>
        <v>-40.61714042477041</v>
      </c>
      <c r="E163" s="14">
        <f>SummerGenerationbyCounty!E159-SummerLoadbyCounty!E159</f>
        <v>-41.175973490792884</v>
      </c>
      <c r="F163" s="14">
        <f>SummerGenerationbyCounty!F159-SummerLoadbyCounty!F159</f>
        <v>-41.70520475861212</v>
      </c>
      <c r="G163" s="14">
        <f>SummerGenerationbyCounty!G159-SummerLoadbyCounty!G159</f>
        <v>-42.25</v>
      </c>
      <c r="H163" s="20"/>
    </row>
    <row r="164" spans="1:8" ht="12.75">
      <c r="A164" s="20" t="s">
        <v>218</v>
      </c>
      <c r="B164" s="14">
        <f>SummerGenerationbyCounty!B160-SummerLoadbyCounty!B160</f>
        <v>3210.21162</v>
      </c>
      <c r="C164" s="14">
        <f>SummerGenerationbyCounty!C160-SummerLoadbyCounty!C160</f>
        <v>3210.12162</v>
      </c>
      <c r="D164" s="14">
        <f>SummerGenerationbyCounty!D160-SummerLoadbyCounty!D160</f>
        <v>3210.03162</v>
      </c>
      <c r="E164" s="14">
        <f>SummerGenerationbyCounty!E160-SummerLoadbyCounty!E160</f>
        <v>3209.94162</v>
      </c>
      <c r="F164" s="14">
        <f>SummerGenerationbyCounty!F160-SummerLoadbyCounty!F160</f>
        <v>3209.85162</v>
      </c>
      <c r="G164" s="14">
        <f>SummerGenerationbyCounty!G160-SummerLoadbyCounty!G160</f>
        <v>3209.762</v>
      </c>
      <c r="H164" s="20"/>
    </row>
    <row r="165" spans="1:8" ht="12.75">
      <c r="A165" s="20" t="s">
        <v>219</v>
      </c>
      <c r="B165" s="14">
        <f>SummerGenerationbyCounty!B161-SummerLoadbyCounty!B161</f>
        <v>157.31505026946263</v>
      </c>
      <c r="C165" s="14">
        <f>SummerGenerationbyCounty!C161-SummerLoadbyCounty!C161</f>
        <v>153.3052017064899</v>
      </c>
      <c r="D165" s="14">
        <f>SummerGenerationbyCounty!D161-SummerLoadbyCounty!D161</f>
        <v>149.27214035897487</v>
      </c>
      <c r="E165" s="14">
        <f>SummerGenerationbyCounty!E161-SummerLoadbyCounty!E161</f>
        <v>145.32633202521552</v>
      </c>
      <c r="F165" s="14">
        <f>SummerGenerationbyCounty!F161-SummerLoadbyCounty!F161</f>
        <v>141.41932945019903</v>
      </c>
      <c r="G165" s="14">
        <f>SummerGenerationbyCounty!G161-SummerLoadbyCounty!G161</f>
        <v>137.558</v>
      </c>
      <c r="H165" s="20"/>
    </row>
    <row r="166" spans="1:8" ht="12.75">
      <c r="A166" s="20" t="s">
        <v>220</v>
      </c>
      <c r="B166" s="14">
        <f>SummerGenerationbyCounty!B162-SummerLoadbyCounty!B162</f>
        <v>-14.153</v>
      </c>
      <c r="C166" s="14">
        <f>SummerGenerationbyCounty!C162-SummerLoadbyCounty!C162</f>
        <v>-14.403</v>
      </c>
      <c r="D166" s="14">
        <f>SummerGenerationbyCounty!D162-SummerLoadbyCounty!D162</f>
        <v>-14.662</v>
      </c>
      <c r="E166" s="14">
        <f>SummerGenerationbyCounty!E162-SummerLoadbyCounty!E162</f>
        <v>-14.926</v>
      </c>
      <c r="F166" s="14">
        <f>SummerGenerationbyCounty!F162-SummerLoadbyCounty!F162</f>
        <v>-15.199</v>
      </c>
      <c r="G166" s="14">
        <f>SummerGenerationbyCounty!G162-SummerLoadbyCounty!G162</f>
        <v>-15.472</v>
      </c>
      <c r="H166" s="20"/>
    </row>
    <row r="167" spans="1:8" ht="12.75">
      <c r="A167" s="20" t="s">
        <v>221</v>
      </c>
      <c r="B167" s="14">
        <f>SummerGenerationbyCounty!B163-SummerLoadbyCounty!B163</f>
        <v>-11.229693733425293</v>
      </c>
      <c r="C167" s="14">
        <f>SummerGenerationbyCounty!C163-SummerLoadbyCounty!C163</f>
        <v>-11.257345440795916</v>
      </c>
      <c r="D167" s="14">
        <f>SummerGenerationbyCounty!D163-SummerLoadbyCounty!D163</f>
        <v>-11.290180201191712</v>
      </c>
      <c r="E167" s="14">
        <f>SummerGenerationbyCounty!E163-SummerLoadbyCounty!E163</f>
        <v>-11.315638533265934</v>
      </c>
      <c r="F167" s="14">
        <f>SummerGenerationbyCounty!F163-SummerLoadbyCounty!F163</f>
        <v>-11.33311494528082</v>
      </c>
      <c r="G167" s="14">
        <f>SummerGenerationbyCounty!G163-SummerLoadbyCounty!G163</f>
        <v>-11.353</v>
      </c>
      <c r="H167" s="20"/>
    </row>
    <row r="168" spans="1:8" ht="12.75">
      <c r="A168" s="20" t="s">
        <v>222</v>
      </c>
      <c r="B168" s="14">
        <f>SummerGenerationbyCounty!B164-SummerLoadbyCounty!B164</f>
        <v>-271.62</v>
      </c>
      <c r="C168" s="14">
        <f>SummerGenerationbyCounty!C164-SummerLoadbyCounty!C164</f>
        <v>-269.95</v>
      </c>
      <c r="D168" s="14">
        <f>SummerGenerationbyCounty!D164-SummerLoadbyCounty!D164</f>
        <v>-271.67999999999995</v>
      </c>
      <c r="E168" s="14">
        <f>SummerGenerationbyCounty!E164-SummerLoadbyCounty!E164</f>
        <v>-273.4</v>
      </c>
      <c r="F168" s="14">
        <f>SummerGenerationbyCounty!F164-SummerLoadbyCounty!F164</f>
        <v>-275.12</v>
      </c>
      <c r="G168" s="14">
        <f>SummerGenerationbyCounty!G164-SummerLoadbyCounty!G164</f>
        <v>-276.84</v>
      </c>
      <c r="H168" s="20"/>
    </row>
    <row r="169" spans="1:8" ht="12.75">
      <c r="A169" s="20" t="s">
        <v>223</v>
      </c>
      <c r="B169" s="14">
        <f>SummerGenerationbyCounty!B165-SummerLoadbyCounty!B165</f>
        <v>-27.324051268829535</v>
      </c>
      <c r="C169" s="14">
        <f>SummerGenerationbyCounty!C165-SummerLoadbyCounty!C165</f>
        <v>-22.544417464486084</v>
      </c>
      <c r="D169" s="14">
        <f>SummerGenerationbyCounty!D165-SummerLoadbyCounty!D165</f>
        <v>-17.76596644937051</v>
      </c>
      <c r="E169" s="14">
        <f>SummerGenerationbyCounty!E165-SummerLoadbyCounty!E165</f>
        <v>-18.191417781855215</v>
      </c>
      <c r="F169" s="14">
        <f>SummerGenerationbyCounty!F165-SummerLoadbyCounty!F165</f>
        <v>-18.62517272847024</v>
      </c>
      <c r="G169" s="14">
        <f>SummerGenerationbyCounty!G165-SummerLoadbyCounty!G165</f>
        <v>-19.064999999999998</v>
      </c>
      <c r="H169" s="20"/>
    </row>
    <row r="170" spans="1:8" ht="12.75">
      <c r="A170" s="20" t="s">
        <v>224</v>
      </c>
      <c r="B170" s="14">
        <f>SummerGenerationbyCounty!B166-SummerLoadbyCounty!B166</f>
        <v>-716.6348463160294</v>
      </c>
      <c r="C170" s="14">
        <f>SummerGenerationbyCounty!C166-SummerLoadbyCounty!C166</f>
        <v>-725.5121851606706</v>
      </c>
      <c r="D170" s="14">
        <f>SummerGenerationbyCounty!D166-SummerLoadbyCounty!D166</f>
        <v>-734.0134357211895</v>
      </c>
      <c r="E170" s="14">
        <f>SummerGenerationbyCounty!E166-SummerLoadbyCounty!E166</f>
        <v>-742.5731707950565</v>
      </c>
      <c r="F170" s="14">
        <f>SummerGenerationbyCounty!F166-SummerLoadbyCounty!F166</f>
        <v>-751.1436547904784</v>
      </c>
      <c r="G170" s="14">
        <f>SummerGenerationbyCounty!G166-SummerLoadbyCounty!G166</f>
        <v>-759.721</v>
      </c>
      <c r="H170" s="20"/>
    </row>
    <row r="171" spans="1:8" ht="12.75">
      <c r="A171" s="20" t="s">
        <v>225</v>
      </c>
      <c r="B171" s="14">
        <f>SummerGenerationbyCounty!B167-SummerLoadbyCounty!B167</f>
        <v>2268.1120512</v>
      </c>
      <c r="C171" s="14">
        <f>SummerGenerationbyCounty!C167-SummerLoadbyCounty!C167</f>
        <v>2266.537492224</v>
      </c>
      <c r="D171" s="14">
        <f>SummerGenerationbyCounty!D167-SummerLoadbyCounty!D167</f>
        <v>2265.15052206848</v>
      </c>
      <c r="E171" s="14">
        <f>SummerGenerationbyCounty!E167-SummerLoadbyCounty!E167</f>
        <v>2263.7457725098498</v>
      </c>
      <c r="F171" s="14">
        <f>SummerGenerationbyCounty!F167-SummerLoadbyCounty!F167</f>
        <v>2263.30177250985</v>
      </c>
      <c r="G171" s="14">
        <f>SummerGenerationbyCounty!G167-SummerLoadbyCounty!G167</f>
        <v>2261.861</v>
      </c>
      <c r="H171" s="20"/>
    </row>
    <row r="172" spans="1:8" ht="12.75">
      <c r="A172" s="20" t="s">
        <v>226</v>
      </c>
      <c r="B172" s="14">
        <f>SummerGenerationbyCounty!B168-SummerLoadbyCounty!B168</f>
        <v>-73.4306762913566</v>
      </c>
      <c r="C172" s="14">
        <f>SummerGenerationbyCounty!C168-SummerLoadbyCounty!C168</f>
        <v>-77.49425699278177</v>
      </c>
      <c r="D172" s="14">
        <f>SummerGenerationbyCounty!D168-SummerLoadbyCounty!D168</f>
        <v>-82.51640922934959</v>
      </c>
      <c r="E172" s="14">
        <f>SummerGenerationbyCounty!E168-SummerLoadbyCounty!E168</f>
        <v>-87.58581407454143</v>
      </c>
      <c r="F172" s="14">
        <f>SummerGenerationbyCounty!F168-SummerLoadbyCounty!F168</f>
        <v>-92.906182991053</v>
      </c>
      <c r="G172" s="14">
        <f>SummerGenerationbyCounty!G168-SummerLoadbyCounty!G168</f>
        <v>-98.029</v>
      </c>
      <c r="H172" s="20"/>
    </row>
    <row r="173" spans="1:8" ht="12.75">
      <c r="A173" s="20" t="s">
        <v>227</v>
      </c>
      <c r="B173" s="14">
        <f>SummerGenerationbyCounty!B169-SummerLoadbyCounty!B169</f>
        <v>-70.396</v>
      </c>
      <c r="C173" s="14">
        <f>SummerGenerationbyCounty!C169-SummerLoadbyCounty!C169</f>
        <v>-71.916</v>
      </c>
      <c r="D173" s="14">
        <f>SummerGenerationbyCounty!D169-SummerLoadbyCounty!D169</f>
        <v>-73.437</v>
      </c>
      <c r="E173" s="14">
        <f>SummerGenerationbyCounty!E169-SummerLoadbyCounty!E169</f>
        <v>-74.959</v>
      </c>
      <c r="F173" s="14">
        <f>SummerGenerationbyCounty!F169-SummerLoadbyCounty!F169</f>
        <v>-76.481</v>
      </c>
      <c r="G173" s="14">
        <f>SummerGenerationbyCounty!G169-SummerLoadbyCounty!G169</f>
        <v>-77.904</v>
      </c>
      <c r="H173" s="20"/>
    </row>
    <row r="174" spans="1:8" ht="12.75">
      <c r="A174" s="20" t="s">
        <v>228</v>
      </c>
      <c r="B174" s="14">
        <f>SummerGenerationbyCounty!B170-SummerLoadbyCounty!B170</f>
        <v>-11.425174270944098</v>
      </c>
      <c r="C174" s="14">
        <f>SummerGenerationbyCounty!C170-SummerLoadbyCounty!C170</f>
        <v>-5.931206765206081</v>
      </c>
      <c r="D174" s="14">
        <f>SummerGenerationbyCounty!D170-SummerLoadbyCounty!D170</f>
        <v>-6.058882558277887</v>
      </c>
      <c r="E174" s="14">
        <f>SummerGenerationbyCounty!E170-SummerLoadbyCounty!E170</f>
        <v>-6.205338459578394</v>
      </c>
      <c r="F174" s="14">
        <f>SummerGenerationbyCounty!F170-SummerLoadbyCounty!F170</f>
        <v>-6.312377249534762</v>
      </c>
      <c r="G174" s="14">
        <f>SummerGenerationbyCounty!G170-SummerLoadbyCounty!G170</f>
        <v>-6.452</v>
      </c>
      <c r="H174" s="20"/>
    </row>
    <row r="175" spans="1:8" ht="12.75">
      <c r="A175" s="20" t="s">
        <v>229</v>
      </c>
      <c r="B175" s="14">
        <f>SummerGenerationbyCounty!B171-SummerLoadbyCounty!B171</f>
        <v>-8.767292</v>
      </c>
      <c r="C175" s="14">
        <f>SummerGenerationbyCounty!C171-SummerLoadbyCounty!C171</f>
        <v>-9.059388</v>
      </c>
      <c r="D175" s="14">
        <f>SummerGenerationbyCounty!D171-SummerLoadbyCounty!D171</f>
        <v>-9.351484000000001</v>
      </c>
      <c r="E175" s="14">
        <f>SummerGenerationbyCounty!E171-SummerLoadbyCounty!E171</f>
        <v>-9.64358</v>
      </c>
      <c r="F175" s="14">
        <f>SummerGenerationbyCounty!F171-SummerLoadbyCounty!F171</f>
        <v>-9.935675999999999</v>
      </c>
      <c r="G175" s="14">
        <f>SummerGenerationbyCounty!G171-SummerLoadbyCounty!G171</f>
        <v>-10.227</v>
      </c>
      <c r="H175" s="20"/>
    </row>
    <row r="176" spans="1:8" ht="12.75">
      <c r="A176" s="20" t="s">
        <v>230</v>
      </c>
      <c r="B176" s="14">
        <f>SummerGenerationbyCounty!B172-SummerLoadbyCounty!B172</f>
        <v>-15.846151350509876</v>
      </c>
      <c r="C176" s="14">
        <f>SummerGenerationbyCounty!C172-SummerLoadbyCounty!C172</f>
        <v>-16.103963715018082</v>
      </c>
      <c r="D176" s="14">
        <f>SummerGenerationbyCounty!D172-SummerLoadbyCounty!D172</f>
        <v>-16.366518671955163</v>
      </c>
      <c r="E176" s="14">
        <f>SummerGenerationbyCounty!E172-SummerLoadbyCounty!E172</f>
        <v>-16.62578659294932</v>
      </c>
      <c r="F176" s="14">
        <f>SummerGenerationbyCounty!F172-SummerLoadbyCounty!F172</f>
        <v>-16.88142901907944</v>
      </c>
      <c r="G176" s="14">
        <f>SummerGenerationbyCounty!G172-SummerLoadbyCounty!G172</f>
        <v>-17.135</v>
      </c>
      <c r="H176" s="20"/>
    </row>
    <row r="177" spans="1:8" ht="12.75">
      <c r="A177" s="20" t="s">
        <v>231</v>
      </c>
      <c r="B177" s="14">
        <f>SummerGenerationbyCounty!B173-SummerLoadbyCounty!B173</f>
        <v>-3723.242990838</v>
      </c>
      <c r="C177" s="14">
        <f>SummerGenerationbyCounty!C173-SummerLoadbyCounty!C173</f>
        <v>-3881.5801105798782</v>
      </c>
      <c r="D177" s="14">
        <f>SummerGenerationbyCounty!D173-SummerLoadbyCounty!D173</f>
        <v>-4059.2404915699954</v>
      </c>
      <c r="E177" s="14">
        <f>SummerGenerationbyCounty!E173-SummerLoadbyCounty!E173</f>
        <v>-4214.144846755931</v>
      </c>
      <c r="F177" s="14">
        <f>SummerGenerationbyCounty!F173-SummerLoadbyCounty!F173</f>
        <v>-4382.69101219753</v>
      </c>
      <c r="G177" s="14">
        <f>SummerGenerationbyCounty!G173-SummerLoadbyCounty!G173</f>
        <v>-4561.533</v>
      </c>
      <c r="H177" s="20"/>
    </row>
    <row r="178" spans="1:8" ht="12.75">
      <c r="A178" s="20" t="s">
        <v>232</v>
      </c>
      <c r="B178" s="14">
        <f>SummerGenerationbyCounty!B174-SummerLoadbyCounty!B174</f>
        <v>-399.543962209357</v>
      </c>
      <c r="C178" s="14">
        <f>SummerGenerationbyCounty!C174-SummerLoadbyCounty!C174</f>
        <v>-391.6633226122277</v>
      </c>
      <c r="D178" s="14">
        <f>SummerGenerationbyCounty!D174-SummerLoadbyCounty!D174</f>
        <v>-391.00515623451525</v>
      </c>
      <c r="E178" s="14">
        <f>SummerGenerationbyCounty!E174-SummerLoadbyCounty!E174</f>
        <v>-393.61554395308457</v>
      </c>
      <c r="F178" s="14">
        <f>SummerGenerationbyCounty!F174-SummerLoadbyCounty!F174</f>
        <v>-396.29077572320375</v>
      </c>
      <c r="G178" s="14">
        <f>SummerGenerationbyCounty!G174-SummerLoadbyCounty!G174</f>
        <v>-398.865</v>
      </c>
      <c r="H178" s="20"/>
    </row>
    <row r="179" spans="1:8" ht="12.75">
      <c r="A179" s="20" t="s">
        <v>233</v>
      </c>
      <c r="B179" s="14">
        <f>SummerGenerationbyCounty!B175-SummerLoadbyCounty!B175</f>
        <v>-4.88436</v>
      </c>
      <c r="C179" s="14">
        <f>SummerGenerationbyCounty!C175-SummerLoadbyCounty!C175</f>
        <v>-4.9332036</v>
      </c>
      <c r="D179" s="14">
        <f>SummerGenerationbyCounty!D175-SummerLoadbyCounty!D175</f>
        <v>-4.982535636</v>
      </c>
      <c r="E179" s="14">
        <f>SummerGenerationbyCounty!E175-SummerLoadbyCounty!E175</f>
        <v>-5.03236099236</v>
      </c>
      <c r="F179" s="14">
        <f>SummerGenerationbyCounty!F175-SummerLoadbyCounty!F175</f>
        <v>-5.082684602283599</v>
      </c>
      <c r="G179" s="14">
        <f>SummerGenerationbyCounty!G175-SummerLoadbyCounty!G175</f>
        <v>-5.134</v>
      </c>
      <c r="H179" s="20"/>
    </row>
    <row r="180" spans="1:8" ht="12.75">
      <c r="A180" s="20" t="s">
        <v>234</v>
      </c>
      <c r="B180" s="14">
        <f>SummerGenerationbyCounty!B176-SummerLoadbyCounty!B176</f>
        <v>-9.940708400000002</v>
      </c>
      <c r="C180" s="14">
        <f>SummerGenerationbyCounty!C176-SummerLoadbyCounty!C176</f>
        <v>-10.0829658</v>
      </c>
      <c r="D180" s="14">
        <f>SummerGenerationbyCounty!D176-SummerLoadbyCounty!D176</f>
        <v>-10.2252232</v>
      </c>
      <c r="E180" s="14">
        <f>SummerGenerationbyCounty!E176-SummerLoadbyCounty!E176</f>
        <v>-10.368480600000002</v>
      </c>
      <c r="F180" s="14">
        <f>SummerGenerationbyCounty!F176-SummerLoadbyCounty!F176</f>
        <v>-10.510738</v>
      </c>
      <c r="G180" s="14">
        <f>SummerGenerationbyCounty!G176-SummerLoadbyCounty!G176</f>
        <v>-10.653</v>
      </c>
      <c r="H180" s="20"/>
    </row>
    <row r="181" spans="1:8" ht="12.75">
      <c r="A181" s="13" t="s">
        <v>622</v>
      </c>
      <c r="B181" s="14">
        <f>SummerGenerationbyCounty!B177-SummerLoadbyCounty!B177</f>
        <v>2219</v>
      </c>
      <c r="C181" s="14">
        <f>SummerGenerationbyCounty!C177-SummerLoadbyCounty!C177</f>
        <v>2219</v>
      </c>
      <c r="D181" s="14">
        <f>SummerGenerationbyCounty!D177-SummerLoadbyCounty!D177</f>
        <v>2219</v>
      </c>
      <c r="E181" s="14">
        <f>SummerGenerationbyCounty!E177-SummerLoadbyCounty!E177</f>
        <v>2219</v>
      </c>
      <c r="F181" s="14">
        <f>SummerGenerationbyCounty!F177-SummerLoadbyCounty!F177</f>
        <v>2219</v>
      </c>
      <c r="G181" s="14">
        <f>SummerGenerationbyCounty!G177-SummerLoadbyCounty!G177</f>
        <v>2219</v>
      </c>
      <c r="H181" s="13"/>
    </row>
    <row r="182" spans="1:8" ht="12.75">
      <c r="A182" s="20" t="s">
        <v>235</v>
      </c>
      <c r="B182" s="14">
        <f>SummerGenerationbyCounty!B178-SummerLoadbyCounty!B178</f>
        <v>-324.0297431124347</v>
      </c>
      <c r="C182" s="14">
        <f>SummerGenerationbyCounty!C178-SummerLoadbyCounty!C178</f>
        <v>-327.8495431545394</v>
      </c>
      <c r="D182" s="14">
        <f>SummerGenerationbyCounty!D178-SummerLoadbyCounty!D178</f>
        <v>-330.8288033308763</v>
      </c>
      <c r="E182" s="14">
        <f>SummerGenerationbyCounty!E178-SummerLoadbyCounty!E178</f>
        <v>-333.85965766418485</v>
      </c>
      <c r="F182" s="14">
        <f>SummerGenerationbyCounty!F178-SummerLoadbyCounty!F178</f>
        <v>-336.6322222791762</v>
      </c>
      <c r="G182" s="14">
        <f>SummerGenerationbyCounty!G178-SummerLoadbyCounty!G178</f>
        <v>-339.492</v>
      </c>
      <c r="H182" s="20"/>
    </row>
    <row r="183" spans="1:8" ht="12.75">
      <c r="A183" s="20" t="s">
        <v>236</v>
      </c>
      <c r="B183" s="14">
        <f>SummerGenerationbyCounty!B179-SummerLoadbyCounty!B179</f>
        <v>-1079.5356165678604</v>
      </c>
      <c r="C183" s="14">
        <f>SummerGenerationbyCounty!C179-SummerLoadbyCounty!C179</f>
        <v>-1131.9710100667398</v>
      </c>
      <c r="D183" s="14">
        <f>SummerGenerationbyCounty!D179-SummerLoadbyCounty!D179</f>
        <v>-1535.2676052667398</v>
      </c>
      <c r="E183" s="14">
        <f>SummerGenerationbyCounty!E179-SummerLoadbyCounty!E179</f>
        <v>-1545.3489769428943</v>
      </c>
      <c r="F183" s="14">
        <f>SummerGenerationbyCounty!F179-SummerLoadbyCounty!F179</f>
        <v>-1564.4385763000928</v>
      </c>
      <c r="G183" s="14">
        <f>SummerGenerationbyCounty!G179-SummerLoadbyCounty!G179</f>
        <v>-1589.4050000000002</v>
      </c>
      <c r="H183" s="20"/>
    </row>
    <row r="184" spans="1:8" ht="12.75">
      <c r="A184" s="20" t="s">
        <v>237</v>
      </c>
      <c r="B184" s="14">
        <f>SummerGenerationbyCounty!B180-SummerLoadbyCounty!B180</f>
        <v>-21.00158610216957</v>
      </c>
      <c r="C184" s="14">
        <f>SummerGenerationbyCounty!C180-SummerLoadbyCounty!C180</f>
        <v>-22.068866083697177</v>
      </c>
      <c r="D184" s="14">
        <f>SummerGenerationbyCounty!D180-SummerLoadbyCounty!D180</f>
        <v>-23.136534566187255</v>
      </c>
      <c r="E184" s="14">
        <f>SummerGenerationbyCounty!E180-SummerLoadbyCounty!E180</f>
        <v>-24.202671057153115</v>
      </c>
      <c r="F184" s="14">
        <f>SummerGenerationbyCounty!F180-SummerLoadbyCounty!F180</f>
        <v>-25.26817320613176</v>
      </c>
      <c r="G184" s="14">
        <f>SummerGenerationbyCounty!G180-SummerLoadbyCounty!G180</f>
        <v>-26.334999999999997</v>
      </c>
      <c r="H184" s="20"/>
    </row>
    <row r="185" spans="1:8" ht="12.75">
      <c r="A185" s="20" t="s">
        <v>238</v>
      </c>
      <c r="B185" s="14">
        <f>SummerGenerationbyCounty!B181-SummerLoadbyCounty!B181</f>
        <v>-65.76607300856281</v>
      </c>
      <c r="C185" s="14">
        <f>SummerGenerationbyCounty!C181-SummerLoadbyCounty!C181</f>
        <v>-67.83039308703381</v>
      </c>
      <c r="D185" s="14">
        <f>SummerGenerationbyCounty!D181-SummerLoadbyCounty!D181</f>
        <v>-70.3675451753366</v>
      </c>
      <c r="E185" s="14">
        <f>SummerGenerationbyCounty!E181-SummerLoadbyCounty!E181</f>
        <v>-72.91530970586281</v>
      </c>
      <c r="F185" s="14">
        <f>SummerGenerationbyCounty!F181-SummerLoadbyCounty!F181</f>
        <v>-75.45281184543983</v>
      </c>
      <c r="G185" s="14">
        <f>SummerGenerationbyCounty!G181-SummerLoadbyCounty!G181</f>
        <v>-77.662</v>
      </c>
      <c r="H185" s="20"/>
    </row>
    <row r="186" spans="1:8" ht="12.75">
      <c r="A186" s="20" t="s">
        <v>239</v>
      </c>
      <c r="B186" s="14">
        <f>SummerGenerationbyCounty!B182-SummerLoadbyCounty!B182</f>
        <v>-35.33095186340502</v>
      </c>
      <c r="C186" s="14">
        <f>SummerGenerationbyCounty!C182-SummerLoadbyCounty!C182</f>
        <v>-38.63842580484342</v>
      </c>
      <c r="D186" s="14">
        <f>SummerGenerationbyCounty!D182-SummerLoadbyCounty!D182</f>
        <v>-42.78781558746873</v>
      </c>
      <c r="E186" s="14">
        <f>SummerGenerationbyCounty!E182-SummerLoadbyCounty!E182</f>
        <v>-46.927959460679816</v>
      </c>
      <c r="F186" s="14">
        <f>SummerGenerationbyCounty!F182-SummerLoadbyCounty!F182</f>
        <v>-51.06281393198654</v>
      </c>
      <c r="G186" s="14">
        <f>SummerGenerationbyCounty!G182-SummerLoadbyCounty!G182</f>
        <v>-54.557</v>
      </c>
      <c r="H186" s="20"/>
    </row>
    <row r="187" spans="1:8" ht="12.75">
      <c r="A187" s="20" t="s">
        <v>240</v>
      </c>
      <c r="B187" s="14">
        <f>SummerGenerationbyCounty!B183-SummerLoadbyCounty!B183</f>
        <v>-102.71664333333334</v>
      </c>
      <c r="C187" s="14">
        <f>SummerGenerationbyCounty!C183-SummerLoadbyCounty!C183</f>
        <v>-104.17764333333334</v>
      </c>
      <c r="D187" s="14">
        <f>SummerGenerationbyCounty!D183-SummerLoadbyCounty!D183</f>
        <v>-105.67264333333334</v>
      </c>
      <c r="E187" s="14">
        <f>SummerGenerationbyCounty!E183-SummerLoadbyCounty!E183</f>
        <v>-107.20864333333334</v>
      </c>
      <c r="F187" s="14">
        <f>SummerGenerationbyCounty!F183-SummerLoadbyCounty!F183</f>
        <v>-109.45799483713334</v>
      </c>
      <c r="G187" s="14">
        <f>SummerGenerationbyCounty!G183-SummerLoadbyCounty!G183</f>
        <v>-111.843</v>
      </c>
      <c r="H187" s="20"/>
    </row>
    <row r="188" spans="1:8" ht="12.75">
      <c r="A188" s="20" t="s">
        <v>241</v>
      </c>
      <c r="B188" s="14">
        <f>SummerGenerationbyCounty!B184-SummerLoadbyCounty!B184</f>
        <v>-154.60316390404446</v>
      </c>
      <c r="C188" s="14">
        <f>SummerGenerationbyCounty!C184-SummerLoadbyCounty!C184</f>
        <v>-163.86969119260797</v>
      </c>
      <c r="D188" s="14">
        <f>SummerGenerationbyCounty!D184-SummerLoadbyCounty!D184</f>
        <v>-173.25908223991095</v>
      </c>
      <c r="E188" s="14">
        <f>SummerGenerationbyCounty!E184-SummerLoadbyCounty!E184</f>
        <v>-182.375546446348</v>
      </c>
      <c r="F188" s="14">
        <f>SummerGenerationbyCounty!F184-SummerLoadbyCounty!F184</f>
        <v>-191.0220196271383</v>
      </c>
      <c r="G188" s="14">
        <f>SummerGenerationbyCounty!G184-SummerLoadbyCounty!G184</f>
        <v>-199.477</v>
      </c>
      <c r="H188" s="20"/>
    </row>
    <row r="189" spans="1:8" ht="12.75">
      <c r="A189" s="20" t="s">
        <v>242</v>
      </c>
      <c r="B189" s="14">
        <f>SummerGenerationbyCounty!B185-SummerLoadbyCounty!B185</f>
        <v>-240.897231755</v>
      </c>
      <c r="C189" s="14">
        <f>SummerGenerationbyCounty!C185-SummerLoadbyCounty!C185</f>
        <v>-248.90848376891003</v>
      </c>
      <c r="D189" s="14">
        <f>SummerGenerationbyCounty!D185-SummerLoadbyCounty!D185</f>
        <v>-256.38385979506273</v>
      </c>
      <c r="E189" s="14">
        <f>SummerGenerationbyCounty!E185-SummerLoadbyCounty!E185</f>
        <v>-264.2155420544922</v>
      </c>
      <c r="F189" s="14">
        <f>SummerGenerationbyCounty!F185-SummerLoadbyCounty!F185</f>
        <v>-272.2949159397173</v>
      </c>
      <c r="G189" s="14">
        <f>SummerGenerationbyCounty!G185-SummerLoadbyCounty!G185</f>
        <v>-280.521</v>
      </c>
      <c r="H189" s="20"/>
    </row>
    <row r="190" spans="1:8" ht="12.75">
      <c r="A190" s="20" t="s">
        <v>243</v>
      </c>
      <c r="B190" s="14">
        <f>SummerGenerationbyCounty!B186-SummerLoadbyCounty!B186</f>
        <v>925.50732</v>
      </c>
      <c r="C190" s="14">
        <f>SummerGenerationbyCounty!C186-SummerLoadbyCounty!C186</f>
        <v>924.9808932</v>
      </c>
      <c r="D190" s="14">
        <f>SummerGenerationbyCounty!D186-SummerLoadbyCounty!D186</f>
        <v>924.452702132</v>
      </c>
      <c r="E190" s="14">
        <f>SummerGenerationbyCounty!E186-SummerLoadbyCounty!E186</f>
        <v>923.92272915332</v>
      </c>
      <c r="F190" s="14">
        <f>SummerGenerationbyCounty!F186-SummerLoadbyCounty!F186</f>
        <v>923.3909564448531</v>
      </c>
      <c r="G190" s="14">
        <f>SummerGenerationbyCounty!G186-SummerLoadbyCounty!G186</f>
        <v>922.859</v>
      </c>
      <c r="H190" s="20"/>
    </row>
    <row r="191" spans="1:8" ht="12.75">
      <c r="A191" s="20" t="s">
        <v>244</v>
      </c>
      <c r="B191" s="14">
        <f>SummerGenerationbyCounty!B187-SummerLoadbyCounty!B187</f>
        <v>-126.593</v>
      </c>
      <c r="C191" s="14">
        <f>SummerGenerationbyCounty!C187-SummerLoadbyCounty!C187</f>
        <v>-125.095</v>
      </c>
      <c r="D191" s="14">
        <f>SummerGenerationbyCounty!D187-SummerLoadbyCounty!D187</f>
        <v>-127.526</v>
      </c>
      <c r="E191" s="14">
        <f>SummerGenerationbyCounty!E187-SummerLoadbyCounty!E187</f>
        <v>-129.968</v>
      </c>
      <c r="F191" s="14">
        <f>SummerGenerationbyCounty!F187-SummerLoadbyCounty!F187</f>
        <v>-132.422</v>
      </c>
      <c r="G191" s="14">
        <f>SummerGenerationbyCounty!G187-SummerLoadbyCounty!G187</f>
        <v>-134.878</v>
      </c>
      <c r="H191" s="20"/>
    </row>
    <row r="192" spans="1:8" ht="12.75">
      <c r="A192" s="20" t="s">
        <v>245</v>
      </c>
      <c r="B192" s="14">
        <f>SummerGenerationbyCounty!B188-SummerLoadbyCounty!B188</f>
        <v>-326.76073721509005</v>
      </c>
      <c r="C192" s="14">
        <f>SummerGenerationbyCounty!C188-SummerLoadbyCounty!C188</f>
        <v>-292.8554397603609</v>
      </c>
      <c r="D192" s="14">
        <f>SummerGenerationbyCounty!D188-SummerLoadbyCounty!D188</f>
        <v>-308.9639841283555</v>
      </c>
      <c r="E192" s="14">
        <f>SummerGenerationbyCounty!E188-SummerLoadbyCounty!E188</f>
        <v>-325.08694531878655</v>
      </c>
      <c r="F192" s="14">
        <f>SummerGenerationbyCounty!F188-SummerLoadbyCounty!F188</f>
        <v>-341.23402912295614</v>
      </c>
      <c r="G192" s="14">
        <f>SummerGenerationbyCounty!G188-SummerLoadbyCounty!G188</f>
        <v>-357.39200000000005</v>
      </c>
      <c r="H192" s="20"/>
    </row>
    <row r="193" spans="1:8" ht="12.75">
      <c r="A193" s="20" t="s">
        <v>246</v>
      </c>
      <c r="B193" s="14">
        <f>SummerGenerationbyCounty!B189-SummerLoadbyCounty!B189</f>
        <v>-69.12880998768</v>
      </c>
      <c r="C193" s="14">
        <f>SummerGenerationbyCounty!C189-SummerLoadbyCounty!C189</f>
        <v>204.4665943931562</v>
      </c>
      <c r="D193" s="14">
        <f>SummerGenerationbyCounty!D189-SummerLoadbyCounty!D189</f>
        <v>203.04135948368807</v>
      </c>
      <c r="E193" s="14">
        <f>SummerGenerationbyCounty!E189-SummerLoadbyCounty!E189</f>
        <v>201.59496090972576</v>
      </c>
      <c r="F193" s="14">
        <f>SummerGenerationbyCounty!F189-SummerLoadbyCounty!F189</f>
        <v>200.12980657878884</v>
      </c>
      <c r="G193" s="14">
        <f>SummerGenerationbyCounty!G189-SummerLoadbyCounty!G189</f>
        <v>198.705</v>
      </c>
      <c r="H193" s="20"/>
    </row>
    <row r="194" spans="1:8" ht="12.75">
      <c r="A194" s="20" t="s">
        <v>247</v>
      </c>
      <c r="B194" s="14">
        <f>SummerGenerationbyCounty!B190-SummerLoadbyCounty!B190</f>
        <v>-423.17999999999995</v>
      </c>
      <c r="C194" s="14">
        <f>SummerGenerationbyCounty!C190-SummerLoadbyCounty!C190</f>
        <v>-426.67999999999995</v>
      </c>
      <c r="D194" s="14">
        <f>SummerGenerationbyCounty!D190-SummerLoadbyCounty!D190</f>
        <v>-430.78</v>
      </c>
      <c r="E194" s="14">
        <f>SummerGenerationbyCounty!E190-SummerLoadbyCounty!E190</f>
        <v>-434.58000000000004</v>
      </c>
      <c r="F194" s="14">
        <f>SummerGenerationbyCounty!F190-SummerLoadbyCounty!F190</f>
        <v>-438.38</v>
      </c>
      <c r="G194" s="14">
        <f>SummerGenerationbyCounty!G190-SummerLoadbyCounty!G190</f>
        <v>-442.18000000000006</v>
      </c>
      <c r="H194" s="20"/>
    </row>
    <row r="195" spans="1:8" ht="12.75">
      <c r="A195" s="20" t="s">
        <v>248</v>
      </c>
      <c r="B195" s="14">
        <f>SummerGenerationbyCounty!B191-SummerLoadbyCounty!B191</f>
        <v>648.736934</v>
      </c>
      <c r="C195" s="14">
        <f>SummerGenerationbyCounty!C191-SummerLoadbyCounty!C191</f>
        <v>647.996441</v>
      </c>
      <c r="D195" s="14">
        <f>SummerGenerationbyCounty!D191-SummerLoadbyCounty!D191</f>
        <v>647.255948</v>
      </c>
      <c r="E195" s="14">
        <f>SummerGenerationbyCounty!E191-SummerLoadbyCounty!E191</f>
        <v>646.515455</v>
      </c>
      <c r="F195" s="14">
        <f>SummerGenerationbyCounty!F191-SummerLoadbyCounty!F191</f>
        <v>645.774962</v>
      </c>
      <c r="G195" s="14">
        <f>SummerGenerationbyCounty!G191-SummerLoadbyCounty!G191</f>
        <v>645.034</v>
      </c>
      <c r="H195" s="20"/>
    </row>
    <row r="196" spans="1:8" ht="12.75">
      <c r="A196" s="20" t="s">
        <v>249</v>
      </c>
      <c r="B196" s="14">
        <f>SummerGenerationbyCounty!B192-SummerLoadbyCounty!B192</f>
        <v>-45.73810513951347</v>
      </c>
      <c r="C196" s="14">
        <f>SummerGenerationbyCounty!C192-SummerLoadbyCounty!C192</f>
        <v>-47.39131214615856</v>
      </c>
      <c r="D196" s="14">
        <f>SummerGenerationbyCounty!D192-SummerLoadbyCounty!D192</f>
        <v>-49.47424325662633</v>
      </c>
      <c r="E196" s="14">
        <f>SummerGenerationbyCounty!E192-SummerLoadbyCounty!E192</f>
        <v>-51.47148157939187</v>
      </c>
      <c r="F196" s="14">
        <f>SummerGenerationbyCounty!F192-SummerLoadbyCounty!F192</f>
        <v>-53.65857596494593</v>
      </c>
      <c r="G196" s="14">
        <f>SummerGenerationbyCounty!G192-SummerLoadbyCounty!G192</f>
        <v>-55.775</v>
      </c>
      <c r="H196" s="20"/>
    </row>
    <row r="197" spans="1:8" ht="12.75">
      <c r="A197" s="20" t="s">
        <v>250</v>
      </c>
      <c r="B197" s="14">
        <f>SummerGenerationbyCounty!B193-SummerLoadbyCounty!B193</f>
        <v>-1000.066</v>
      </c>
      <c r="C197" s="14">
        <f>SummerGenerationbyCounty!C193-SummerLoadbyCounty!C193</f>
        <v>-1037.53474</v>
      </c>
      <c r="D197" s="14">
        <f>SummerGenerationbyCounty!D193-SummerLoadbyCounty!D193</f>
        <v>-1085.8615822000004</v>
      </c>
      <c r="E197" s="14">
        <f>SummerGenerationbyCounty!E193-SummerLoadbyCounty!E193</f>
        <v>-1136.5200481420004</v>
      </c>
      <c r="F197" s="14">
        <f>SummerGenerationbyCounty!F193-SummerLoadbyCounty!F193</f>
        <v>-1194.5608660345401</v>
      </c>
      <c r="G197" s="14">
        <f>SummerGenerationbyCounty!G193-SummerLoadbyCounty!G193</f>
        <v>-1249.32</v>
      </c>
      <c r="H197" s="20"/>
    </row>
    <row r="198" spans="1:8" ht="12.75">
      <c r="A198" s="20" t="s">
        <v>251</v>
      </c>
      <c r="B198" s="14">
        <f>SummerGenerationbyCounty!B194-SummerLoadbyCounty!B194</f>
        <v>-97.6292389634375</v>
      </c>
      <c r="C198" s="14">
        <f>SummerGenerationbyCounty!C194-SummerLoadbyCounty!C194</f>
        <v>-100.50421945846907</v>
      </c>
      <c r="D198" s="14">
        <f>SummerGenerationbyCounty!D194-SummerLoadbyCounty!D194</f>
        <v>-103.3795280942127</v>
      </c>
      <c r="E198" s="14">
        <f>SummerGenerationbyCounty!E194-SummerLoadbyCounty!E194</f>
        <v>-106.36046493666458</v>
      </c>
      <c r="F198" s="14">
        <f>SummerGenerationbyCounty!F194-SummerLoadbyCounty!F194</f>
        <v>-109.36781583676066</v>
      </c>
      <c r="G198" s="14">
        <f>SummerGenerationbyCounty!G194-SummerLoadbyCounty!G194</f>
        <v>-112.388</v>
      </c>
      <c r="H198" s="20"/>
    </row>
    <row r="199" spans="1:8" ht="12.75">
      <c r="A199" s="20" t="s">
        <v>252</v>
      </c>
      <c r="B199" s="14">
        <f>SummerGenerationbyCounty!B195-SummerLoadbyCounty!B195</f>
        <v>-80.3357</v>
      </c>
      <c r="C199" s="14">
        <f>SummerGenerationbyCounty!C195-SummerLoadbyCounty!C195</f>
        <v>-81.114557</v>
      </c>
      <c r="D199" s="14">
        <f>SummerGenerationbyCounty!D195-SummerLoadbyCounty!D195</f>
        <v>-81.93660257</v>
      </c>
      <c r="E199" s="14">
        <f>SummerGenerationbyCounty!E195-SummerLoadbyCounty!E195</f>
        <v>-82.7218685957</v>
      </c>
      <c r="F199" s="14">
        <f>SummerGenerationbyCounty!F195-SummerLoadbyCounty!F195</f>
        <v>-83.550387281657</v>
      </c>
      <c r="G199" s="14">
        <f>SummerGenerationbyCounty!G195-SummerLoadbyCounty!G195</f>
        <v>-84.34</v>
      </c>
      <c r="H199" s="20"/>
    </row>
    <row r="200" spans="1:8" ht="12.75">
      <c r="A200" s="20" t="s">
        <v>253</v>
      </c>
      <c r="B200" s="14">
        <f>SummerGenerationbyCounty!B196-SummerLoadbyCounty!B196</f>
        <v>388.691</v>
      </c>
      <c r="C200" s="14">
        <f>SummerGenerationbyCounty!C196-SummerLoadbyCounty!C196</f>
        <v>379.615</v>
      </c>
      <c r="D200" s="14">
        <f>SummerGenerationbyCounty!D196-SummerLoadbyCounty!D196</f>
        <v>355.922</v>
      </c>
      <c r="E200" s="14">
        <f>SummerGenerationbyCounty!E196-SummerLoadbyCounty!E196</f>
        <v>346.101</v>
      </c>
      <c r="F200" s="14">
        <f>SummerGenerationbyCounty!F196-SummerLoadbyCounty!F196</f>
        <v>335.137</v>
      </c>
      <c r="G200" s="14">
        <f>SummerGenerationbyCounty!G196-SummerLoadbyCounty!G196</f>
        <v>323.447</v>
      </c>
      <c r="H200" s="20"/>
    </row>
    <row r="201" spans="1:8" ht="12.75">
      <c r="A201" s="20" t="s">
        <v>254</v>
      </c>
      <c r="B201" s="14">
        <f>SummerGenerationbyCounty!B197-SummerLoadbyCounty!B197</f>
        <v>550.9989461</v>
      </c>
      <c r="C201" s="14">
        <f>SummerGenerationbyCounty!C197-SummerLoadbyCounty!C197</f>
        <v>549.1751758305</v>
      </c>
      <c r="D201" s="14">
        <f>SummerGenerationbyCounty!D197-SummerLoadbyCounty!D197</f>
        <v>547.3239067096525</v>
      </c>
      <c r="E201" s="14">
        <f>SummerGenerationbyCounty!E197-SummerLoadbyCounty!E197</f>
        <v>545.4431362432008</v>
      </c>
      <c r="F201" s="14">
        <f>SummerGenerationbyCounty!F197-SummerLoadbyCounty!F197</f>
        <v>543.5308619244167</v>
      </c>
      <c r="G201" s="14">
        <f>SummerGenerationbyCounty!G197-SummerLoadbyCounty!G197</f>
        <v>541.587</v>
      </c>
      <c r="H201" s="20"/>
    </row>
    <row r="202" spans="1:8" ht="12.75">
      <c r="A202" s="20" t="s">
        <v>255</v>
      </c>
      <c r="B202" s="14">
        <f>SummerGenerationbyCounty!B198-SummerLoadbyCounty!B198</f>
        <v>-30.955530879999998</v>
      </c>
      <c r="C202" s="14">
        <f>SummerGenerationbyCounty!C198-SummerLoadbyCounty!C198</f>
        <v>-32.00652317696</v>
      </c>
      <c r="D202" s="14">
        <f>SummerGenerationbyCounty!D198-SummerLoadbyCounty!D198</f>
        <v>-33.06595715039232</v>
      </c>
      <c r="E202" s="14">
        <f>SummerGenerationbyCounty!E198-SummerLoadbyCounty!E198</f>
        <v>-34.1341873507088</v>
      </c>
      <c r="F202" s="14">
        <f>SummerGenerationbyCounty!F198-SummerLoadbyCounty!F198</f>
        <v>-35.200754844737155</v>
      </c>
      <c r="G202" s="14">
        <f>SummerGenerationbyCounty!G198-SummerLoadbyCounty!G198</f>
        <v>-36.276</v>
      </c>
      <c r="H202" s="20"/>
    </row>
    <row r="203" spans="1:8" ht="12.75">
      <c r="A203" s="20" t="s">
        <v>256</v>
      </c>
      <c r="B203" s="14">
        <f>SummerGenerationbyCounty!B199-SummerLoadbyCounty!B199</f>
        <v>-25.571111730781976</v>
      </c>
      <c r="C203" s="14">
        <f>SummerGenerationbyCounty!C199-SummerLoadbyCounty!C199</f>
        <v>-26.346355397454563</v>
      </c>
      <c r="D203" s="14">
        <f>SummerGenerationbyCounty!D199-SummerLoadbyCounty!D199</f>
        <v>-27.300945527738172</v>
      </c>
      <c r="E203" s="14">
        <f>SummerGenerationbyCounty!E199-SummerLoadbyCounty!E199</f>
        <v>-28.259655197181015</v>
      </c>
      <c r="F203" s="14">
        <f>SummerGenerationbyCounty!F199-SummerLoadbyCounty!F199</f>
        <v>-29.214931252230475</v>
      </c>
      <c r="G203" s="14">
        <f>SummerGenerationbyCounty!G199-SummerLoadbyCounty!G199</f>
        <v>-30.041</v>
      </c>
      <c r="H203" s="20"/>
    </row>
    <row r="204" spans="1:7" ht="12.75">
      <c r="A204" s="20"/>
      <c r="B204" s="14"/>
      <c r="C204" s="14"/>
      <c r="D204" s="14"/>
      <c r="E204" s="14"/>
      <c r="F204" s="14"/>
      <c r="G204" s="14"/>
    </row>
    <row r="205" spans="1:7" ht="12.75">
      <c r="A205" s="20"/>
      <c r="B205" s="14"/>
      <c r="C205" s="14"/>
      <c r="D205" s="14"/>
      <c r="E205" s="14"/>
      <c r="F205" s="14"/>
      <c r="G205" s="14"/>
    </row>
    <row r="208" spans="1:2" ht="26.25" customHeight="1">
      <c r="A208" s="229"/>
      <c r="B208" s="229"/>
    </row>
  </sheetData>
  <mergeCells count="5">
    <mergeCell ref="A1:G1"/>
    <mergeCell ref="A6:G6"/>
    <mergeCell ref="A208:B208"/>
    <mergeCell ref="B9:G9"/>
    <mergeCell ref="A7:H8"/>
  </mergeCells>
  <conditionalFormatting sqref="D11 D7:D8 D206:D65536 D2:D5">
    <cfRule type="cellIs" priority="1" dxfId="0" operator="lessThan" stopIfTrue="1">
      <formula>0</formula>
    </cfRule>
    <cfRule type="cellIs" priority="2" dxfId="1" operator="greaterThan" stopIfTrue="1">
      <formula>0</formula>
    </cfRule>
  </conditionalFormatting>
  <conditionalFormatting sqref="B12:G205">
    <cfRule type="cellIs" priority="3" dxfId="1" operator="greaterThanOrEqual" stopIfTrue="1">
      <formula>0</formula>
    </cfRule>
    <cfRule type="cellIs" priority="4" dxfId="0" operator="lessThan" stopIfTrue="1">
      <formula>0</formula>
    </cfRule>
  </conditionalFormatting>
  <printOptions horizontalCentered="1"/>
  <pageMargins left="0.5" right="0.25" top="1" bottom="1" header="0.5" footer="0.5"/>
  <pageSetup fitToHeight="13" fitToWidth="1" horizontalDpi="300" verticalDpi="300" orientation="portrait" r:id="rId1"/>
  <headerFooter alignWithMargins="0">
    <oddHeader>&amp;LCDR Report - Summer Import/Export by County&amp;RJune 2006</oddHeader>
    <oddFooter>&amp;CSummer Import/Export - &amp;P of &amp;N</oddFooter>
  </headerFooter>
</worksheet>
</file>

<file path=xl/worksheets/sheet16.xml><?xml version="1.0" encoding="utf-8"?>
<worksheet xmlns="http://schemas.openxmlformats.org/spreadsheetml/2006/main" xmlns:r="http://schemas.openxmlformats.org/officeDocument/2006/relationships">
  <sheetPr>
    <tabColor indexed="43"/>
  </sheetPr>
  <dimension ref="A1:G204"/>
  <sheetViews>
    <sheetView showGridLines="0" workbookViewId="0" topLeftCell="A1">
      <selection activeCell="B12" sqref="B12"/>
    </sheetView>
  </sheetViews>
  <sheetFormatPr defaultColWidth="9.140625" defaultRowHeight="12.75"/>
  <cols>
    <col min="1" max="1" width="16.7109375" style="0" bestFit="1" customWidth="1"/>
    <col min="2" max="7" width="9.57421875" style="0" bestFit="1" customWidth="1"/>
  </cols>
  <sheetData>
    <row r="1" spans="1:7" ht="30" customHeight="1">
      <c r="A1" s="236" t="s">
        <v>49</v>
      </c>
      <c r="B1" s="236"/>
      <c r="C1" s="236"/>
      <c r="D1" s="236"/>
      <c r="E1" s="236"/>
      <c r="F1" s="236"/>
      <c r="G1" s="236"/>
    </row>
    <row r="3" spans="1:7" ht="38.25" customHeight="1">
      <c r="A3" s="229" t="s">
        <v>46</v>
      </c>
      <c r="B3" s="229"/>
      <c r="C3" s="229"/>
      <c r="D3" s="229"/>
      <c r="E3" s="229"/>
      <c r="F3" s="229"/>
      <c r="G3" s="229"/>
    </row>
    <row r="4" spans="1:7" ht="15.75">
      <c r="A4" s="198"/>
      <c r="B4" s="199"/>
      <c r="C4" s="199"/>
      <c r="D4" s="199"/>
      <c r="E4" s="199"/>
      <c r="F4" s="199"/>
      <c r="G4" s="199"/>
    </row>
    <row r="5" spans="2:7" ht="12.75">
      <c r="B5" s="231"/>
      <c r="C5" s="231"/>
      <c r="D5" s="231"/>
      <c r="E5" s="231"/>
      <c r="F5" s="231"/>
      <c r="G5" s="231"/>
    </row>
    <row r="6" spans="1:7" ht="12.75">
      <c r="A6" s="68" t="s">
        <v>65</v>
      </c>
      <c r="B6" s="1">
        <v>2007</v>
      </c>
      <c r="C6" s="1">
        <v>2008</v>
      </c>
      <c r="D6" s="1">
        <v>2009</v>
      </c>
      <c r="E6" s="1">
        <v>2010</v>
      </c>
      <c r="F6" s="1">
        <v>2011</v>
      </c>
      <c r="G6" s="1">
        <v>2012</v>
      </c>
    </row>
    <row r="7" spans="1:7" ht="12.75">
      <c r="A7" s="68"/>
      <c r="B7" s="74"/>
      <c r="C7" s="1"/>
      <c r="D7" s="1"/>
      <c r="E7" s="1"/>
      <c r="F7" s="1"/>
      <c r="G7" s="1"/>
    </row>
    <row r="8" spans="1:7" ht="12.75">
      <c r="A8" s="20" t="s">
        <v>66</v>
      </c>
      <c r="B8" s="14">
        <v>123.2818430339402</v>
      </c>
      <c r="C8" s="14">
        <v>123.62722828167615</v>
      </c>
      <c r="D8" s="14">
        <v>125.37151022274452</v>
      </c>
      <c r="E8" s="14">
        <v>127.95426380647929</v>
      </c>
      <c r="F8" s="14">
        <v>129.77844743737637</v>
      </c>
      <c r="G8" s="14">
        <v>132.55896342923091</v>
      </c>
    </row>
    <row r="9" spans="1:7" ht="12.75">
      <c r="A9" s="20" t="s">
        <v>67</v>
      </c>
      <c r="B9" s="14">
        <v>130.29608251020335</v>
      </c>
      <c r="C9" s="14">
        <v>128.69082507900794</v>
      </c>
      <c r="D9" s="14">
        <v>129.48319548391459</v>
      </c>
      <c r="E9" s="14">
        <v>130.04617070009448</v>
      </c>
      <c r="F9" s="14">
        <v>130.38563817385983</v>
      </c>
      <c r="G9" s="14">
        <v>130.0195579905836</v>
      </c>
    </row>
    <row r="10" spans="1:7" ht="12.75">
      <c r="A10" s="20" t="s">
        <v>68</v>
      </c>
      <c r="B10" s="14">
        <v>256.7337877513512</v>
      </c>
      <c r="C10" s="14">
        <v>247.63905949569127</v>
      </c>
      <c r="D10" s="14">
        <v>257.50888268380953</v>
      </c>
      <c r="E10" s="14">
        <v>259.68896011255276</v>
      </c>
      <c r="F10" s="14">
        <v>261.34168704565843</v>
      </c>
      <c r="G10" s="14">
        <v>261.6472010121216</v>
      </c>
    </row>
    <row r="11" spans="1:7" ht="12.75">
      <c r="A11" s="20" t="s">
        <v>69</v>
      </c>
      <c r="B11" s="14">
        <v>48.00261706237652</v>
      </c>
      <c r="C11" s="14">
        <v>48.189018943214165</v>
      </c>
      <c r="D11" s="14">
        <v>49.258405065095374</v>
      </c>
      <c r="E11" s="14">
        <v>50.23884831014096</v>
      </c>
      <c r="F11" s="14">
        <v>51.11344360280771</v>
      </c>
      <c r="G11" s="14">
        <v>51.717122028514275</v>
      </c>
    </row>
    <row r="12" spans="1:7" ht="12.75">
      <c r="A12" s="20" t="s">
        <v>70</v>
      </c>
      <c r="B12" s="14">
        <v>22.874316075891347</v>
      </c>
      <c r="C12" s="14">
        <v>23.01076124793474</v>
      </c>
      <c r="D12" s="14">
        <v>24.34860197837576</v>
      </c>
      <c r="E12" s="14">
        <v>24.861596064104575</v>
      </c>
      <c r="F12" s="14">
        <v>25.32204489844982</v>
      </c>
      <c r="G12" s="14">
        <v>25.647841120196155</v>
      </c>
    </row>
    <row r="13" spans="1:7" ht="12.75">
      <c r="A13" s="20" t="s">
        <v>71</v>
      </c>
      <c r="B13" s="14">
        <v>59.87093721496543</v>
      </c>
      <c r="C13" s="14">
        <v>60.21655934233842</v>
      </c>
      <c r="D13" s="14">
        <v>61.67949971218494</v>
      </c>
      <c r="E13" s="14">
        <v>63.04726855637516</v>
      </c>
      <c r="F13" s="14">
        <v>64.25121575292302</v>
      </c>
      <c r="G13" s="14">
        <v>65.07245662801431</v>
      </c>
    </row>
    <row r="14" spans="1:7" ht="12.75">
      <c r="A14" s="20" t="s">
        <v>72</v>
      </c>
      <c r="B14" s="14">
        <v>66.33464672821242</v>
      </c>
      <c r="C14" s="14">
        <v>66.52759637659302</v>
      </c>
      <c r="D14" s="14">
        <v>67.98807208096649</v>
      </c>
      <c r="E14" s="14">
        <v>69.37307236739953</v>
      </c>
      <c r="F14" s="14">
        <v>70.66271345411656</v>
      </c>
      <c r="G14" s="14">
        <v>71.62707581444405</v>
      </c>
    </row>
    <row r="15" spans="1:7" ht="12.75">
      <c r="A15" s="20" t="s">
        <v>73</v>
      </c>
      <c r="B15" s="14">
        <v>60.090629424270254</v>
      </c>
      <c r="C15" s="14">
        <v>61.98148041605224</v>
      </c>
      <c r="D15" s="14">
        <v>65.13777970745987</v>
      </c>
      <c r="E15" s="14">
        <v>63.761306759454406</v>
      </c>
      <c r="F15" s="14">
        <v>66.74683057663712</v>
      </c>
      <c r="G15" s="14">
        <v>69.52526022879199</v>
      </c>
    </row>
    <row r="16" spans="1:7" ht="12.75">
      <c r="A16" s="20" t="s">
        <v>74</v>
      </c>
      <c r="B16" s="14">
        <v>163.1054102326914</v>
      </c>
      <c r="C16" s="14">
        <v>170.52637231019546</v>
      </c>
      <c r="D16" s="14">
        <v>172.04601937185953</v>
      </c>
      <c r="E16" s="14">
        <v>180.2531939519579</v>
      </c>
      <c r="F16" s="14">
        <v>178.77450614303999</v>
      </c>
      <c r="G16" s="14">
        <v>185.66652913826437</v>
      </c>
    </row>
    <row r="17" spans="1:7" ht="12.75">
      <c r="A17" s="20" t="s">
        <v>75</v>
      </c>
      <c r="B17" s="14">
        <v>12.644126298367489</v>
      </c>
      <c r="C17" s="14">
        <v>12.408789200956189</v>
      </c>
      <c r="D17" s="14">
        <v>12.484220674516997</v>
      </c>
      <c r="E17" s="14">
        <v>12.459625329274846</v>
      </c>
      <c r="F17" s="14">
        <v>12.410362918051165</v>
      </c>
      <c r="G17" s="14">
        <v>12.298658926362126</v>
      </c>
    </row>
    <row r="18" spans="1:7" ht="12.75">
      <c r="A18" s="20" t="s">
        <v>76</v>
      </c>
      <c r="B18" s="14">
        <v>49.07041563937607</v>
      </c>
      <c r="C18" s="14">
        <v>48.69419302558853</v>
      </c>
      <c r="D18" s="14">
        <v>49.22545150648503</v>
      </c>
      <c r="E18" s="14">
        <v>49.674850031194524</v>
      </c>
      <c r="F18" s="14">
        <v>50.06900442659123</v>
      </c>
      <c r="G18" s="14">
        <v>50.186711119093275</v>
      </c>
    </row>
    <row r="19" spans="1:7" ht="12.75">
      <c r="A19" s="20" t="s">
        <v>77</v>
      </c>
      <c r="B19" s="14">
        <v>683.9500785595585</v>
      </c>
      <c r="C19" s="14">
        <v>700.6285280922197</v>
      </c>
      <c r="D19" s="14">
        <v>718.7365900425664</v>
      </c>
      <c r="E19" s="14">
        <v>725.6671471255033</v>
      </c>
      <c r="F19" s="14">
        <v>742.1491513328882</v>
      </c>
      <c r="G19" s="14">
        <v>747.0412460323016</v>
      </c>
    </row>
    <row r="20" spans="1:7" ht="12.75">
      <c r="A20" s="20" t="s">
        <v>78</v>
      </c>
      <c r="B20" s="14">
        <v>2490.965638442363</v>
      </c>
      <c r="C20" s="14">
        <v>2728.3463826434668</v>
      </c>
      <c r="D20" s="14">
        <v>2774.40887493282</v>
      </c>
      <c r="E20" s="14">
        <v>2830.64707886017</v>
      </c>
      <c r="F20" s="14">
        <v>2892.334606193424</v>
      </c>
      <c r="G20" s="14">
        <v>2993.3145476716604</v>
      </c>
    </row>
    <row r="21" spans="1:7" ht="12.75">
      <c r="A21" s="20" t="s">
        <v>79</v>
      </c>
      <c r="B21" s="14">
        <v>33.773629325409104</v>
      </c>
      <c r="C21" s="14">
        <v>34.35685462064392</v>
      </c>
      <c r="D21" s="14">
        <v>35.46589729014393</v>
      </c>
      <c r="E21" s="14">
        <v>36.691695551330014</v>
      </c>
      <c r="F21" s="14">
        <v>37.88683892084642</v>
      </c>
      <c r="G21" s="14">
        <v>38.92319444603801</v>
      </c>
    </row>
    <row r="22" spans="1:7" ht="12.75">
      <c r="A22" s="20" t="s">
        <v>80</v>
      </c>
      <c r="B22" s="14">
        <v>1.7978751742310428</v>
      </c>
      <c r="C22" s="14">
        <v>1.7945944380694054</v>
      </c>
      <c r="D22" s="14">
        <v>1.7996781399287094</v>
      </c>
      <c r="E22" s="14">
        <v>1.8228994480748582</v>
      </c>
      <c r="F22" s="14">
        <v>1.826294192701778</v>
      </c>
      <c r="G22" s="14">
        <v>1.8641789168022629</v>
      </c>
    </row>
    <row r="23" spans="1:7" ht="12.75">
      <c r="A23" s="20" t="s">
        <v>81</v>
      </c>
      <c r="B23" s="14">
        <v>70.57675068314357</v>
      </c>
      <c r="C23" s="14">
        <v>69.7574512056546</v>
      </c>
      <c r="D23" s="14">
        <v>70.32283018988512</v>
      </c>
      <c r="E23" s="14">
        <v>70.7907594053705</v>
      </c>
      <c r="F23" s="14">
        <v>71.1066127633713</v>
      </c>
      <c r="G23" s="14">
        <v>71.04874968183874</v>
      </c>
    </row>
    <row r="24" spans="1:7" ht="12.75">
      <c r="A24" s="20" t="s">
        <v>82</v>
      </c>
      <c r="B24" s="14">
        <v>990.1707351013029</v>
      </c>
      <c r="C24" s="14">
        <v>985.6865751507302</v>
      </c>
      <c r="D24" s="14">
        <v>995.8575758720345</v>
      </c>
      <c r="E24" s="14">
        <v>1003.4652515826812</v>
      </c>
      <c r="F24" s="14">
        <v>1008.8051118357425</v>
      </c>
      <c r="G24" s="14">
        <v>1008.5307916492317</v>
      </c>
    </row>
    <row r="25" spans="1:7" ht="12.75">
      <c r="A25" s="20" t="s">
        <v>83</v>
      </c>
      <c r="B25" s="14">
        <v>266.2005495080227</v>
      </c>
      <c r="C25" s="14">
        <v>268.2475393173732</v>
      </c>
      <c r="D25" s="14">
        <v>275.3507596219539</v>
      </c>
      <c r="E25" s="14">
        <v>282.20054102146855</v>
      </c>
      <c r="F25" s="14">
        <v>288.6224215932136</v>
      </c>
      <c r="G25" s="14">
        <v>293.6297128161875</v>
      </c>
    </row>
    <row r="26" spans="1:7" ht="12.75">
      <c r="A26" s="20" t="s">
        <v>84</v>
      </c>
      <c r="B26" s="14">
        <v>18.002611969166328</v>
      </c>
      <c r="C26" s="14">
        <v>17.88118757714895</v>
      </c>
      <c r="D26" s="14">
        <v>18.08137996187037</v>
      </c>
      <c r="E26" s="14">
        <v>18.247744508951598</v>
      </c>
      <c r="F26" s="14">
        <v>18.377882649237073</v>
      </c>
      <c r="G26" s="14">
        <v>18.41415015838011</v>
      </c>
    </row>
    <row r="27" spans="1:7" ht="12.75">
      <c r="A27" s="20" t="s">
        <v>85</v>
      </c>
      <c r="B27" s="14">
        <v>13.100094266583834</v>
      </c>
      <c r="C27" s="14">
        <v>13.05545113742427</v>
      </c>
      <c r="D27" s="14">
        <v>13.251818267836025</v>
      </c>
      <c r="E27" s="14">
        <v>13.42445667382389</v>
      </c>
      <c r="F27" s="14">
        <v>13.569339759443539</v>
      </c>
      <c r="G27" s="14">
        <v>13.643728615094451</v>
      </c>
    </row>
    <row r="28" spans="1:7" ht="12.75">
      <c r="A28" s="20" t="s">
        <v>86</v>
      </c>
      <c r="B28" s="14">
        <v>88.52957042658888</v>
      </c>
      <c r="C28" s="14">
        <v>88.17720586929157</v>
      </c>
      <c r="D28" s="14">
        <v>89.45905879166304</v>
      </c>
      <c r="E28" s="14">
        <v>90.65483771967884</v>
      </c>
      <c r="F28" s="14">
        <v>91.73828426678968</v>
      </c>
      <c r="G28" s="14">
        <v>95.37151643171711</v>
      </c>
    </row>
    <row r="29" spans="1:7" ht="12.75">
      <c r="A29" s="20" t="s">
        <v>87</v>
      </c>
      <c r="B29" s="14">
        <v>24.7575684637743</v>
      </c>
      <c r="C29" s="14">
        <v>25.040112061758375</v>
      </c>
      <c r="D29" s="14">
        <v>25.777979670661942</v>
      </c>
      <c r="E29" s="14">
        <v>26.468912663297544</v>
      </c>
      <c r="F29" s="14">
        <v>27.103046830473794</v>
      </c>
      <c r="G29" s="14">
        <v>27.568160738700794</v>
      </c>
    </row>
    <row r="30" spans="1:7" ht="12.75">
      <c r="A30" s="20" t="s">
        <v>88</v>
      </c>
      <c r="B30" s="14">
        <v>114.57844375962132</v>
      </c>
      <c r="C30" s="14">
        <v>116.63340481465069</v>
      </c>
      <c r="D30" s="14">
        <v>120.96391708090032</v>
      </c>
      <c r="E30" s="14">
        <v>125.18136951475229</v>
      </c>
      <c r="F30" s="14">
        <v>129.37368762076213</v>
      </c>
      <c r="G30" s="14">
        <v>133.04346537542952</v>
      </c>
    </row>
    <row r="31" spans="1:7" ht="12.75">
      <c r="A31" s="20" t="s">
        <v>89</v>
      </c>
      <c r="B31" s="14">
        <v>85.25293656978533</v>
      </c>
      <c r="C31" s="14">
        <v>86.27544597088922</v>
      </c>
      <c r="D31" s="14">
        <v>88.88067957882339</v>
      </c>
      <c r="E31" s="14">
        <v>91.26084413354799</v>
      </c>
      <c r="F31" s="14">
        <v>93.76491379821357</v>
      </c>
      <c r="G31" s="14">
        <v>95.69913203343236</v>
      </c>
    </row>
    <row r="32" spans="1:7" ht="12.75">
      <c r="A32" s="20" t="s">
        <v>90</v>
      </c>
      <c r="B32" s="14">
        <v>206.4165720496225</v>
      </c>
      <c r="C32" s="14">
        <v>204.23465624880765</v>
      </c>
      <c r="D32" s="14">
        <v>208.47247329154868</v>
      </c>
      <c r="E32" s="14">
        <v>211.97798880329103</v>
      </c>
      <c r="F32" s="14">
        <v>214.81963740369724</v>
      </c>
      <c r="G32" s="14">
        <v>216.3808763244231</v>
      </c>
    </row>
    <row r="33" spans="1:7" ht="12.75">
      <c r="A33" s="20" t="s">
        <v>91</v>
      </c>
      <c r="B33" s="14">
        <v>31.78838810007638</v>
      </c>
      <c r="C33" s="14">
        <v>31.663384332742556</v>
      </c>
      <c r="D33" s="14">
        <v>31.912562248689834</v>
      </c>
      <c r="E33" s="14">
        <v>32.2167708487393</v>
      </c>
      <c r="F33" s="14">
        <v>32.472751168708285</v>
      </c>
      <c r="G33" s="14">
        <v>32.52469255338338</v>
      </c>
    </row>
    <row r="34" spans="1:7" ht="12.75">
      <c r="A34" s="20" t="s">
        <v>92</v>
      </c>
      <c r="B34" s="14">
        <v>529.2737225221495</v>
      </c>
      <c r="C34" s="14">
        <v>548.6863103787737</v>
      </c>
      <c r="D34" s="14">
        <v>586.5404959143506</v>
      </c>
      <c r="E34" s="14">
        <v>612.2313600078627</v>
      </c>
      <c r="F34" s="14">
        <v>640.9834308652684</v>
      </c>
      <c r="G34" s="14">
        <v>663.361607518136</v>
      </c>
    </row>
    <row r="35" spans="1:7" ht="12.75">
      <c r="A35" s="20" t="s">
        <v>93</v>
      </c>
      <c r="B35" s="14">
        <v>176.90939713988035</v>
      </c>
      <c r="C35" s="14">
        <v>177.54644028494454</v>
      </c>
      <c r="D35" s="14">
        <v>179.1567225315849</v>
      </c>
      <c r="E35" s="14">
        <v>180.09547120475372</v>
      </c>
      <c r="F35" s="14">
        <v>180.7076002121348</v>
      </c>
      <c r="G35" s="14">
        <v>180.43160096719464</v>
      </c>
    </row>
    <row r="36" spans="1:7" ht="12.75">
      <c r="A36" s="20" t="s">
        <v>94</v>
      </c>
      <c r="B36" s="14">
        <v>86.88662578113025</v>
      </c>
      <c r="C36" s="14">
        <v>82.34532156391356</v>
      </c>
      <c r="D36" s="14">
        <v>82.80844189383191</v>
      </c>
      <c r="E36" s="14">
        <v>83.64765168105389</v>
      </c>
      <c r="F36" s="14">
        <v>83.82306011568086</v>
      </c>
      <c r="G36" s="14">
        <v>84.06339481758324</v>
      </c>
    </row>
    <row r="37" spans="1:7" ht="12.75">
      <c r="A37" s="20" t="s">
        <v>95</v>
      </c>
      <c r="B37" s="14">
        <v>10.557594884330928</v>
      </c>
      <c r="C37" s="14">
        <v>10.535422864865742</v>
      </c>
      <c r="D37" s="14">
        <v>10.709040672000356</v>
      </c>
      <c r="E37" s="14">
        <v>10.863450279446083</v>
      </c>
      <c r="F37" s="14">
        <v>10.995312495755721</v>
      </c>
      <c r="G37" s="14">
        <v>11.058949184660293</v>
      </c>
    </row>
    <row r="38" spans="1:7" ht="12.75">
      <c r="A38" s="20" t="s">
        <v>96</v>
      </c>
      <c r="B38" s="14">
        <v>24.114716402372782</v>
      </c>
      <c r="C38" s="14">
        <v>24.343807986864352</v>
      </c>
      <c r="D38" s="14">
        <v>24.938465009552694</v>
      </c>
      <c r="E38" s="14">
        <v>25.48808647160023</v>
      </c>
      <c r="F38" s="14">
        <v>25.98380897125654</v>
      </c>
      <c r="G38" s="14">
        <v>26.417660879156166</v>
      </c>
    </row>
    <row r="39" spans="1:7" ht="12.75">
      <c r="A39" s="20" t="s">
        <v>97</v>
      </c>
      <c r="B39" s="14">
        <v>12.394530646187635</v>
      </c>
      <c r="C39" s="14">
        <v>12.364067964903482</v>
      </c>
      <c r="D39" s="14">
        <v>12.530851280620631</v>
      </c>
      <c r="E39" s="14">
        <v>12.685205653948863</v>
      </c>
      <c r="F39" s="14">
        <v>12.816031971322992</v>
      </c>
      <c r="G39" s="14">
        <v>12.870832653301434</v>
      </c>
    </row>
    <row r="40" spans="1:7" ht="12.75">
      <c r="A40" s="20" t="s">
        <v>98</v>
      </c>
      <c r="B40" s="14">
        <v>25.775969147483412</v>
      </c>
      <c r="C40" s="14">
        <v>25.578561705898828</v>
      </c>
      <c r="D40" s="14">
        <v>25.789086264483863</v>
      </c>
      <c r="E40" s="14">
        <v>25.96099827861737</v>
      </c>
      <c r="F40" s="14">
        <v>26.042394082128276</v>
      </c>
      <c r="G40" s="14">
        <v>25.993913938909444</v>
      </c>
    </row>
    <row r="41" spans="1:7" ht="12.75">
      <c r="A41" s="20" t="s">
        <v>99</v>
      </c>
      <c r="B41" s="14">
        <v>1416.9243067178886</v>
      </c>
      <c r="C41" s="14">
        <v>1438.008632387634</v>
      </c>
      <c r="D41" s="14">
        <v>1498.4762098090882</v>
      </c>
      <c r="E41" s="14">
        <v>1545.6459446807917</v>
      </c>
      <c r="F41" s="14">
        <v>1598.6393862488853</v>
      </c>
      <c r="G41" s="14">
        <v>1639.7060889256152</v>
      </c>
    </row>
    <row r="42" spans="1:7" ht="12.75">
      <c r="A42" s="20" t="s">
        <v>100</v>
      </c>
      <c r="B42" s="14">
        <v>61.90034592582382</v>
      </c>
      <c r="C42" s="14">
        <v>62.01595374468562</v>
      </c>
      <c r="D42" s="14">
        <v>63.308492623990446</v>
      </c>
      <c r="E42" s="14">
        <v>64.52663280803833</v>
      </c>
      <c r="F42" s="14">
        <v>65.6509714910668</v>
      </c>
      <c r="G42" s="14">
        <v>66.46828366349125</v>
      </c>
    </row>
    <row r="43" spans="1:7" ht="12.75">
      <c r="A43" s="20" t="s">
        <v>101</v>
      </c>
      <c r="B43" s="14">
        <v>296.0461614954604</v>
      </c>
      <c r="C43" s="14">
        <v>302.244435982968</v>
      </c>
      <c r="D43" s="14">
        <v>331.17845830363274</v>
      </c>
      <c r="E43" s="14">
        <v>344.717599303506</v>
      </c>
      <c r="F43" s="14">
        <v>358.2498966890982</v>
      </c>
      <c r="G43" s="14">
        <v>370.6709056167239</v>
      </c>
    </row>
    <row r="44" spans="1:7" ht="12.75">
      <c r="A44" s="20" t="s">
        <v>102</v>
      </c>
      <c r="B44" s="14">
        <v>34.7697560637401</v>
      </c>
      <c r="C44" s="14">
        <v>34.23817000205939</v>
      </c>
      <c r="D44" s="14">
        <v>34.93973641379172</v>
      </c>
      <c r="E44" s="14">
        <v>35.60015383757851</v>
      </c>
      <c r="F44" s="14">
        <v>36.2059455941519</v>
      </c>
      <c r="G44" s="14">
        <v>36.792154933472396</v>
      </c>
    </row>
    <row r="45" spans="1:7" ht="12.75">
      <c r="A45" s="20" t="s">
        <v>103</v>
      </c>
      <c r="B45" s="14">
        <v>10.515910943164403</v>
      </c>
      <c r="C45" s="14">
        <v>10.527501864199818</v>
      </c>
      <c r="D45" s="14">
        <v>10.710428859655579</v>
      </c>
      <c r="E45" s="14">
        <v>10.882780764974735</v>
      </c>
      <c r="F45" s="14">
        <v>11.024581696494502</v>
      </c>
      <c r="G45" s="14">
        <v>11.108937480696655</v>
      </c>
    </row>
    <row r="46" spans="1:7" ht="12.75">
      <c r="A46" s="20" t="s">
        <v>104</v>
      </c>
      <c r="B46" s="14">
        <v>103.11365991288305</v>
      </c>
      <c r="C46" s="14">
        <v>104.336299705942</v>
      </c>
      <c r="D46" s="14">
        <v>107.31095536291457</v>
      </c>
      <c r="E46" s="14">
        <v>110.18009897365121</v>
      </c>
      <c r="F46" s="14">
        <v>112.90758972092969</v>
      </c>
      <c r="G46" s="14">
        <v>114.94231885530786</v>
      </c>
    </row>
    <row r="47" spans="1:7" ht="12.75">
      <c r="A47" s="20" t="s">
        <v>105</v>
      </c>
      <c r="B47" s="14">
        <v>95.71655584659426</v>
      </c>
      <c r="C47" s="14">
        <v>96.32278275990848</v>
      </c>
      <c r="D47" s="14">
        <v>100.34506022913456</v>
      </c>
      <c r="E47" s="14">
        <v>112.10982738038153</v>
      </c>
      <c r="F47" s="14">
        <v>114.65336182128324</v>
      </c>
      <c r="G47" s="14">
        <v>115.14150298874506</v>
      </c>
    </row>
    <row r="48" spans="1:7" ht="12.75">
      <c r="A48" s="20" t="s">
        <v>106</v>
      </c>
      <c r="B48" s="14">
        <v>3.821700418239868</v>
      </c>
      <c r="C48" s="14">
        <v>3.8798527254949486</v>
      </c>
      <c r="D48" s="14">
        <v>4.009065576129202</v>
      </c>
      <c r="E48" s="14">
        <v>4.130168358227511</v>
      </c>
      <c r="F48" s="14">
        <v>4.242329710359847</v>
      </c>
      <c r="G48" s="14">
        <v>4.332062639582157</v>
      </c>
    </row>
    <row r="49" spans="1:7" ht="12.75">
      <c r="A49" s="20" t="s">
        <v>107</v>
      </c>
      <c r="B49" s="14">
        <v>72.13118994760255</v>
      </c>
      <c r="C49" s="14">
        <v>72.19909233100103</v>
      </c>
      <c r="D49" s="14">
        <v>73.59584702629289</v>
      </c>
      <c r="E49" s="14">
        <v>74.84975969432789</v>
      </c>
      <c r="F49" s="14">
        <v>75.9439381509557</v>
      </c>
      <c r="G49" s="14">
        <v>76.63436497587126</v>
      </c>
    </row>
    <row r="50" spans="1:7" ht="12.75">
      <c r="A50" s="20" t="s">
        <v>108</v>
      </c>
      <c r="B50" s="14">
        <v>28.789492396564263</v>
      </c>
      <c r="C50" s="14">
        <v>28.90299301279411</v>
      </c>
      <c r="D50" s="14">
        <v>29.551275064155256</v>
      </c>
      <c r="E50" s="14">
        <v>30.137177509452165</v>
      </c>
      <c r="F50" s="14">
        <v>30.6487684800717</v>
      </c>
      <c r="G50" s="14">
        <v>31.004279303169653</v>
      </c>
    </row>
    <row r="51" spans="1:7" ht="12.75">
      <c r="A51" s="20" t="s">
        <v>109</v>
      </c>
      <c r="B51" s="14">
        <v>1.670819609021629</v>
      </c>
      <c r="C51" s="14">
        <v>1.6397217041283665</v>
      </c>
      <c r="D51" s="14">
        <v>1.6393736503555338</v>
      </c>
      <c r="E51" s="14">
        <v>1.6361438964155315</v>
      </c>
      <c r="F51" s="14">
        <v>1.629674970479455</v>
      </c>
      <c r="G51" s="14">
        <v>1.6150064873286933</v>
      </c>
    </row>
    <row r="52" spans="1:7" ht="12.75">
      <c r="A52" s="20" t="s">
        <v>110</v>
      </c>
      <c r="B52" s="14">
        <v>4.8533331500152075</v>
      </c>
      <c r="C52" s="14">
        <v>4.841083126474224</v>
      </c>
      <c r="D52" s="14">
        <v>4.918120951066601</v>
      </c>
      <c r="E52" s="14">
        <v>4.986343303361619</v>
      </c>
      <c r="F52" s="14">
        <v>5.044232051484028</v>
      </c>
      <c r="G52" s="14">
        <v>5.075734674461608</v>
      </c>
    </row>
    <row r="53" spans="1:7" ht="12.75">
      <c r="A53" s="20" t="s">
        <v>111</v>
      </c>
      <c r="B53" s="14">
        <v>5517.765582624941</v>
      </c>
      <c r="C53" s="14">
        <v>5538.983758091486</v>
      </c>
      <c r="D53" s="14">
        <v>5656.405738626815</v>
      </c>
      <c r="E53" s="14">
        <v>5752.569240468348</v>
      </c>
      <c r="F53" s="14">
        <v>5854.49901836273</v>
      </c>
      <c r="G53" s="14">
        <v>5921.16365380339</v>
      </c>
    </row>
    <row r="54" spans="1:7" ht="12.75">
      <c r="A54" s="20" t="s">
        <v>112</v>
      </c>
      <c r="B54" s="14">
        <v>47.46122541114924</v>
      </c>
      <c r="C54" s="14">
        <v>47.12118220549782</v>
      </c>
      <c r="D54" s="14">
        <v>47.52652732707675</v>
      </c>
      <c r="E54" s="14">
        <v>47.86301861001123</v>
      </c>
      <c r="F54" s="14">
        <v>48.16344922208489</v>
      </c>
      <c r="G54" s="14">
        <v>48.28638681900318</v>
      </c>
    </row>
    <row r="55" spans="1:7" ht="12.75">
      <c r="A55" s="20" t="s">
        <v>113</v>
      </c>
      <c r="B55" s="14">
        <v>7.731598396489801</v>
      </c>
      <c r="C55" s="14">
        <v>7.786279644108149</v>
      </c>
      <c r="D55" s="14">
        <v>7.974702889438855</v>
      </c>
      <c r="E55" s="14">
        <v>8.12664882188183</v>
      </c>
      <c r="F55" s="14">
        <v>8.311433520211631</v>
      </c>
      <c r="G55" s="14">
        <v>8.507238934680956</v>
      </c>
    </row>
    <row r="56" spans="1:7" ht="12.75">
      <c r="A56" s="20" t="s">
        <v>114</v>
      </c>
      <c r="B56" s="14">
        <v>1350.619065340049</v>
      </c>
      <c r="C56" s="14">
        <v>1398.0788714995003</v>
      </c>
      <c r="D56" s="14">
        <v>1477.406858106054</v>
      </c>
      <c r="E56" s="14">
        <v>1540.5304098459071</v>
      </c>
      <c r="F56" s="14">
        <v>1624.5019113778017</v>
      </c>
      <c r="G56" s="14">
        <v>1665.633864503615</v>
      </c>
    </row>
    <row r="57" spans="1:7" ht="12.75">
      <c r="A57" s="20" t="s">
        <v>115</v>
      </c>
      <c r="B57" s="14">
        <v>56.614508610270306</v>
      </c>
      <c r="C57" s="14">
        <v>57.01736832946761</v>
      </c>
      <c r="D57" s="14">
        <v>58.51306922326826</v>
      </c>
      <c r="E57" s="14">
        <v>59.95560474829562</v>
      </c>
      <c r="F57" s="14">
        <v>61.31987450660504</v>
      </c>
      <c r="G57" s="14">
        <v>62.414617380296235</v>
      </c>
    </row>
    <row r="58" spans="1:7" ht="12.75">
      <c r="A58" s="20" t="s">
        <v>116</v>
      </c>
      <c r="B58" s="14">
        <v>6.456998781933146</v>
      </c>
      <c r="C58" s="14">
        <v>6.580494136928545</v>
      </c>
      <c r="D58" s="14">
        <v>6.8227209868778935</v>
      </c>
      <c r="E58" s="14">
        <v>7.052423129733565</v>
      </c>
      <c r="F58" s="14">
        <v>7.266721869302965</v>
      </c>
      <c r="G58" s="14">
        <v>7.441334653044018</v>
      </c>
    </row>
    <row r="59" spans="1:7" ht="12.75">
      <c r="A59" s="20" t="s">
        <v>117</v>
      </c>
      <c r="B59" s="14">
        <v>13.820511460246786</v>
      </c>
      <c r="C59" s="14">
        <v>13.875589850583003</v>
      </c>
      <c r="D59" s="14">
        <v>14.182137388731793</v>
      </c>
      <c r="E59" s="14">
        <v>14.46268626403807</v>
      </c>
      <c r="F59" s="14">
        <v>14.714740355422851</v>
      </c>
      <c r="G59" s="14">
        <v>14.891128863878803</v>
      </c>
    </row>
    <row r="60" spans="1:7" ht="12.75">
      <c r="A60" s="20" t="s">
        <v>118</v>
      </c>
      <c r="B60" s="14">
        <v>32.58590889969227</v>
      </c>
      <c r="C60" s="14">
        <v>32.38217673130169</v>
      </c>
      <c r="D60" s="14">
        <v>32.778910698099594</v>
      </c>
      <c r="E60" s="14">
        <v>33.11808124363676</v>
      </c>
      <c r="F60" s="14">
        <v>33.42440324301254</v>
      </c>
      <c r="G60" s="14">
        <v>33.550606198191225</v>
      </c>
    </row>
    <row r="61" spans="1:7" ht="12.75">
      <c r="A61" s="20" t="s">
        <v>119</v>
      </c>
      <c r="B61" s="14">
        <v>51.25040693444209</v>
      </c>
      <c r="C61" s="14">
        <v>51.04463917777097</v>
      </c>
      <c r="D61" s="14">
        <v>51.85202785149206</v>
      </c>
      <c r="E61" s="14">
        <v>52.536878616924334</v>
      </c>
      <c r="F61" s="14">
        <v>53.061059403972585</v>
      </c>
      <c r="G61" s="14">
        <v>53.40749548525163</v>
      </c>
    </row>
    <row r="62" spans="1:7" ht="12.75">
      <c r="A62" s="20" t="s">
        <v>120</v>
      </c>
      <c r="B62" s="14">
        <v>374.73132876070133</v>
      </c>
      <c r="C62" s="14">
        <v>372.14174944600336</v>
      </c>
      <c r="D62" s="14">
        <v>374.72252845932314</v>
      </c>
      <c r="E62" s="14">
        <v>376.6388612851291</v>
      </c>
      <c r="F62" s="14">
        <v>377.79426036516594</v>
      </c>
      <c r="G62" s="14">
        <v>377.0148049090927</v>
      </c>
    </row>
    <row r="63" spans="1:7" ht="12.75">
      <c r="A63" s="20" t="s">
        <v>121</v>
      </c>
      <c r="B63" s="14">
        <v>8.37940274099042</v>
      </c>
      <c r="C63" s="14">
        <v>8.357740037451594</v>
      </c>
      <c r="D63" s="14">
        <v>8.494426621044733</v>
      </c>
      <c r="E63" s="14">
        <v>8.620208960369148</v>
      </c>
      <c r="F63" s="14">
        <v>8.73254384774213</v>
      </c>
      <c r="G63" s="14">
        <v>8.783328138943336</v>
      </c>
    </row>
    <row r="64" spans="1:7" ht="12.75">
      <c r="A64" s="20" t="s">
        <v>122</v>
      </c>
      <c r="B64" s="14">
        <v>708.3797765220559</v>
      </c>
      <c r="C64" s="14">
        <v>691.1525990859199</v>
      </c>
      <c r="D64" s="14">
        <v>706.3588185955821</v>
      </c>
      <c r="E64" s="14">
        <v>720.9922049196662</v>
      </c>
      <c r="F64" s="14">
        <v>743.3814252890525</v>
      </c>
      <c r="G64" s="14">
        <v>761.8277839998582</v>
      </c>
    </row>
    <row r="65" spans="1:7" ht="12.75">
      <c r="A65" s="20" t="s">
        <v>123</v>
      </c>
      <c r="B65" s="14">
        <v>88.96183532829434</v>
      </c>
      <c r="C65" s="14">
        <v>90.15104156236234</v>
      </c>
      <c r="D65" s="14">
        <v>91.29032191430171</v>
      </c>
      <c r="E65" s="14">
        <v>92.36968406233873</v>
      </c>
      <c r="F65" s="14">
        <v>93.22946023332815</v>
      </c>
      <c r="G65" s="14">
        <v>93.56963062228324</v>
      </c>
    </row>
    <row r="66" spans="1:7" ht="12.75">
      <c r="A66" s="20" t="s">
        <v>124</v>
      </c>
      <c r="B66" s="14">
        <v>37.94908709119269</v>
      </c>
      <c r="C66" s="14">
        <v>38.73569239052578</v>
      </c>
      <c r="D66" s="14">
        <v>39.311399481406475</v>
      </c>
      <c r="E66" s="14">
        <v>39.840103877718185</v>
      </c>
      <c r="F66" s="14">
        <v>40.841982867315835</v>
      </c>
      <c r="G66" s="14">
        <v>41.33109221357427</v>
      </c>
    </row>
    <row r="67" spans="1:7" ht="12.75">
      <c r="A67" s="20" t="s">
        <v>125</v>
      </c>
      <c r="B67" s="14">
        <v>73.19614677183495</v>
      </c>
      <c r="C67" s="14">
        <v>75.16373979362537</v>
      </c>
      <c r="D67" s="14">
        <v>77.712944108998</v>
      </c>
      <c r="E67" s="14">
        <v>77.63460809973758</v>
      </c>
      <c r="F67" s="14">
        <v>79.9892088343067</v>
      </c>
      <c r="G67" s="14">
        <v>82.39993813563468</v>
      </c>
    </row>
    <row r="68" spans="1:7" ht="12.75">
      <c r="A68" s="20" t="s">
        <v>126</v>
      </c>
      <c r="B68" s="14">
        <v>68.69375915396115</v>
      </c>
      <c r="C68" s="14">
        <v>68.8620650145185</v>
      </c>
      <c r="D68" s="14">
        <v>70.338497449683</v>
      </c>
      <c r="E68" s="14">
        <v>69.45664575126276</v>
      </c>
      <c r="F68" s="14">
        <v>71.04762042730242</v>
      </c>
      <c r="G68" s="14">
        <v>71.89393641020742</v>
      </c>
    </row>
    <row r="69" spans="1:7" ht="12.75">
      <c r="A69" s="20" t="s">
        <v>127</v>
      </c>
      <c r="B69" s="14">
        <v>18.25036661955675</v>
      </c>
      <c r="C69" s="14">
        <v>18.15903467079655</v>
      </c>
      <c r="D69" s="14">
        <v>18.40458781743967</v>
      </c>
      <c r="E69" s="14">
        <v>18.61131431285793</v>
      </c>
      <c r="F69" s="14">
        <v>18.777895796548567</v>
      </c>
      <c r="G69" s="14">
        <v>18.844818555001098</v>
      </c>
    </row>
    <row r="70" spans="1:7" ht="12.75">
      <c r="A70" s="20" t="s">
        <v>128</v>
      </c>
      <c r="B70" s="14">
        <v>2.0532112499345496</v>
      </c>
      <c r="C70" s="14">
        <v>2.032717530263725</v>
      </c>
      <c r="D70" s="14">
        <v>2.0500036941649404</v>
      </c>
      <c r="E70" s="14">
        <v>2.0636476827247106</v>
      </c>
      <c r="F70" s="14">
        <v>2.0731013253476522</v>
      </c>
      <c r="G70" s="14">
        <v>2.0718226080302378</v>
      </c>
    </row>
    <row r="71" spans="1:7" ht="12.75">
      <c r="A71" s="20" t="s">
        <v>129</v>
      </c>
      <c r="B71" s="14">
        <v>686.7950017927744</v>
      </c>
      <c r="C71" s="14">
        <v>721.4135877650072</v>
      </c>
      <c r="D71" s="14">
        <v>735.2062829987347</v>
      </c>
      <c r="E71" s="14">
        <v>743.631956426517</v>
      </c>
      <c r="F71" s="14">
        <v>750.2013544266815</v>
      </c>
      <c r="G71" s="14">
        <v>753.0621440272047</v>
      </c>
    </row>
    <row r="72" spans="1:7" ht="12.75">
      <c r="A72" s="20" t="s">
        <v>130</v>
      </c>
      <c r="B72" s="14">
        <v>2.4927813445322013</v>
      </c>
      <c r="C72" s="14">
        <v>2.458616711502781</v>
      </c>
      <c r="D72" s="14">
        <v>2.470385310036809</v>
      </c>
      <c r="E72" s="14">
        <v>2.4778459597446947</v>
      </c>
      <c r="F72" s="14">
        <v>2.480389388669877</v>
      </c>
      <c r="G72" s="14">
        <v>2.4701908749046493</v>
      </c>
    </row>
    <row r="73" spans="1:7" ht="12.75">
      <c r="A73" s="20" t="s">
        <v>131</v>
      </c>
      <c r="B73" s="14">
        <v>53.82701421540377</v>
      </c>
      <c r="C73" s="14">
        <v>55.75014972991666</v>
      </c>
      <c r="D73" s="14">
        <v>56.631448966109105</v>
      </c>
      <c r="E73" s="14">
        <v>54.04324561551246</v>
      </c>
      <c r="F73" s="14">
        <v>54.42449725694631</v>
      </c>
      <c r="G73" s="14">
        <v>54.69873162440634</v>
      </c>
    </row>
    <row r="74" spans="1:7" ht="12.75">
      <c r="A74" s="20" t="s">
        <v>132</v>
      </c>
      <c r="B74" s="14">
        <v>20.865102424263906</v>
      </c>
      <c r="C74" s="14">
        <v>21.368274513531706</v>
      </c>
      <c r="D74" s="14">
        <v>22.26490687390572</v>
      </c>
      <c r="E74" s="14">
        <v>23.13066437338983</v>
      </c>
      <c r="F74" s="14">
        <v>23.95585341845093</v>
      </c>
      <c r="G74" s="14">
        <v>24.660380010800896</v>
      </c>
    </row>
    <row r="75" spans="1:7" ht="12.75">
      <c r="A75" s="20" t="s">
        <v>133</v>
      </c>
      <c r="B75" s="14">
        <v>1038.181375677084</v>
      </c>
      <c r="C75" s="14">
        <v>1036.4439249127759</v>
      </c>
      <c r="D75" s="14">
        <v>1047.4984414102246</v>
      </c>
      <c r="E75" s="14">
        <v>1056.833727493999</v>
      </c>
      <c r="F75" s="14">
        <v>1062.0639165794946</v>
      </c>
      <c r="G75" s="14">
        <v>1062.0182684081415</v>
      </c>
    </row>
    <row r="76" spans="1:7" ht="12.75">
      <c r="A76" s="20" t="s">
        <v>134</v>
      </c>
      <c r="B76" s="14">
        <v>55.93016129726477</v>
      </c>
      <c r="C76" s="14">
        <v>56.70925979617253</v>
      </c>
      <c r="D76" s="14">
        <v>58.52785637539112</v>
      </c>
      <c r="E76" s="14">
        <v>60.249705652707625</v>
      </c>
      <c r="F76" s="14">
        <v>61.85224924958511</v>
      </c>
      <c r="G76" s="14">
        <v>63.129834538970364</v>
      </c>
    </row>
    <row r="77" spans="1:7" ht="12.75">
      <c r="A77" s="20" t="s">
        <v>135</v>
      </c>
      <c r="B77" s="14">
        <v>14.400873772995945</v>
      </c>
      <c r="C77" s="14">
        <v>14.289003421690051</v>
      </c>
      <c r="D77" s="14">
        <v>14.442101205513033</v>
      </c>
      <c r="E77" s="14">
        <v>14.569471839509731</v>
      </c>
      <c r="F77" s="14">
        <v>14.667074734315095</v>
      </c>
      <c r="G77" s="14">
        <v>14.688868527608593</v>
      </c>
    </row>
    <row r="78" spans="1:7" ht="12.75">
      <c r="A78" s="20" t="s">
        <v>136</v>
      </c>
      <c r="B78" s="14">
        <v>17.495098553191152</v>
      </c>
      <c r="C78" s="14">
        <v>17.52460000561159</v>
      </c>
      <c r="D78" s="14">
        <v>17.88157739074527</v>
      </c>
      <c r="E78" s="14">
        <v>18.213560151407926</v>
      </c>
      <c r="F78" s="14">
        <v>18.57928162311894</v>
      </c>
      <c r="G78" s="14">
        <v>18.839435200043333</v>
      </c>
    </row>
    <row r="79" spans="1:7" ht="12.75">
      <c r="A79" s="20" t="s">
        <v>137</v>
      </c>
      <c r="B79" s="14">
        <v>50.72376387087525</v>
      </c>
      <c r="C79" s="14">
        <v>59.271387027434784</v>
      </c>
      <c r="D79" s="14">
        <v>61.32526346059067</v>
      </c>
      <c r="E79" s="14">
        <v>63.26527388470819</v>
      </c>
      <c r="F79" s="14">
        <v>65.18732764786475</v>
      </c>
      <c r="G79" s="14">
        <v>66.83588990203559</v>
      </c>
    </row>
    <row r="80" spans="1:7" ht="12.75">
      <c r="A80" s="20" t="s">
        <v>138</v>
      </c>
      <c r="B80" s="14">
        <v>406.84031639474165</v>
      </c>
      <c r="C80" s="14">
        <v>411.44466685279747</v>
      </c>
      <c r="D80" s="14">
        <v>426.1290265208526</v>
      </c>
      <c r="E80" s="14">
        <v>441.00798271248857</v>
      </c>
      <c r="F80" s="14">
        <v>454.4560594637248</v>
      </c>
      <c r="G80" s="14">
        <v>464.1436358497675</v>
      </c>
    </row>
    <row r="81" spans="1:7" ht="12.75">
      <c r="A81" s="20" t="s">
        <v>139</v>
      </c>
      <c r="B81" s="14">
        <v>17.125900992471696</v>
      </c>
      <c r="C81" s="14">
        <v>17.634816517971025</v>
      </c>
      <c r="D81" s="14">
        <v>18.516335053706147</v>
      </c>
      <c r="E81" s="14">
        <v>19.42881921186386</v>
      </c>
      <c r="F81" s="14">
        <v>20.37016109529296</v>
      </c>
      <c r="G81" s="14">
        <v>21.271173539535393</v>
      </c>
    </row>
    <row r="82" spans="1:7" ht="12.75">
      <c r="A82" s="20" t="s">
        <v>140</v>
      </c>
      <c r="B82" s="14">
        <v>315.2678613158743</v>
      </c>
      <c r="C82" s="14">
        <v>319.3296668658206</v>
      </c>
      <c r="D82" s="14">
        <v>330.0177371503742</v>
      </c>
      <c r="E82" s="14">
        <v>340.7224030339934</v>
      </c>
      <c r="F82" s="14">
        <v>351.373555211618</v>
      </c>
      <c r="G82" s="14">
        <v>360.8270565511014</v>
      </c>
    </row>
    <row r="83" spans="1:7" ht="12.75">
      <c r="A83" s="20" t="s">
        <v>141</v>
      </c>
      <c r="B83" s="14">
        <v>2.8125563128577546</v>
      </c>
      <c r="C83" s="14">
        <v>2.8867111073895253</v>
      </c>
      <c r="D83" s="14">
        <v>2.980253204442874</v>
      </c>
      <c r="E83" s="14">
        <v>3.104932172901692</v>
      </c>
      <c r="F83" s="14">
        <v>3.161764286334184</v>
      </c>
      <c r="G83" s="14">
        <v>3.261544053695708</v>
      </c>
    </row>
    <row r="84" spans="1:7" ht="12.75">
      <c r="A84" s="20" t="s">
        <v>142</v>
      </c>
      <c r="B84" s="14">
        <v>21.97206132981794</v>
      </c>
      <c r="C84" s="14">
        <v>21.760141321812537</v>
      </c>
      <c r="D84" s="14">
        <v>21.954465591613822</v>
      </c>
      <c r="E84" s="14">
        <v>22.112494185921474</v>
      </c>
      <c r="F84" s="14">
        <v>22.22827354976478</v>
      </c>
      <c r="G84" s="14">
        <v>22.232486924850093</v>
      </c>
    </row>
    <row r="85" spans="1:7" ht="12.75">
      <c r="A85" s="20" t="s">
        <v>143</v>
      </c>
      <c r="B85" s="14">
        <v>15.015261826364888</v>
      </c>
      <c r="C85" s="14">
        <v>14.84239355881232</v>
      </c>
      <c r="D85" s="14">
        <v>14.946602350994162</v>
      </c>
      <c r="E85" s="14">
        <v>15.024303618546222</v>
      </c>
      <c r="F85" s="14">
        <v>15.071625225889488</v>
      </c>
      <c r="G85" s="14">
        <v>15.041093751987898</v>
      </c>
    </row>
    <row r="86" spans="1:7" ht="12.75">
      <c r="A86" s="20" t="s">
        <v>144</v>
      </c>
      <c r="B86" s="14">
        <v>7716.624034325841</v>
      </c>
      <c r="C86" s="14">
        <v>7787.254977216475</v>
      </c>
      <c r="D86" s="14">
        <v>7934.565482100188</v>
      </c>
      <c r="E86" s="14">
        <v>8054.401339640793</v>
      </c>
      <c r="F86" s="14">
        <v>8148.969492361738</v>
      </c>
      <c r="G86" s="14">
        <v>8204.584411803435</v>
      </c>
    </row>
    <row r="87" spans="1:7" ht="12.75">
      <c r="A87" s="20" t="s">
        <v>145</v>
      </c>
      <c r="B87" s="14">
        <v>12.680031234647277</v>
      </c>
      <c r="C87" s="14">
        <v>12.781959839420164</v>
      </c>
      <c r="D87" s="14">
        <v>13.126034919267079</v>
      </c>
      <c r="E87" s="14">
        <v>13.444424287758634</v>
      </c>
      <c r="F87" s="14">
        <v>13.730817706714527</v>
      </c>
      <c r="G87" s="14">
        <v>13.941351239187883</v>
      </c>
    </row>
    <row r="88" spans="1:7" ht="12.75">
      <c r="A88" s="20" t="s">
        <v>146</v>
      </c>
      <c r="B88" s="14">
        <v>328.18954825949555</v>
      </c>
      <c r="C88" s="14">
        <v>335.00295235201634</v>
      </c>
      <c r="D88" s="14">
        <v>351.0148794729347</v>
      </c>
      <c r="E88" s="14">
        <v>367.9453888196185</v>
      </c>
      <c r="F88" s="14">
        <v>383.57271762324825</v>
      </c>
      <c r="G88" s="14">
        <v>397.93144607212406</v>
      </c>
    </row>
    <row r="89" spans="1:7" ht="12.75">
      <c r="A89" s="20" t="s">
        <v>147</v>
      </c>
      <c r="B89" s="14">
        <v>166.26095197142507</v>
      </c>
      <c r="C89" s="14">
        <v>167.05247872969198</v>
      </c>
      <c r="D89" s="14">
        <v>170.21640031265082</v>
      </c>
      <c r="E89" s="14">
        <v>155.9083856242783</v>
      </c>
      <c r="F89" s="14">
        <v>157.82153335972777</v>
      </c>
      <c r="G89" s="14">
        <v>159.07736995116804</v>
      </c>
    </row>
    <row r="90" spans="1:7" ht="12.75">
      <c r="A90" s="20" t="s">
        <v>148</v>
      </c>
      <c r="B90" s="14">
        <v>889.8360690342828</v>
      </c>
      <c r="C90" s="14">
        <v>907.1281911173068</v>
      </c>
      <c r="D90" s="14">
        <v>949.2758157600093</v>
      </c>
      <c r="E90" s="14">
        <v>1003.2976521069908</v>
      </c>
      <c r="F90" s="14">
        <v>1043.069364294574</v>
      </c>
      <c r="G90" s="14">
        <v>1091.9481838718834</v>
      </c>
    </row>
    <row r="91" spans="1:7" ht="12.75">
      <c r="A91" s="20" t="s">
        <v>149</v>
      </c>
      <c r="B91" s="14">
        <v>88.55459920885662</v>
      </c>
      <c r="C91" s="14">
        <v>89.51024687723768</v>
      </c>
      <c r="D91" s="14">
        <v>92.02220761508309</v>
      </c>
      <c r="E91" s="14">
        <v>94.30327353830064</v>
      </c>
      <c r="F91" s="14">
        <v>97.72044549186774</v>
      </c>
      <c r="G91" s="14">
        <v>99.62205969622455</v>
      </c>
    </row>
    <row r="92" spans="1:7" ht="12.75">
      <c r="A92" s="20" t="s">
        <v>150</v>
      </c>
      <c r="B92" s="14">
        <v>157.91234376217514</v>
      </c>
      <c r="C92" s="14">
        <v>159.4324837519784</v>
      </c>
      <c r="D92" s="14">
        <v>159.55321150203113</v>
      </c>
      <c r="E92" s="14">
        <v>163.63153019665842</v>
      </c>
      <c r="F92" s="14">
        <v>167.49644139447796</v>
      </c>
      <c r="G92" s="14">
        <v>170.21091705452875</v>
      </c>
    </row>
    <row r="93" spans="1:7" ht="12.75">
      <c r="A93" s="20" t="s">
        <v>151</v>
      </c>
      <c r="B93" s="14">
        <v>65.5266641145404</v>
      </c>
      <c r="C93" s="14">
        <v>65.5512961490064</v>
      </c>
      <c r="D93" s="14">
        <v>66.81371123532094</v>
      </c>
      <c r="E93" s="14">
        <v>73.32621343247193</v>
      </c>
      <c r="F93" s="14">
        <v>75.66520182622719</v>
      </c>
      <c r="G93" s="14">
        <v>78.06710644534428</v>
      </c>
    </row>
    <row r="94" spans="1:7" ht="12.75">
      <c r="A94" s="20" t="s">
        <v>152</v>
      </c>
      <c r="B94" s="14">
        <v>32.53336811456719</v>
      </c>
      <c r="C94" s="14">
        <v>32.208940332452954</v>
      </c>
      <c r="D94" s="14">
        <v>32.202103536200624</v>
      </c>
      <c r="E94" s="14">
        <v>32.41914351314734</v>
      </c>
      <c r="F94" s="14">
        <v>32.2909658884549</v>
      </c>
      <c r="G94" s="14">
        <v>32.277058225326314</v>
      </c>
    </row>
    <row r="95" spans="1:7" ht="12.75">
      <c r="A95" s="20" t="s">
        <v>153</v>
      </c>
      <c r="B95" s="14">
        <v>89.82644469454377</v>
      </c>
      <c r="C95" s="14">
        <v>88.77921798066441</v>
      </c>
      <c r="D95" s="14">
        <v>89.38489665033744</v>
      </c>
      <c r="E95" s="14">
        <v>97.6232524861267</v>
      </c>
      <c r="F95" s="14">
        <v>90.02014122648418</v>
      </c>
      <c r="G95" s="14">
        <v>89.9020277946306</v>
      </c>
    </row>
    <row r="96" spans="1:7" ht="12.75">
      <c r="A96" s="20" t="s">
        <v>154</v>
      </c>
      <c r="B96" s="14">
        <v>165.92221468374726</v>
      </c>
      <c r="C96" s="14">
        <v>168.14593200565454</v>
      </c>
      <c r="D96" s="14">
        <v>159.3400608574221</v>
      </c>
      <c r="E96" s="14">
        <v>166.42610358797288</v>
      </c>
      <c r="F96" s="14">
        <v>170.3748242882901</v>
      </c>
      <c r="G96" s="14">
        <v>174.1000064861579</v>
      </c>
    </row>
    <row r="97" spans="1:7" ht="12.75">
      <c r="A97" s="20" t="s">
        <v>155</v>
      </c>
      <c r="B97" s="14">
        <v>8.776198028344313</v>
      </c>
      <c r="C97" s="14">
        <v>8.768833373953587</v>
      </c>
      <c r="D97" s="14">
        <v>8.933066163480825</v>
      </c>
      <c r="E97" s="14">
        <v>9.088650179617655</v>
      </c>
      <c r="F97" s="14">
        <v>9.207012952259737</v>
      </c>
      <c r="G97" s="14">
        <v>9.290901606389497</v>
      </c>
    </row>
    <row r="98" spans="1:7" ht="12.75">
      <c r="A98" s="20" t="s">
        <v>156</v>
      </c>
      <c r="B98" s="14">
        <v>19.78330552772571</v>
      </c>
      <c r="C98" s="14">
        <v>19.901304068919185</v>
      </c>
      <c r="D98" s="14">
        <v>20.38485078769397</v>
      </c>
      <c r="E98" s="14">
        <v>20.832380092473077</v>
      </c>
      <c r="F98" s="14">
        <v>21.236652112576586</v>
      </c>
      <c r="G98" s="14">
        <v>21.528805526799736</v>
      </c>
    </row>
    <row r="99" spans="1:7" ht="12.75">
      <c r="A99" s="20" t="s">
        <v>157</v>
      </c>
      <c r="B99" s="14">
        <v>27.556624717766855</v>
      </c>
      <c r="C99" s="14">
        <v>27.456196503653246</v>
      </c>
      <c r="D99" s="14">
        <v>27.870924624210243</v>
      </c>
      <c r="E99" s="14">
        <v>28.2441658619621</v>
      </c>
      <c r="F99" s="14">
        <v>28.554116511391747</v>
      </c>
      <c r="G99" s="14">
        <v>28.694820026289623</v>
      </c>
    </row>
    <row r="100" spans="1:7" ht="12.75">
      <c r="A100" s="20" t="s">
        <v>158</v>
      </c>
      <c r="B100" s="14">
        <v>5.538837654026447</v>
      </c>
      <c r="C100" s="14">
        <v>5.585139328529452</v>
      </c>
      <c r="D100" s="14">
        <v>5.73331463844812</v>
      </c>
      <c r="E100" s="14">
        <v>5.871085927239207</v>
      </c>
      <c r="F100" s="14">
        <v>5.9963502438967895</v>
      </c>
      <c r="G100" s="14">
        <v>6.090112558645677</v>
      </c>
    </row>
    <row r="101" spans="1:7" ht="12.75">
      <c r="A101" s="20" t="s">
        <v>159</v>
      </c>
      <c r="B101" s="14">
        <v>3.0455173349688964</v>
      </c>
      <c r="C101" s="14">
        <v>3.061653160309094</v>
      </c>
      <c r="D101" s="14">
        <v>3.1368657264388475</v>
      </c>
      <c r="E101" s="14">
        <v>3.2095786739225405</v>
      </c>
      <c r="F101" s="14">
        <v>3.278770169838203</v>
      </c>
      <c r="G101" s="14">
        <v>3.3338348202713743</v>
      </c>
    </row>
    <row r="102" spans="1:7" ht="12.75">
      <c r="A102" s="20" t="s">
        <v>160</v>
      </c>
      <c r="B102" s="14">
        <v>71.82840031803958</v>
      </c>
      <c r="C102" s="14">
        <v>72.05828920318955</v>
      </c>
      <c r="D102" s="14">
        <v>73.6178864649798</v>
      </c>
      <c r="E102" s="14">
        <v>75.05330723908205</v>
      </c>
      <c r="F102" s="14">
        <v>76.28382655047838</v>
      </c>
      <c r="G102" s="14">
        <v>77.09195014728104</v>
      </c>
    </row>
    <row r="103" spans="1:7" ht="12.75">
      <c r="A103" s="20" t="s">
        <v>161</v>
      </c>
      <c r="B103" s="14">
        <v>307.8644255299401</v>
      </c>
      <c r="C103" s="14">
        <v>321.9929318595464</v>
      </c>
      <c r="D103" s="14">
        <v>334.4860898067549</v>
      </c>
      <c r="E103" s="14">
        <v>347.3338713054886</v>
      </c>
      <c r="F103" s="14">
        <v>359.3309144195162</v>
      </c>
      <c r="G103" s="14">
        <v>371.01082602977124</v>
      </c>
    </row>
    <row r="104" spans="1:7" ht="12.75">
      <c r="A104" s="20" t="s">
        <v>162</v>
      </c>
      <c r="B104" s="14">
        <v>34.07287003639655</v>
      </c>
      <c r="C104" s="14">
        <v>34.732103853847214</v>
      </c>
      <c r="D104" s="14">
        <v>35.92716279519178</v>
      </c>
      <c r="E104" s="14">
        <v>37.10342013005853</v>
      </c>
      <c r="F104" s="14">
        <v>38.21012715111835</v>
      </c>
      <c r="G104" s="14">
        <v>39.090847500436894</v>
      </c>
    </row>
    <row r="105" spans="1:7" ht="12.75">
      <c r="A105" s="20" t="s">
        <v>163</v>
      </c>
      <c r="B105" s="14">
        <v>19.616465567977613</v>
      </c>
      <c r="C105" s="14">
        <v>20.05665794957195</v>
      </c>
      <c r="D105" s="14">
        <v>20.23358914148152</v>
      </c>
      <c r="E105" s="14">
        <v>20.375144369670647</v>
      </c>
      <c r="F105" s="14">
        <v>20.553304070061976</v>
      </c>
      <c r="G105" s="14">
        <v>20.615173285396647</v>
      </c>
    </row>
    <row r="106" spans="1:7" ht="12.75">
      <c r="A106" s="20" t="s">
        <v>164</v>
      </c>
      <c r="B106" s="14">
        <v>295.87539577513456</v>
      </c>
      <c r="C106" s="14">
        <v>343.7290593448763</v>
      </c>
      <c r="D106" s="14">
        <v>369.4500863483914</v>
      </c>
      <c r="E106" s="14">
        <v>401.12488853888067</v>
      </c>
      <c r="F106" s="14">
        <v>422.8166478689567</v>
      </c>
      <c r="G106" s="14">
        <v>443.80839702217446</v>
      </c>
    </row>
    <row r="107" spans="1:7" ht="12.75">
      <c r="A107" s="20" t="s">
        <v>165</v>
      </c>
      <c r="B107" s="14">
        <v>94.13158988712283</v>
      </c>
      <c r="C107" s="14">
        <v>84.11225768277143</v>
      </c>
      <c r="D107" s="14">
        <v>89.25218545007056</v>
      </c>
      <c r="E107" s="14">
        <v>94.45848272077437</v>
      </c>
      <c r="F107" s="14">
        <v>96.5822991076148</v>
      </c>
      <c r="G107" s="14">
        <v>101.54853172039523</v>
      </c>
    </row>
    <row r="108" spans="1:7" ht="12.75">
      <c r="A108" s="20" t="s">
        <v>166</v>
      </c>
      <c r="B108" s="14">
        <v>0.9760132527519109</v>
      </c>
      <c r="C108" s="14">
        <v>0.9579098031546094</v>
      </c>
      <c r="D108" s="14">
        <v>0.9576440211257811</v>
      </c>
      <c r="E108" s="14">
        <v>0.9557573526718384</v>
      </c>
      <c r="F108" s="14">
        <v>1.0317084220255317</v>
      </c>
      <c r="G108" s="14">
        <v>1.0228374419748392</v>
      </c>
    </row>
    <row r="109" spans="1:7" ht="12.75">
      <c r="A109" s="20" t="s">
        <v>167</v>
      </c>
      <c r="B109" s="14">
        <v>43.474083314737776</v>
      </c>
      <c r="C109" s="14">
        <v>42.78966528621474</v>
      </c>
      <c r="D109" s="14">
        <v>42.90529359711932</v>
      </c>
      <c r="E109" s="14">
        <v>42.94523057082932</v>
      </c>
      <c r="F109" s="14">
        <v>42.899408499863306</v>
      </c>
      <c r="G109" s="14">
        <v>42.63617126547751</v>
      </c>
    </row>
    <row r="110" spans="1:7" ht="12.75">
      <c r="A110" s="20" t="s">
        <v>168</v>
      </c>
      <c r="B110" s="14">
        <v>129.71368253220155</v>
      </c>
      <c r="C110" s="14">
        <v>130.79981951846068</v>
      </c>
      <c r="D110" s="14">
        <v>134.32090906070184</v>
      </c>
      <c r="E110" s="14">
        <v>137.65346070228554</v>
      </c>
      <c r="F110" s="14">
        <v>140.77365205711604</v>
      </c>
      <c r="G110" s="14">
        <v>143.18339896372893</v>
      </c>
    </row>
    <row r="111" spans="1:7" ht="12.75">
      <c r="A111" s="20" t="s">
        <v>169</v>
      </c>
      <c r="B111" s="14">
        <v>18.77379448629937</v>
      </c>
      <c r="C111" s="14">
        <v>18.810176680242602</v>
      </c>
      <c r="D111" s="14">
        <v>19.195031596565435</v>
      </c>
      <c r="E111" s="14">
        <v>19.55075056177468</v>
      </c>
      <c r="F111" s="14">
        <v>19.87008716413239</v>
      </c>
      <c r="G111" s="14">
        <v>20.08683544882769</v>
      </c>
    </row>
    <row r="112" spans="1:7" ht="12.75">
      <c r="A112" s="20" t="s">
        <v>170</v>
      </c>
      <c r="B112" s="14">
        <v>6.250838496136308</v>
      </c>
      <c r="C112" s="14">
        <v>6.134495606690679</v>
      </c>
      <c r="D112" s="14">
        <v>6.133193474545354</v>
      </c>
      <c r="E112" s="14">
        <v>6.121110380624139</v>
      </c>
      <c r="F112" s="14">
        <v>6.096908958129728</v>
      </c>
      <c r="G112" s="14">
        <v>6.041662364025816</v>
      </c>
    </row>
    <row r="113" spans="1:7" ht="12.75">
      <c r="A113" s="20" t="s">
        <v>171</v>
      </c>
      <c r="B113" s="14">
        <v>6.9590842837160425</v>
      </c>
      <c r="C113" s="14">
        <v>6.906485471278363</v>
      </c>
      <c r="D113" s="14">
        <v>7.018152626390288</v>
      </c>
      <c r="E113" s="14">
        <v>7.096168183120648</v>
      </c>
      <c r="F113" s="14">
        <v>7.203492604011057</v>
      </c>
      <c r="G113" s="14">
        <v>7.195238426403455</v>
      </c>
    </row>
    <row r="114" spans="1:7" ht="12.75">
      <c r="A114" s="20" t="s">
        <v>172</v>
      </c>
      <c r="B114" s="14">
        <v>79.80567075271634</v>
      </c>
      <c r="C114" s="14">
        <v>79.3512145141936</v>
      </c>
      <c r="D114" s="14">
        <v>80.37803910337124</v>
      </c>
      <c r="E114" s="14">
        <v>81.20178226525984</v>
      </c>
      <c r="F114" s="14">
        <v>81.86063227733374</v>
      </c>
      <c r="G114" s="14">
        <v>82.06924633108643</v>
      </c>
    </row>
    <row r="115" spans="1:7" ht="12.75">
      <c r="A115" s="20" t="s">
        <v>173</v>
      </c>
      <c r="B115" s="14">
        <v>10.89347530087571</v>
      </c>
      <c r="C115" s="14">
        <v>10.950377722425806</v>
      </c>
      <c r="D115" s="14">
        <v>11.207653999768535</v>
      </c>
      <c r="E115" s="14">
        <v>11.444662841681538</v>
      </c>
      <c r="F115" s="14">
        <v>11.657478179146619</v>
      </c>
      <c r="G115" s="14">
        <v>11.808004574497504</v>
      </c>
    </row>
    <row r="116" spans="1:7" ht="12.75">
      <c r="A116" s="20" t="s">
        <v>174</v>
      </c>
      <c r="B116" s="14">
        <v>139.57565131131528</v>
      </c>
      <c r="C116" s="14">
        <v>139.66324360072232</v>
      </c>
      <c r="D116" s="14">
        <v>142.28013749566003</v>
      </c>
      <c r="E116" s="14">
        <v>144.2065467346647</v>
      </c>
      <c r="F116" s="14">
        <v>129.49362565426225</v>
      </c>
      <c r="G116" s="14">
        <v>135.14374285966505</v>
      </c>
    </row>
    <row r="117" spans="1:7" ht="12.75">
      <c r="A117" s="20" t="s">
        <v>175</v>
      </c>
      <c r="B117" s="14">
        <v>52.51704282509079</v>
      </c>
      <c r="C117" s="14">
        <v>47.70653175182616</v>
      </c>
      <c r="D117" s="14">
        <v>49.87443036853063</v>
      </c>
      <c r="E117" s="14">
        <v>52.02392209302584</v>
      </c>
      <c r="F117" s="14">
        <v>54.133922340826366</v>
      </c>
      <c r="G117" s="14">
        <v>56.02226789330762</v>
      </c>
    </row>
    <row r="118" spans="1:7" ht="12.75">
      <c r="A118" s="20" t="s">
        <v>176</v>
      </c>
      <c r="B118" s="14">
        <v>10.99725190125538</v>
      </c>
      <c r="C118" s="14">
        <v>11.233317253754894</v>
      </c>
      <c r="D118" s="14">
        <v>11.676775260604092</v>
      </c>
      <c r="E118" s="14">
        <v>12.104127674434068</v>
      </c>
      <c r="F118" s="14">
        <v>12.510444420697144</v>
      </c>
      <c r="G118" s="14">
        <v>12.853913537719896</v>
      </c>
    </row>
    <row r="119" spans="1:7" ht="12.75">
      <c r="A119" s="20" t="s">
        <v>177</v>
      </c>
      <c r="B119" s="14">
        <v>30.06405687065407</v>
      </c>
      <c r="C119" s="14">
        <v>30.26329874588234</v>
      </c>
      <c r="D119" s="14">
        <v>31.036798069369674</v>
      </c>
      <c r="E119" s="14">
        <v>31.77839427932013</v>
      </c>
      <c r="F119" s="14">
        <v>32.50029838312924</v>
      </c>
      <c r="G119" s="14">
        <v>33.06918045482563</v>
      </c>
    </row>
    <row r="120" spans="1:7" ht="12.75">
      <c r="A120" s="20" t="s">
        <v>178</v>
      </c>
      <c r="B120" s="14">
        <v>26.316204470475906</v>
      </c>
      <c r="C120" s="14">
        <v>26.476820602518465</v>
      </c>
      <c r="D120" s="14">
        <v>27.126169334549566</v>
      </c>
      <c r="E120" s="14">
        <v>27.730301695819804</v>
      </c>
      <c r="F120" s="14">
        <v>28.281069023420372</v>
      </c>
      <c r="G120" s="14">
        <v>28.684822367082347</v>
      </c>
    </row>
    <row r="121" spans="1:7" ht="12.75">
      <c r="A121" s="20" t="s">
        <v>179</v>
      </c>
      <c r="B121" s="14">
        <v>137.8162442567773</v>
      </c>
      <c r="C121" s="14">
        <v>136.97609955291654</v>
      </c>
      <c r="D121" s="14">
        <v>138.59392664995005</v>
      </c>
      <c r="E121" s="14">
        <v>140.19752280898314</v>
      </c>
      <c r="F121" s="14">
        <v>141.45329195193034</v>
      </c>
      <c r="G121" s="14">
        <v>142.18670924583466</v>
      </c>
    </row>
    <row r="122" spans="1:7" ht="12.75">
      <c r="A122" s="20" t="s">
        <v>180</v>
      </c>
      <c r="B122" s="14">
        <v>51.233694239685136</v>
      </c>
      <c r="C122" s="14">
        <v>51.734000585109065</v>
      </c>
      <c r="D122" s="14">
        <v>52.98065310889477</v>
      </c>
      <c r="E122" s="14">
        <v>54.20466817210541</v>
      </c>
      <c r="F122" s="14">
        <v>55.39265224659669</v>
      </c>
      <c r="G122" s="14">
        <v>56.36449545847965</v>
      </c>
    </row>
    <row r="123" spans="1:7" ht="12.75">
      <c r="A123" s="20" t="s">
        <v>181</v>
      </c>
      <c r="B123" s="14">
        <v>63.15316460874507</v>
      </c>
      <c r="C123" s="14">
        <v>63.23769723970887</v>
      </c>
      <c r="D123" s="14">
        <v>64.52025172969773</v>
      </c>
      <c r="E123" s="14">
        <v>65.56252701860893</v>
      </c>
      <c r="F123" s="14">
        <v>66.57288986005474</v>
      </c>
      <c r="G123" s="14">
        <v>67.2088794955377</v>
      </c>
    </row>
    <row r="124" spans="1:7" ht="12.75">
      <c r="A124" s="20" t="s">
        <v>182</v>
      </c>
      <c r="B124" s="14">
        <v>71.30023774403489</v>
      </c>
      <c r="C124" s="14">
        <v>72.39058995783094</v>
      </c>
      <c r="D124" s="14">
        <v>74.8319425598956</v>
      </c>
      <c r="E124" s="14">
        <v>77.18158229076751</v>
      </c>
      <c r="F124" s="14">
        <v>79.40862906156225</v>
      </c>
      <c r="G124" s="14">
        <v>81.24790017467356</v>
      </c>
    </row>
    <row r="125" spans="1:7" ht="12.75">
      <c r="A125" s="20" t="s">
        <v>183</v>
      </c>
      <c r="B125" s="14">
        <v>4.654426053703109</v>
      </c>
      <c r="C125" s="14">
        <v>4.606837168741601</v>
      </c>
      <c r="D125" s="14">
        <v>4.644892009340679</v>
      </c>
      <c r="E125" s="14">
        <v>4.674696846901518</v>
      </c>
      <c r="F125" s="14">
        <v>4.6950159863812875</v>
      </c>
      <c r="G125" s="14">
        <v>4.6912093203357275</v>
      </c>
    </row>
    <row r="126" spans="1:7" ht="12.75">
      <c r="A126" s="20" t="s">
        <v>184</v>
      </c>
      <c r="B126" s="14">
        <v>22.3340358690214</v>
      </c>
      <c r="C126" s="14">
        <v>22.576373201544524</v>
      </c>
      <c r="D126" s="14">
        <v>23.24882816516783</v>
      </c>
      <c r="E126" s="14">
        <v>23.901451508619004</v>
      </c>
      <c r="F126" s="14">
        <v>24.524339891501665</v>
      </c>
      <c r="G126" s="14">
        <v>25.037214857844255</v>
      </c>
    </row>
    <row r="127" spans="1:7" ht="12.75">
      <c r="A127" s="20" t="s">
        <v>185</v>
      </c>
      <c r="B127" s="14">
        <v>562.537910992484</v>
      </c>
      <c r="C127" s="14">
        <v>566.1214610701575</v>
      </c>
      <c r="D127" s="14">
        <v>580.3125587282185</v>
      </c>
      <c r="E127" s="14">
        <v>592.1580985139843</v>
      </c>
      <c r="F127" s="14">
        <v>602.6285261887513</v>
      </c>
      <c r="G127" s="14">
        <v>611.5560446581727</v>
      </c>
    </row>
    <row r="128" spans="1:7" ht="12.75">
      <c r="A128" s="20" t="s">
        <v>186</v>
      </c>
      <c r="B128" s="14">
        <v>4.950277231599222</v>
      </c>
      <c r="C128" s="14">
        <v>4.964160117692142</v>
      </c>
      <c r="D128" s="14">
        <v>5.071854805736653</v>
      </c>
      <c r="E128" s="14">
        <v>5.173219864517187</v>
      </c>
      <c r="F128" s="14">
        <v>5.271279798968355</v>
      </c>
      <c r="G128" s="14">
        <v>5.333366661725947</v>
      </c>
    </row>
    <row r="129" spans="1:7" ht="12.75">
      <c r="A129" s="20" t="s">
        <v>187</v>
      </c>
      <c r="B129" s="14">
        <v>6.750906848832629</v>
      </c>
      <c r="C129" s="14">
        <v>6.761899979881739</v>
      </c>
      <c r="D129" s="14">
        <v>6.902543722116015</v>
      </c>
      <c r="E129" s="14">
        <v>7.038535219151386</v>
      </c>
      <c r="F129" s="14">
        <v>7.167465727308691</v>
      </c>
      <c r="G129" s="14">
        <v>7.265991091562618</v>
      </c>
    </row>
    <row r="130" spans="1:7" ht="12.75">
      <c r="A130" s="20" t="s">
        <v>188</v>
      </c>
      <c r="B130" s="14">
        <v>21.800217755806013</v>
      </c>
      <c r="C130" s="14">
        <v>21.706792083223135</v>
      </c>
      <c r="D130" s="14">
        <v>22.014446161917167</v>
      </c>
      <c r="E130" s="14">
        <v>22.282721636897236</v>
      </c>
      <c r="F130" s="14">
        <v>22.505035306621046</v>
      </c>
      <c r="G130" s="14">
        <v>22.610090822601705</v>
      </c>
    </row>
    <row r="131" spans="1:7" ht="12.75">
      <c r="A131" s="20" t="s">
        <v>189</v>
      </c>
      <c r="B131" s="14">
        <v>10.003245670354914</v>
      </c>
      <c r="C131" s="14">
        <v>10.104560396063501</v>
      </c>
      <c r="D131" s="14">
        <v>10.392195287288759</v>
      </c>
      <c r="E131" s="14">
        <v>10.664046762002224</v>
      </c>
      <c r="F131" s="14">
        <v>10.915381255968184</v>
      </c>
      <c r="G131" s="14">
        <v>11.11124463282141</v>
      </c>
    </row>
    <row r="132" spans="1:7" ht="12.75">
      <c r="A132" s="20" t="s">
        <v>190</v>
      </c>
      <c r="B132" s="14">
        <v>119.77374820550519</v>
      </c>
      <c r="C132" s="14">
        <v>120.48580927301266</v>
      </c>
      <c r="D132" s="14">
        <v>123.50241150263284</v>
      </c>
      <c r="E132" s="14">
        <v>124.80802281332244</v>
      </c>
      <c r="F132" s="14">
        <v>126.30746288208802</v>
      </c>
      <c r="G132" s="14">
        <v>127.07255567656286</v>
      </c>
    </row>
    <row r="133" spans="1:7" ht="12.75">
      <c r="A133" s="20" t="s">
        <v>191</v>
      </c>
      <c r="B133" s="14">
        <v>67.92904770565849</v>
      </c>
      <c r="C133" s="14">
        <v>69.69899179406815</v>
      </c>
      <c r="D133" s="14">
        <v>73.05255241047728</v>
      </c>
      <c r="E133" s="14">
        <v>75.95478470846511</v>
      </c>
      <c r="F133" s="14">
        <v>79.70650744193178</v>
      </c>
      <c r="G133" s="14">
        <v>81.27097169592112</v>
      </c>
    </row>
    <row r="134" spans="1:7" ht="12.75">
      <c r="A134" s="20" t="s">
        <v>192</v>
      </c>
      <c r="B134" s="14">
        <v>122.16488021012086</v>
      </c>
      <c r="C134" s="14">
        <v>123.7317498524222</v>
      </c>
      <c r="D134" s="14">
        <v>128.08116398441123</v>
      </c>
      <c r="E134" s="14">
        <v>139.56384873619635</v>
      </c>
      <c r="F134" s="14">
        <v>144.1161895926686</v>
      </c>
      <c r="G134" s="14">
        <v>148.26297889173182</v>
      </c>
    </row>
    <row r="135" spans="1:7" ht="12.75">
      <c r="A135" s="20" t="s">
        <v>193</v>
      </c>
      <c r="B135" s="14">
        <v>3.895944360287839</v>
      </c>
      <c r="C135" s="14">
        <v>3.8767299229404966</v>
      </c>
      <c r="D135" s="14">
        <v>3.9316392786744796</v>
      </c>
      <c r="E135" s="14">
        <v>3.9782604042879686</v>
      </c>
      <c r="F135" s="14">
        <v>4.016882096369142</v>
      </c>
      <c r="G135" s="14">
        <v>4.03597811690523</v>
      </c>
    </row>
    <row r="136" spans="1:7" ht="12.75">
      <c r="A136" s="20" t="s">
        <v>194</v>
      </c>
      <c r="B136" s="14">
        <v>229.0614121130128</v>
      </c>
      <c r="C136" s="14">
        <v>226.78912807813524</v>
      </c>
      <c r="D136" s="14">
        <v>228.84875504844032</v>
      </c>
      <c r="E136" s="14">
        <v>230.42359874518732</v>
      </c>
      <c r="F136" s="14">
        <v>231.53025116311687</v>
      </c>
      <c r="G136" s="14">
        <v>231.36890557754163</v>
      </c>
    </row>
    <row r="137" spans="1:7" ht="12.75">
      <c r="A137" s="20" t="s">
        <v>195</v>
      </c>
      <c r="B137" s="14">
        <v>60.33170482500052</v>
      </c>
      <c r="C137" s="14">
        <v>61.92134947870229</v>
      </c>
      <c r="D137" s="14">
        <v>63.7982901995347</v>
      </c>
      <c r="E137" s="14">
        <v>65.25677519298137</v>
      </c>
      <c r="F137" s="14">
        <v>66.60956560187046</v>
      </c>
      <c r="G137" s="14">
        <v>67.67492422473828</v>
      </c>
    </row>
    <row r="138" spans="1:7" ht="12.75">
      <c r="A138" s="20" t="s">
        <v>196</v>
      </c>
      <c r="B138" s="14">
        <v>6.421516697339794</v>
      </c>
      <c r="C138" s="14">
        <v>6.401942024832608</v>
      </c>
      <c r="D138" s="14">
        <v>6.503629467196167</v>
      </c>
      <c r="E138" s="14">
        <v>6.593659902554591</v>
      </c>
      <c r="F138" s="14">
        <v>6.673907021963482</v>
      </c>
      <c r="G138" s="14">
        <v>6.719196037995617</v>
      </c>
    </row>
    <row r="139" spans="1:7" ht="12.75">
      <c r="A139" s="20" t="s">
        <v>197</v>
      </c>
      <c r="B139" s="14">
        <v>15.634097770130955</v>
      </c>
      <c r="C139" s="14">
        <v>15.460233210353168</v>
      </c>
      <c r="D139" s="14">
        <v>15.57404967837757</v>
      </c>
      <c r="E139" s="14">
        <v>15.660234437120087</v>
      </c>
      <c r="F139" s="14">
        <v>15.714722929623317</v>
      </c>
      <c r="G139" s="14">
        <v>15.688634448335876</v>
      </c>
    </row>
    <row r="140" spans="1:7" ht="12.75">
      <c r="A140" s="20" t="s">
        <v>198</v>
      </c>
      <c r="B140" s="14">
        <v>48.85733297993588</v>
      </c>
      <c r="C140" s="14">
        <v>49.14120491833283</v>
      </c>
      <c r="D140" s="14">
        <v>50.415369224224</v>
      </c>
      <c r="E140" s="14">
        <v>51.613203152825335</v>
      </c>
      <c r="F140" s="14">
        <v>52.79302895915682</v>
      </c>
      <c r="G140" s="14">
        <v>53.705118109345065</v>
      </c>
    </row>
    <row r="141" spans="1:7" ht="12.75">
      <c r="A141" s="20" t="s">
        <v>199</v>
      </c>
      <c r="B141" s="14">
        <v>146.88467749974396</v>
      </c>
      <c r="C141" s="14">
        <v>155.6459437561246</v>
      </c>
      <c r="D141" s="14">
        <v>166.2591336710817</v>
      </c>
      <c r="E141" s="14">
        <v>173.3618850027315</v>
      </c>
      <c r="F141" s="14">
        <v>180.35792871403726</v>
      </c>
      <c r="G141" s="14">
        <v>186.69167373236397</v>
      </c>
    </row>
    <row r="142" spans="1:7" ht="12.75">
      <c r="A142" s="20" t="s">
        <v>200</v>
      </c>
      <c r="B142" s="14">
        <v>3.4836087077406157</v>
      </c>
      <c r="C142" s="14">
        <v>3.5940720338417185</v>
      </c>
      <c r="D142" s="14">
        <v>3.7553991229892127</v>
      </c>
      <c r="E142" s="14">
        <v>3.926909562273561</v>
      </c>
      <c r="F142" s="14">
        <v>4.066539187838144</v>
      </c>
      <c r="G142" s="14">
        <v>4.204400222012365</v>
      </c>
    </row>
    <row r="143" spans="1:7" ht="12.75">
      <c r="A143" s="20" t="s">
        <v>201</v>
      </c>
      <c r="B143" s="14">
        <v>133.90476600447923</v>
      </c>
      <c r="C143" s="14">
        <v>131.7268189008728</v>
      </c>
      <c r="D143" s="14">
        <v>131.1252957280223</v>
      </c>
      <c r="E143" s="14">
        <v>132.4890012342006</v>
      </c>
      <c r="F143" s="14">
        <v>133.5860175175682</v>
      </c>
      <c r="G143" s="14">
        <v>133.99093584799567</v>
      </c>
    </row>
    <row r="144" spans="1:7" ht="12.75">
      <c r="A144" s="20" t="s">
        <v>202</v>
      </c>
      <c r="B144" s="14">
        <v>164.59118259187198</v>
      </c>
      <c r="C144" s="14">
        <v>166.78423066982808</v>
      </c>
      <c r="D144" s="14">
        <v>181.5633016139631</v>
      </c>
      <c r="E144" s="14">
        <v>182.5386688227309</v>
      </c>
      <c r="F144" s="14">
        <v>186.23431646246212</v>
      </c>
      <c r="G144" s="14">
        <v>189.13571688318802</v>
      </c>
    </row>
    <row r="145" spans="1:7" ht="12.75">
      <c r="A145" s="20" t="s">
        <v>203</v>
      </c>
      <c r="B145" s="14">
        <v>52.20309121939845</v>
      </c>
      <c r="C145" s="14">
        <v>51.77255814248654</v>
      </c>
      <c r="D145" s="14">
        <v>51.989788475887835</v>
      </c>
      <c r="E145" s="14">
        <v>52.31164144009807</v>
      </c>
      <c r="F145" s="14">
        <v>52.38199265597845</v>
      </c>
      <c r="G145" s="14">
        <v>52.40080810815009</v>
      </c>
    </row>
    <row r="146" spans="1:7" ht="12.75">
      <c r="A146" s="20" t="s">
        <v>204</v>
      </c>
      <c r="B146" s="14">
        <v>821.5198453616067</v>
      </c>
      <c r="C146" s="14">
        <v>821.5045138009036</v>
      </c>
      <c r="D146" s="14">
        <v>836.9688172120523</v>
      </c>
      <c r="E146" s="14">
        <v>850.2659560335474</v>
      </c>
      <c r="F146" s="14">
        <v>860.9096278914295</v>
      </c>
      <c r="G146" s="14">
        <v>869.2395583199649</v>
      </c>
    </row>
    <row r="147" spans="1:7" ht="12.75">
      <c r="A147" s="20" t="s">
        <v>205</v>
      </c>
      <c r="B147" s="14">
        <v>58.48823385637999</v>
      </c>
      <c r="C147" s="14">
        <v>58.477941708231306</v>
      </c>
      <c r="D147" s="14">
        <v>59.49130846316388</v>
      </c>
      <c r="E147" s="14">
        <v>62.07218296544066</v>
      </c>
      <c r="F147" s="14">
        <v>62.949687895419984</v>
      </c>
      <c r="G147" s="14">
        <v>63.479752611224924</v>
      </c>
    </row>
    <row r="148" spans="1:7" ht="12.75">
      <c r="A148" s="20" t="s">
        <v>206</v>
      </c>
      <c r="B148" s="14">
        <v>280.52657851881827</v>
      </c>
      <c r="C148" s="14">
        <v>280.28429744853673</v>
      </c>
      <c r="D148" s="14">
        <v>284.6617394519034</v>
      </c>
      <c r="E148" s="14">
        <v>292.89484899591616</v>
      </c>
      <c r="F148" s="14">
        <v>295.49641798130125</v>
      </c>
      <c r="G148" s="14">
        <v>301.4794133953132</v>
      </c>
    </row>
    <row r="149" spans="1:7" ht="12.75">
      <c r="A149" s="20" t="s">
        <v>207</v>
      </c>
      <c r="B149" s="14">
        <v>74.8446565522559</v>
      </c>
      <c r="C149" s="14">
        <v>75.70551660722138</v>
      </c>
      <c r="D149" s="14">
        <v>77.94799181550486</v>
      </c>
      <c r="E149" s="14">
        <v>80.04756453811129</v>
      </c>
      <c r="F149" s="14">
        <v>81.97403509962241</v>
      </c>
      <c r="G149" s="14">
        <v>83.46430431585512</v>
      </c>
    </row>
    <row r="150" spans="1:7" ht="12.75">
      <c r="A150" s="20" t="s">
        <v>208</v>
      </c>
      <c r="B150" s="14">
        <v>10.236599160148199</v>
      </c>
      <c r="C150" s="14">
        <v>10.45114015198766</v>
      </c>
      <c r="D150" s="14">
        <v>10.853359661916585</v>
      </c>
      <c r="E150" s="14">
        <v>11.23372886398024</v>
      </c>
      <c r="F150" s="14">
        <v>11.589678896477666</v>
      </c>
      <c r="G150" s="14">
        <v>11.882602493197925</v>
      </c>
    </row>
    <row r="151" spans="1:7" ht="12.75">
      <c r="A151" s="20" t="s">
        <v>209</v>
      </c>
      <c r="B151" s="14">
        <v>19.51378064391702</v>
      </c>
      <c r="C151" s="14">
        <v>19.46332578442333</v>
      </c>
      <c r="D151" s="14">
        <v>19.779109529692843</v>
      </c>
      <c r="E151" s="14">
        <v>20.065873677553995</v>
      </c>
      <c r="F151" s="14">
        <v>20.838533445063725</v>
      </c>
      <c r="G151" s="14">
        <v>21.701072885448127</v>
      </c>
    </row>
    <row r="152" spans="1:7" ht="12.75">
      <c r="A152" s="20" t="s">
        <v>210</v>
      </c>
      <c r="B152" s="14">
        <v>9.821324778805913</v>
      </c>
      <c r="C152" s="14">
        <v>9.929573084338314</v>
      </c>
      <c r="D152" s="14">
        <v>10.219783108455543</v>
      </c>
      <c r="E152" s="14">
        <v>10.489497269015704</v>
      </c>
      <c r="F152" s="14">
        <v>10.734685753009316</v>
      </c>
      <c r="G152" s="14">
        <v>10.92282720929973</v>
      </c>
    </row>
    <row r="153" spans="1:7" ht="12.75">
      <c r="A153" s="20" t="s">
        <v>211</v>
      </c>
      <c r="B153" s="14">
        <v>10.24530671684358</v>
      </c>
      <c r="C153" s="14">
        <v>10.392712324737408</v>
      </c>
      <c r="D153" s="14">
        <v>10.743361988663263</v>
      </c>
      <c r="E153" s="14">
        <v>11.08760180470925</v>
      </c>
      <c r="F153" s="14">
        <v>11.423245507360752</v>
      </c>
      <c r="G153" s="14">
        <v>11.711873235966033</v>
      </c>
    </row>
    <row r="154" spans="1:7" ht="12.75">
      <c r="A154" s="20" t="s">
        <v>212</v>
      </c>
      <c r="B154" s="14">
        <v>25.508168777718012</v>
      </c>
      <c r="C154" s="14">
        <v>25.73542794743592</v>
      </c>
      <c r="D154" s="14">
        <v>26.22843638687083</v>
      </c>
      <c r="E154" s="14">
        <v>36.124505874465754</v>
      </c>
      <c r="F154" s="14">
        <v>37.352950344177664</v>
      </c>
      <c r="G154" s="14">
        <v>38.68863398002123</v>
      </c>
    </row>
    <row r="155" spans="1:7" ht="12.75">
      <c r="A155" s="20" t="s">
        <v>213</v>
      </c>
      <c r="B155" s="14">
        <v>38.031324875274066</v>
      </c>
      <c r="C155" s="14">
        <v>37.99550772941241</v>
      </c>
      <c r="D155" s="14">
        <v>38.65850926184231</v>
      </c>
      <c r="E155" s="14">
        <v>39.253869680534486</v>
      </c>
      <c r="F155" s="14">
        <v>39.77076965552829</v>
      </c>
      <c r="G155" s="14">
        <v>40.084461015498164</v>
      </c>
    </row>
    <row r="156" spans="1:7" ht="12.75">
      <c r="A156" s="20" t="s">
        <v>214</v>
      </c>
      <c r="B156" s="14">
        <v>19.8053261078556</v>
      </c>
      <c r="C156" s="14">
        <v>19.641016439858863</v>
      </c>
      <c r="D156" s="14">
        <v>19.841293723956415</v>
      </c>
      <c r="E156" s="14">
        <v>20.006424523557165</v>
      </c>
      <c r="F156" s="14">
        <v>20.15427344602297</v>
      </c>
      <c r="G156" s="14">
        <v>20.194502547982935</v>
      </c>
    </row>
    <row r="157" spans="1:7" ht="12.75">
      <c r="A157" s="20" t="s">
        <v>215</v>
      </c>
      <c r="B157" s="14">
        <v>14.680313668619519</v>
      </c>
      <c r="C157" s="14">
        <v>14.982776406900053</v>
      </c>
      <c r="D157" s="14">
        <v>15.631099169534416</v>
      </c>
      <c r="E157" s="14">
        <v>16.29284938467656</v>
      </c>
      <c r="F157" s="14">
        <v>16.97837496819958</v>
      </c>
      <c r="G157" s="14">
        <v>17.627411283838562</v>
      </c>
    </row>
    <row r="158" spans="1:7" ht="12.75">
      <c r="A158" s="20" t="s">
        <v>216</v>
      </c>
      <c r="B158" s="14">
        <v>200.811393142378</v>
      </c>
      <c r="C158" s="14">
        <v>208.15800187985832</v>
      </c>
      <c r="D158" s="14">
        <v>217.7796340900266</v>
      </c>
      <c r="E158" s="14">
        <v>227.2809678563825</v>
      </c>
      <c r="F158" s="14">
        <v>239.70251525997801</v>
      </c>
      <c r="G158" s="14">
        <v>252.4347425779738</v>
      </c>
    </row>
    <row r="159" spans="1:7" ht="12.75">
      <c r="A159" s="20" t="s">
        <v>217</v>
      </c>
      <c r="B159" s="14">
        <v>28.485067437990836</v>
      </c>
      <c r="C159" s="14">
        <v>28.423171639210672</v>
      </c>
      <c r="D159" s="14">
        <v>28.879498716986085</v>
      </c>
      <c r="E159" s="14">
        <v>29.28592481784381</v>
      </c>
      <c r="F159" s="14">
        <v>29.625512719341366</v>
      </c>
      <c r="G159" s="14">
        <v>29.80686735042167</v>
      </c>
    </row>
    <row r="160" spans="1:7" ht="12.75">
      <c r="A160" s="20" t="s">
        <v>218</v>
      </c>
      <c r="B160" s="14">
        <v>11.816450001761288</v>
      </c>
      <c r="C160" s="14">
        <v>11.66679170524233</v>
      </c>
      <c r="D160" s="14">
        <v>11.66431526618585</v>
      </c>
      <c r="E160" s="14">
        <v>11.71145568125108</v>
      </c>
      <c r="F160" s="14">
        <v>11.665151355835922</v>
      </c>
      <c r="G160" s="14">
        <v>11.628815759474845</v>
      </c>
    </row>
    <row r="161" spans="1:7" ht="12.75">
      <c r="A161" s="20" t="s">
        <v>219</v>
      </c>
      <c r="B161" s="14">
        <v>147.50552693798423</v>
      </c>
      <c r="C161" s="14">
        <v>147.28187376042612</v>
      </c>
      <c r="D161" s="14">
        <v>149.788852133077</v>
      </c>
      <c r="E161" s="14">
        <v>151.96371815518177</v>
      </c>
      <c r="F161" s="14">
        <v>153.79483930279403</v>
      </c>
      <c r="G161" s="14">
        <v>154.78760510053974</v>
      </c>
    </row>
    <row r="162" spans="1:7" ht="12.75">
      <c r="A162" s="20" t="s">
        <v>220</v>
      </c>
      <c r="B162" s="14">
        <v>9.503781061792075</v>
      </c>
      <c r="C162" s="14">
        <v>9.566604913800354</v>
      </c>
      <c r="D162" s="14">
        <v>9.809699662079828</v>
      </c>
      <c r="E162" s="14">
        <v>10.044365291709061</v>
      </c>
      <c r="F162" s="14">
        <v>10.264624206919883</v>
      </c>
      <c r="G162" s="14">
        <v>10.436787161684617</v>
      </c>
    </row>
    <row r="163" spans="1:7" ht="12.75">
      <c r="A163" s="20" t="s">
        <v>221</v>
      </c>
      <c r="B163" s="14">
        <v>8.491322495082331</v>
      </c>
      <c r="C163" s="14">
        <v>8.351928257798475</v>
      </c>
      <c r="D163" s="14">
        <v>8.373565079690135</v>
      </c>
      <c r="E163" s="14">
        <v>8.374827164793231</v>
      </c>
      <c r="F163" s="14">
        <v>8.352939416758863</v>
      </c>
      <c r="G163" s="14">
        <v>8.292673787078714</v>
      </c>
    </row>
    <row r="164" spans="1:7" ht="12.75">
      <c r="A164" s="20" t="s">
        <v>222</v>
      </c>
      <c r="B164" s="14">
        <v>207.46010145351894</v>
      </c>
      <c r="C164" s="14">
        <v>200.04604790366068</v>
      </c>
      <c r="D164" s="14">
        <v>201.21359922816134</v>
      </c>
      <c r="E164" s="14">
        <v>201.94690378614558</v>
      </c>
      <c r="F164" s="14">
        <v>202.2737052645095</v>
      </c>
      <c r="G164" s="14">
        <v>201.56819063278598</v>
      </c>
    </row>
    <row r="165" spans="1:7" ht="12.75">
      <c r="A165" s="20" t="s">
        <v>223</v>
      </c>
      <c r="B165" s="14">
        <v>17.063122322346498</v>
      </c>
      <c r="C165" s="14">
        <v>17.10256022065014</v>
      </c>
      <c r="D165" s="14">
        <v>17.40683696188762</v>
      </c>
      <c r="E165" s="14">
        <v>17.67898033544239</v>
      </c>
      <c r="F165" s="14">
        <v>17.92152967004209</v>
      </c>
      <c r="G165" s="14">
        <v>18.07269164391633</v>
      </c>
    </row>
    <row r="166" spans="1:7" ht="12.75">
      <c r="A166" s="20" t="s">
        <v>224</v>
      </c>
      <c r="B166" s="14">
        <v>444.7026881639019</v>
      </c>
      <c r="C166" s="14">
        <v>456.92201938394487</v>
      </c>
      <c r="D166" s="14">
        <v>463.4221869156892</v>
      </c>
      <c r="E166" s="14">
        <v>469.23654348453397</v>
      </c>
      <c r="F166" s="14">
        <v>473.67213971770406</v>
      </c>
      <c r="G166" s="14">
        <v>476.06007657412846</v>
      </c>
    </row>
    <row r="167" spans="1:7" ht="12.75">
      <c r="A167" s="20" t="s">
        <v>225</v>
      </c>
      <c r="B167" s="14">
        <v>45.86099181075181</v>
      </c>
      <c r="C167" s="14">
        <v>46.405096898503864</v>
      </c>
      <c r="D167" s="14">
        <v>47.44838423947975</v>
      </c>
      <c r="E167" s="14">
        <v>48.4589643331295</v>
      </c>
      <c r="F167" s="14">
        <v>49.38367089657068</v>
      </c>
      <c r="G167" s="14">
        <v>50.06443205648125</v>
      </c>
    </row>
    <row r="168" spans="1:7" ht="12.75">
      <c r="A168" s="20" t="s">
        <v>226</v>
      </c>
      <c r="B168" s="14">
        <v>67.1049433713503</v>
      </c>
      <c r="C168" s="14">
        <v>67.87418212417151</v>
      </c>
      <c r="D168" s="14">
        <v>69.96400195008424</v>
      </c>
      <c r="E168" s="14">
        <v>73.00535045195801</v>
      </c>
      <c r="F168" s="14">
        <v>75.91569669247838</v>
      </c>
      <c r="G168" s="14">
        <v>78.56160605075016</v>
      </c>
    </row>
    <row r="169" spans="1:7" ht="12.75">
      <c r="A169" s="20" t="s">
        <v>227</v>
      </c>
      <c r="B169" s="14">
        <v>50.046616688894524</v>
      </c>
      <c r="C169" s="14">
        <v>49.910786214090145</v>
      </c>
      <c r="D169" s="14">
        <v>50.69645915606606</v>
      </c>
      <c r="E169" s="14">
        <v>51.39050067027068</v>
      </c>
      <c r="F169" s="14">
        <v>51.97964723699256</v>
      </c>
      <c r="G169" s="14">
        <v>52.296986262536095</v>
      </c>
    </row>
    <row r="170" spans="1:7" ht="12.75">
      <c r="A170" s="20" t="s">
        <v>228</v>
      </c>
      <c r="B170" s="14">
        <v>7.444615396710378</v>
      </c>
      <c r="C170" s="14">
        <v>7.401888351416575</v>
      </c>
      <c r="D170" s="14">
        <v>7.479247369038395</v>
      </c>
      <c r="E170" s="14">
        <v>7.55483455255295</v>
      </c>
      <c r="F170" s="14">
        <v>7.602398134579951</v>
      </c>
      <c r="G170" s="14">
        <v>7.616678214525419</v>
      </c>
    </row>
    <row r="171" spans="1:7" ht="12.75">
      <c r="A171" s="20" t="s">
        <v>229</v>
      </c>
      <c r="B171" s="14">
        <v>7.118569981961957</v>
      </c>
      <c r="C171" s="14">
        <v>7.2802145937550975</v>
      </c>
      <c r="D171" s="14">
        <v>7.572744868524205</v>
      </c>
      <c r="E171" s="14">
        <v>7.851321932501726</v>
      </c>
      <c r="F171" s="14">
        <v>8.112615487207414</v>
      </c>
      <c r="G171" s="14">
        <v>8.329588221074799</v>
      </c>
    </row>
    <row r="172" spans="1:7" ht="12.75">
      <c r="A172" s="20" t="s">
        <v>230</v>
      </c>
      <c r="B172" s="14">
        <v>18.481915238723047</v>
      </c>
      <c r="C172" s="14">
        <v>18.358310773174882</v>
      </c>
      <c r="D172" s="14">
        <v>18.58765358064361</v>
      </c>
      <c r="E172" s="14">
        <v>18.787782884908953</v>
      </c>
      <c r="F172" s="14">
        <v>18.946358628107728</v>
      </c>
      <c r="G172" s="14">
        <v>18.997859645943198</v>
      </c>
    </row>
    <row r="173" spans="1:7" ht="12.75">
      <c r="A173" s="20" t="s">
        <v>231</v>
      </c>
      <c r="B173" s="14">
        <v>3717.603370957694</v>
      </c>
      <c r="C173" s="14">
        <v>3788.436908304262</v>
      </c>
      <c r="D173" s="14">
        <v>3891.458927901383</v>
      </c>
      <c r="E173" s="14">
        <v>4014.6718747043133</v>
      </c>
      <c r="F173" s="14">
        <v>4098.157089385215</v>
      </c>
      <c r="G173" s="14">
        <v>4172.57997990774</v>
      </c>
    </row>
    <row r="174" spans="1:7" ht="12.75">
      <c r="A174" s="20" t="s">
        <v>232</v>
      </c>
      <c r="B174" s="14">
        <v>259.73828379508626</v>
      </c>
      <c r="C174" s="14">
        <v>257.9561736207928</v>
      </c>
      <c r="D174" s="14">
        <v>260.48334551662407</v>
      </c>
      <c r="E174" s="14">
        <v>262.7902379987877</v>
      </c>
      <c r="F174" s="14">
        <v>264.6186504514219</v>
      </c>
      <c r="G174" s="14">
        <v>264.98795728876723</v>
      </c>
    </row>
    <row r="175" spans="1:7" ht="12.75">
      <c r="A175" s="20" t="s">
        <v>233</v>
      </c>
      <c r="B175" s="14">
        <v>2.9607916416088056</v>
      </c>
      <c r="C175" s="14">
        <v>2.934741149094221</v>
      </c>
      <c r="D175" s="14">
        <v>2.963459391498772</v>
      </c>
      <c r="E175" s="14">
        <v>2.9871972472966797</v>
      </c>
      <c r="F175" s="14">
        <v>3.005140441763346</v>
      </c>
      <c r="G175" s="14">
        <v>3.00852637068088</v>
      </c>
    </row>
    <row r="176" spans="1:7" ht="12.75">
      <c r="A176" s="20" t="s">
        <v>234</v>
      </c>
      <c r="B176" s="14">
        <v>7.001925010251194</v>
      </c>
      <c r="C176" s="14">
        <v>6.977978976002576</v>
      </c>
      <c r="D176" s="14">
        <v>7.083632228779751</v>
      </c>
      <c r="E176" s="14">
        <v>7.176600020527927</v>
      </c>
      <c r="F176" s="14">
        <v>7.256278122327706</v>
      </c>
      <c r="G176" s="14">
        <v>7.299060272017441</v>
      </c>
    </row>
    <row r="177" spans="1:7" ht="12.75">
      <c r="A177" s="20" t="s">
        <v>235</v>
      </c>
      <c r="B177" s="14">
        <v>188.85371006783004</v>
      </c>
      <c r="C177" s="14">
        <v>187.11564995847948</v>
      </c>
      <c r="D177" s="14">
        <v>188.84507086072247</v>
      </c>
      <c r="E177" s="14">
        <v>190.27545170711906</v>
      </c>
      <c r="F177" s="14">
        <v>191.26074142834094</v>
      </c>
      <c r="G177" s="14">
        <v>191.301363677625</v>
      </c>
    </row>
    <row r="178" spans="1:7" ht="12.75">
      <c r="A178" s="20" t="s">
        <v>236</v>
      </c>
      <c r="B178" s="14">
        <v>1765.0583148094847</v>
      </c>
      <c r="C178" s="14">
        <v>1711.418524085739</v>
      </c>
      <c r="D178" s="14">
        <v>1802.2219447950126</v>
      </c>
      <c r="E178" s="14">
        <v>1796.6104640157157</v>
      </c>
      <c r="F178" s="14">
        <v>1775.946230578024</v>
      </c>
      <c r="G178" s="14">
        <v>1802.2018892749622</v>
      </c>
    </row>
    <row r="179" spans="1:7" ht="12.75">
      <c r="A179" s="20" t="s">
        <v>237</v>
      </c>
      <c r="B179" s="14">
        <v>19.379648450070643</v>
      </c>
      <c r="C179" s="14">
        <v>19.861333795914287</v>
      </c>
      <c r="D179" s="14">
        <v>20.700470306757694</v>
      </c>
      <c r="E179" s="14">
        <v>21.49816842550954</v>
      </c>
      <c r="F179" s="14">
        <v>22.247109979577044</v>
      </c>
      <c r="G179" s="14">
        <v>22.87310616482381</v>
      </c>
    </row>
    <row r="180" spans="1:7" ht="12.75">
      <c r="A180" s="20" t="s">
        <v>238</v>
      </c>
      <c r="B180" s="14">
        <v>41.46491581271543</v>
      </c>
      <c r="C180" s="14">
        <v>41.786808526050116</v>
      </c>
      <c r="D180" s="14">
        <v>43.362324753437015</v>
      </c>
      <c r="E180" s="14">
        <v>44.6791404009527</v>
      </c>
      <c r="F180" s="14">
        <v>46.613745470670956</v>
      </c>
      <c r="G180" s="14">
        <v>47.21509918240847</v>
      </c>
    </row>
    <row r="181" spans="1:7" ht="12.75">
      <c r="A181" s="20" t="s">
        <v>239</v>
      </c>
      <c r="B181" s="14">
        <v>69.70939683656644</v>
      </c>
      <c r="C181" s="14">
        <v>70.28080351266597</v>
      </c>
      <c r="D181" s="14">
        <v>73.06179775624189</v>
      </c>
      <c r="E181" s="14">
        <v>75.34394046305647</v>
      </c>
      <c r="F181" s="14">
        <v>78.46104986215798</v>
      </c>
      <c r="G181" s="14">
        <v>79.40448562699409</v>
      </c>
    </row>
    <row r="182" spans="1:7" ht="12.75">
      <c r="A182" s="20" t="s">
        <v>240</v>
      </c>
      <c r="B182" s="14">
        <v>88.55918901927706</v>
      </c>
      <c r="C182" s="14">
        <v>88.83577016032679</v>
      </c>
      <c r="D182" s="14">
        <v>90.68658014616291</v>
      </c>
      <c r="E182" s="14">
        <v>92.32559514919187</v>
      </c>
      <c r="F182" s="14">
        <v>94.79572486006161</v>
      </c>
      <c r="G182" s="14">
        <v>97.31336947005279</v>
      </c>
    </row>
    <row r="183" spans="1:7" ht="12.75">
      <c r="A183" s="20" t="s">
        <v>241</v>
      </c>
      <c r="B183" s="14">
        <v>262.4994741950852</v>
      </c>
      <c r="C183" s="14">
        <v>264.32729016254893</v>
      </c>
      <c r="D183" s="14">
        <v>270.4180576180158</v>
      </c>
      <c r="E183" s="14">
        <v>275.85785673947896</v>
      </c>
      <c r="F183" s="14">
        <v>280.3803457634738</v>
      </c>
      <c r="G183" s="14">
        <v>283.2929022465756</v>
      </c>
    </row>
    <row r="184" spans="1:7" ht="12.75">
      <c r="A184" s="20" t="s">
        <v>242</v>
      </c>
      <c r="B184" s="14">
        <v>151.37178757108484</v>
      </c>
      <c r="C184" s="14">
        <v>154.39900339922647</v>
      </c>
      <c r="D184" s="14">
        <v>159.72725784312217</v>
      </c>
      <c r="E184" s="14">
        <v>164.50549497880894</v>
      </c>
      <c r="F184" s="14">
        <v>169.1559729291824</v>
      </c>
      <c r="G184" s="14">
        <v>173.06409518214278</v>
      </c>
    </row>
    <row r="185" spans="1:7" ht="12.75">
      <c r="A185" s="20" t="s">
        <v>243</v>
      </c>
      <c r="B185" s="14">
        <v>47.08599324312637</v>
      </c>
      <c r="C185" s="14">
        <v>46.64672141682062</v>
      </c>
      <c r="D185" s="14">
        <v>47.07508465212888</v>
      </c>
      <c r="E185" s="14">
        <v>47.42100010899826</v>
      </c>
      <c r="F185" s="14">
        <v>47.671698208129854</v>
      </c>
      <c r="G185" s="14">
        <v>47.678067708776034</v>
      </c>
    </row>
    <row r="186" spans="1:7" ht="12.75">
      <c r="A186" s="20" t="s">
        <v>244</v>
      </c>
      <c r="B186" s="14">
        <v>99.56414050159887</v>
      </c>
      <c r="C186" s="14">
        <v>92.61148184917013</v>
      </c>
      <c r="D186" s="14">
        <v>91.69953611381561</v>
      </c>
      <c r="E186" s="14">
        <v>93.69962359929401</v>
      </c>
      <c r="F186" s="14">
        <v>95.51990623400224</v>
      </c>
      <c r="G186" s="14">
        <v>96.85347714651823</v>
      </c>
    </row>
    <row r="187" spans="1:7" ht="12.75">
      <c r="A187" s="20" t="s">
        <v>245</v>
      </c>
      <c r="B187" s="14">
        <v>261.7215579401276</v>
      </c>
      <c r="C187" s="14">
        <v>271.7644383232285</v>
      </c>
      <c r="D187" s="14">
        <v>280.7349556506444</v>
      </c>
      <c r="E187" s="14">
        <v>289.20208885935824</v>
      </c>
      <c r="F187" s="14">
        <v>297.0731043247965</v>
      </c>
      <c r="G187" s="14">
        <v>303.33974705857423</v>
      </c>
    </row>
    <row r="188" spans="1:7" ht="12.75">
      <c r="A188" s="20" t="s">
        <v>246</v>
      </c>
      <c r="B188" s="14">
        <v>85.05325982575752</v>
      </c>
      <c r="C188" s="14">
        <v>84.34192729375008</v>
      </c>
      <c r="D188" s="14">
        <v>85.2101488592031</v>
      </c>
      <c r="E188" s="14">
        <v>85.94160185037643</v>
      </c>
      <c r="F188" s="14">
        <v>86.51066946204448</v>
      </c>
      <c r="G188" s="14">
        <v>86.6004931041058</v>
      </c>
    </row>
    <row r="189" spans="1:7" ht="12.75">
      <c r="A189" s="20" t="s">
        <v>247</v>
      </c>
      <c r="B189" s="14">
        <v>315.41016513563585</v>
      </c>
      <c r="C189" s="14">
        <v>312.3115464264571</v>
      </c>
      <c r="D189" s="14">
        <v>315.1727068973282</v>
      </c>
      <c r="E189" s="14">
        <v>318.56422867737433</v>
      </c>
      <c r="F189" s="14">
        <v>320.52524922959947</v>
      </c>
      <c r="G189" s="14">
        <v>323.2158626133409</v>
      </c>
    </row>
    <row r="190" spans="1:7" ht="12.75">
      <c r="A190" s="20" t="s">
        <v>248</v>
      </c>
      <c r="B190" s="14">
        <v>26.8890677707597</v>
      </c>
      <c r="C190" s="14">
        <v>26.784141387710502</v>
      </c>
      <c r="D190" s="14">
        <v>27.173914889689243</v>
      </c>
      <c r="E190" s="14">
        <v>27.515058873534482</v>
      </c>
      <c r="F190" s="14">
        <v>27.799390079153305</v>
      </c>
      <c r="G190" s="14">
        <v>27.93884318007814</v>
      </c>
    </row>
    <row r="191" spans="1:7" ht="12.75">
      <c r="A191" s="20" t="s">
        <v>249</v>
      </c>
      <c r="B191" s="14">
        <v>31.139065053336097</v>
      </c>
      <c r="C191" s="14">
        <v>31.48333266101658</v>
      </c>
      <c r="D191" s="14">
        <v>32.42886311754439</v>
      </c>
      <c r="E191" s="14">
        <v>33.78043273629539</v>
      </c>
      <c r="F191" s="14">
        <v>34.986752076711525</v>
      </c>
      <c r="G191" s="14">
        <v>36.133847527208886</v>
      </c>
    </row>
    <row r="192" spans="1:7" ht="12.75">
      <c r="A192" s="20" t="s">
        <v>250</v>
      </c>
      <c r="B192" s="14">
        <v>603.1181258776281</v>
      </c>
      <c r="C192" s="14">
        <v>615.1134721974178</v>
      </c>
      <c r="D192" s="14">
        <v>638.9733524072896</v>
      </c>
      <c r="E192" s="14">
        <v>673.3162351356738</v>
      </c>
      <c r="F192" s="14">
        <v>701.4914611061164</v>
      </c>
      <c r="G192" s="14">
        <v>737.9664476749309</v>
      </c>
    </row>
    <row r="193" spans="1:7" ht="12.75">
      <c r="A193" s="20" t="s">
        <v>251</v>
      </c>
      <c r="B193" s="14">
        <v>67.44920375609676</v>
      </c>
      <c r="C193" s="14">
        <v>68.6247064507759</v>
      </c>
      <c r="D193" s="14">
        <v>71.23180187626629</v>
      </c>
      <c r="E193" s="14">
        <v>73.78131105122723</v>
      </c>
      <c r="F193" s="14">
        <v>76.19659384909414</v>
      </c>
      <c r="G193" s="14">
        <v>78.35011710598094</v>
      </c>
    </row>
    <row r="194" spans="1:7" ht="12.75">
      <c r="A194" s="20" t="s">
        <v>252</v>
      </c>
      <c r="B194" s="14">
        <v>54.80835152980124</v>
      </c>
      <c r="C194" s="14">
        <v>54.28161412303588</v>
      </c>
      <c r="D194" s="14">
        <v>54.72614040801168</v>
      </c>
      <c r="E194" s="14">
        <v>55.11425388587552</v>
      </c>
      <c r="F194" s="14">
        <v>55.35334838446077</v>
      </c>
      <c r="G194" s="14">
        <v>55.34704137146258</v>
      </c>
    </row>
    <row r="195" spans="1:7" ht="12.75">
      <c r="A195" s="20" t="s">
        <v>253</v>
      </c>
      <c r="B195" s="14">
        <v>219.3857753200071</v>
      </c>
      <c r="C195" s="14">
        <v>225.46329595736862</v>
      </c>
      <c r="D195" s="14">
        <v>243.90366973753865</v>
      </c>
      <c r="E195" s="14">
        <v>251.4262325621747</v>
      </c>
      <c r="F195" s="14">
        <v>258.66511545730003</v>
      </c>
      <c r="G195" s="14">
        <v>265.8200701550956</v>
      </c>
    </row>
    <row r="196" spans="1:7" ht="12.75">
      <c r="A196" s="20" t="s">
        <v>254</v>
      </c>
      <c r="B196" s="14">
        <v>53.28265787988813</v>
      </c>
      <c r="C196" s="14">
        <v>53.46860251033774</v>
      </c>
      <c r="D196" s="14">
        <v>54.65917746414924</v>
      </c>
      <c r="E196" s="14">
        <v>55.778632297173544</v>
      </c>
      <c r="F196" s="14">
        <v>56.78768340921559</v>
      </c>
      <c r="G196" s="14">
        <v>57.51884057156553</v>
      </c>
    </row>
    <row r="197" spans="1:7" ht="12.75">
      <c r="A197" s="20" t="s">
        <v>255</v>
      </c>
      <c r="B197" s="14">
        <v>19.244538996176473</v>
      </c>
      <c r="C197" s="14">
        <v>19.5444226498161</v>
      </c>
      <c r="D197" s="14">
        <v>20.203741753985092</v>
      </c>
      <c r="E197" s="14">
        <v>20.83185716202951</v>
      </c>
      <c r="F197" s="14">
        <v>21.42074788226179</v>
      </c>
      <c r="G197" s="14">
        <v>21.89948796817708</v>
      </c>
    </row>
    <row r="198" spans="1:7" ht="12.75">
      <c r="A198" s="20" t="s">
        <v>256</v>
      </c>
      <c r="B198" s="14">
        <v>18.606707599185093</v>
      </c>
      <c r="C198" s="14">
        <v>18.757341797132508</v>
      </c>
      <c r="D198" s="14">
        <v>19.44787580405389</v>
      </c>
      <c r="E198" s="14">
        <v>20.033648961931235</v>
      </c>
      <c r="F198" s="14">
        <v>20.78777794269836</v>
      </c>
      <c r="G198" s="14">
        <v>21.075065608931197</v>
      </c>
    </row>
    <row r="199" spans="1:7" ht="12.75">
      <c r="A199" s="20"/>
      <c r="B199" s="14"/>
      <c r="C199" s="14"/>
      <c r="D199" s="14"/>
      <c r="E199" s="14"/>
      <c r="F199" s="14"/>
      <c r="G199" s="14"/>
    </row>
    <row r="200" spans="1:7" ht="12.75">
      <c r="A200" s="20"/>
      <c r="B200" s="14"/>
      <c r="C200" s="14"/>
      <c r="D200" s="14"/>
      <c r="E200" s="14"/>
      <c r="F200" s="14"/>
      <c r="G200" s="14"/>
    </row>
    <row r="201" spans="1:7" ht="12.75">
      <c r="A201" s="20"/>
      <c r="B201" s="14"/>
      <c r="C201" s="14"/>
      <c r="D201" s="14"/>
      <c r="E201" s="14"/>
      <c r="F201" s="14"/>
      <c r="G201" s="14"/>
    </row>
    <row r="202" spans="1:7" ht="12.75">
      <c r="A202" s="20"/>
      <c r="B202" s="14"/>
      <c r="C202" s="14"/>
      <c r="D202" s="14"/>
      <c r="E202" s="14"/>
      <c r="F202" s="14"/>
      <c r="G202" s="14"/>
    </row>
    <row r="203" spans="1:7" ht="12.75">
      <c r="A203" s="20"/>
      <c r="B203" s="14"/>
      <c r="C203" s="14"/>
      <c r="D203" s="14"/>
      <c r="E203" s="14"/>
      <c r="F203" s="14"/>
      <c r="G203" s="14"/>
    </row>
    <row r="204" spans="2:7" ht="12.75">
      <c r="B204" s="14"/>
      <c r="C204" s="14"/>
      <c r="D204" s="14"/>
      <c r="E204" s="14"/>
      <c r="F204" s="14"/>
      <c r="G204" s="14"/>
    </row>
  </sheetData>
  <mergeCells count="3">
    <mergeCell ref="A1:G1"/>
    <mergeCell ref="A3:G3"/>
    <mergeCell ref="B5:G5"/>
  </mergeCells>
  <printOptions horizontalCentered="1"/>
  <pageMargins left="0.5" right="0.25" top="1" bottom="1" header="0.5" footer="0.5"/>
  <pageSetup horizontalDpi="600" verticalDpi="600" orientation="portrait" r:id="rId1"/>
  <headerFooter alignWithMargins="0">
    <oddHeader>&amp;LCDR Report - Winter Coincident Demand by County&amp;RJune 2006</oddHeader>
    <oddFooter>&amp;CWinter Coincident Demand - &amp;P of &amp;N</oddFooter>
  </headerFooter>
</worksheet>
</file>

<file path=xl/worksheets/sheet17.xml><?xml version="1.0" encoding="utf-8"?>
<worksheet xmlns="http://schemas.openxmlformats.org/spreadsheetml/2006/main" xmlns:r="http://schemas.openxmlformats.org/officeDocument/2006/relationships">
  <sheetPr>
    <tabColor indexed="46"/>
  </sheetPr>
  <dimension ref="A1:M205"/>
  <sheetViews>
    <sheetView showGridLines="0" workbookViewId="0" topLeftCell="A1">
      <selection activeCell="B12" sqref="B12"/>
    </sheetView>
  </sheetViews>
  <sheetFormatPr defaultColWidth="9.140625" defaultRowHeight="12.75"/>
  <cols>
    <col min="1" max="1" width="16.7109375" style="0" bestFit="1" customWidth="1"/>
  </cols>
  <sheetData>
    <row r="1" spans="1:7" ht="25.5" customHeight="1">
      <c r="A1" s="232" t="s">
        <v>657</v>
      </c>
      <c r="B1" s="232"/>
      <c r="C1" s="232"/>
      <c r="D1" s="232"/>
      <c r="E1" s="232"/>
      <c r="F1" s="232"/>
      <c r="G1" s="232"/>
    </row>
    <row r="2" ht="12.75" customHeight="1"/>
    <row r="3" spans="1:7" ht="54" customHeight="1">
      <c r="A3" s="229" t="s">
        <v>785</v>
      </c>
      <c r="B3" s="229"/>
      <c r="C3" s="229"/>
      <c r="D3" s="229"/>
      <c r="E3" s="229"/>
      <c r="F3" s="229"/>
      <c r="G3" s="229"/>
    </row>
    <row r="4" spans="1:7" ht="12.75" customHeight="1">
      <c r="A4" s="251"/>
      <c r="B4" s="251"/>
      <c r="C4" s="251"/>
      <c r="D4" s="251"/>
      <c r="E4" s="251"/>
      <c r="F4" s="251"/>
      <c r="G4" s="251"/>
    </row>
    <row r="5" spans="2:7" ht="12.75">
      <c r="B5" s="231" t="s">
        <v>664</v>
      </c>
      <c r="C5" s="231"/>
      <c r="D5" s="231"/>
      <c r="E5" s="231"/>
      <c r="F5" s="231"/>
      <c r="G5" s="231"/>
    </row>
    <row r="6" spans="1:13" ht="12.75">
      <c r="A6" s="68" t="s">
        <v>65</v>
      </c>
      <c r="B6" s="1">
        <v>2007</v>
      </c>
      <c r="C6" s="1">
        <v>2008</v>
      </c>
      <c r="D6" s="1">
        <v>2009</v>
      </c>
      <c r="E6" s="1">
        <v>2010</v>
      </c>
      <c r="F6" s="1">
        <v>2011</v>
      </c>
      <c r="G6" s="1">
        <v>2012</v>
      </c>
      <c r="H6" s="1"/>
      <c r="I6" s="1"/>
      <c r="J6" s="1"/>
      <c r="K6" s="1"/>
      <c r="L6" s="1"/>
      <c r="M6" s="1"/>
    </row>
    <row r="7" spans="1:7" ht="12.75">
      <c r="A7" s="68"/>
      <c r="B7" s="74"/>
      <c r="C7" s="74"/>
      <c r="D7" s="74"/>
      <c r="E7" s="74"/>
      <c r="F7" s="74"/>
      <c r="G7" s="74"/>
    </row>
    <row r="8" spans="1:13" ht="12.75">
      <c r="A8" s="20" t="s">
        <v>66</v>
      </c>
      <c r="B8" s="14">
        <v>154.94902560000003</v>
      </c>
      <c r="C8" s="14">
        <v>158.33002560000003</v>
      </c>
      <c r="D8" s="14">
        <v>160.59802560000003</v>
      </c>
      <c r="E8" s="14">
        <v>164.23002560000003</v>
      </c>
      <c r="F8" s="14">
        <v>167.23257370659002</v>
      </c>
      <c r="G8" s="14">
        <v>172.367</v>
      </c>
      <c r="H8" s="110"/>
      <c r="I8" s="110"/>
      <c r="J8" s="110"/>
      <c r="K8" s="110"/>
      <c r="L8" s="110"/>
      <c r="M8" s="110"/>
    </row>
    <row r="9" spans="1:13" ht="12.75">
      <c r="A9" s="20" t="s">
        <v>67</v>
      </c>
      <c r="B9" s="14">
        <v>163.765</v>
      </c>
      <c r="C9" s="14">
        <v>164.815</v>
      </c>
      <c r="D9" s="14">
        <v>165.865</v>
      </c>
      <c r="E9" s="14">
        <v>166.915</v>
      </c>
      <c r="F9" s="14">
        <v>168.015</v>
      </c>
      <c r="G9" s="14">
        <v>169.065</v>
      </c>
      <c r="H9" s="110"/>
      <c r="I9" s="111"/>
      <c r="J9" s="110"/>
      <c r="K9" s="110"/>
      <c r="L9" s="110"/>
      <c r="M9" s="110"/>
    </row>
    <row r="10" spans="1:13" ht="12.75">
      <c r="A10" s="20" t="s">
        <v>68</v>
      </c>
      <c r="B10" s="14">
        <v>322.6805283866275</v>
      </c>
      <c r="C10" s="14">
        <v>317.1526141488702</v>
      </c>
      <c r="D10" s="14">
        <v>329.8629653579723</v>
      </c>
      <c r="E10" s="14">
        <v>333.31225782225397</v>
      </c>
      <c r="F10" s="14">
        <v>336.76503151694044</v>
      </c>
      <c r="G10" s="14">
        <v>340.221</v>
      </c>
      <c r="H10" s="110"/>
      <c r="I10" s="110"/>
      <c r="J10" s="110"/>
      <c r="K10" s="110"/>
      <c r="L10" s="110"/>
      <c r="M10" s="110"/>
    </row>
    <row r="11" spans="1:13" ht="12.75">
      <c r="A11" s="20" t="s">
        <v>69</v>
      </c>
      <c r="B11" s="14">
        <v>60.3329619108425</v>
      </c>
      <c r="C11" s="14">
        <v>61.71592382168499</v>
      </c>
      <c r="D11" s="14">
        <v>63.09888573252749</v>
      </c>
      <c r="E11" s="14">
        <v>64.48184764336999</v>
      </c>
      <c r="F11" s="14">
        <v>65.8648095542125</v>
      </c>
      <c r="G11" s="14">
        <v>67.248</v>
      </c>
      <c r="H11" s="110"/>
      <c r="I11" s="110"/>
      <c r="J11" s="110"/>
      <c r="K11" s="110"/>
      <c r="L11" s="110"/>
      <c r="M11" s="110"/>
    </row>
    <row r="12" spans="1:13" ht="12.75">
      <c r="A12" s="20" t="s">
        <v>70</v>
      </c>
      <c r="B12" s="14">
        <v>28.75</v>
      </c>
      <c r="C12" s="14">
        <v>29.47</v>
      </c>
      <c r="D12" s="14">
        <v>31.19</v>
      </c>
      <c r="E12" s="14">
        <v>31.91</v>
      </c>
      <c r="F12" s="14">
        <v>32.63</v>
      </c>
      <c r="G12" s="14">
        <v>33.35</v>
      </c>
      <c r="H12" s="110"/>
      <c r="I12" s="110"/>
      <c r="J12" s="110"/>
      <c r="K12" s="110"/>
      <c r="L12" s="110"/>
      <c r="M12" s="110"/>
    </row>
    <row r="13" spans="1:13" ht="12.75">
      <c r="A13" s="20" t="s">
        <v>71</v>
      </c>
      <c r="B13" s="14">
        <v>75.2498758528754</v>
      </c>
      <c r="C13" s="14">
        <v>77.11965652496548</v>
      </c>
      <c r="D13" s="14">
        <v>79.01002274100091</v>
      </c>
      <c r="E13" s="14">
        <v>80.92152790377943</v>
      </c>
      <c r="F13" s="14">
        <v>82.79414946247978</v>
      </c>
      <c r="G13" s="14">
        <v>84.614</v>
      </c>
      <c r="H13" s="110"/>
      <c r="I13" s="110"/>
      <c r="J13" s="110"/>
      <c r="K13" s="110"/>
      <c r="L13" s="110"/>
      <c r="M13" s="110"/>
    </row>
    <row r="14" spans="1:13" ht="12.75">
      <c r="A14" s="20" t="s">
        <v>72</v>
      </c>
      <c r="B14" s="14">
        <v>83.373906660586</v>
      </c>
      <c r="C14" s="14">
        <v>85.20223403709258</v>
      </c>
      <c r="D14" s="14">
        <v>87.09115907716694</v>
      </c>
      <c r="E14" s="14">
        <v>89.04073308631517</v>
      </c>
      <c r="F14" s="14">
        <v>91.05600867759999</v>
      </c>
      <c r="G14" s="14">
        <v>93.137</v>
      </c>
      <c r="H14" s="110"/>
      <c r="I14" s="110"/>
      <c r="J14" s="110"/>
      <c r="K14" s="110"/>
      <c r="L14" s="110"/>
      <c r="M14" s="110"/>
    </row>
    <row r="15" spans="1:13" ht="12.75">
      <c r="A15" s="20" t="s">
        <v>73</v>
      </c>
      <c r="B15" s="14">
        <v>75.526</v>
      </c>
      <c r="C15" s="14">
        <v>79.38</v>
      </c>
      <c r="D15" s="14">
        <v>83.44</v>
      </c>
      <c r="E15" s="14">
        <v>81.838</v>
      </c>
      <c r="F15" s="14">
        <v>86.01</v>
      </c>
      <c r="G15" s="14">
        <v>90.404</v>
      </c>
      <c r="H15" s="110"/>
      <c r="I15" s="110"/>
      <c r="J15" s="110"/>
      <c r="K15" s="110"/>
      <c r="L15" s="110"/>
      <c r="M15" s="110"/>
    </row>
    <row r="16" spans="1:13" ht="12.75">
      <c r="A16" s="20" t="s">
        <v>74</v>
      </c>
      <c r="B16" s="14">
        <v>205.002</v>
      </c>
      <c r="C16" s="14">
        <v>218.394</v>
      </c>
      <c r="D16" s="14">
        <v>220.387</v>
      </c>
      <c r="E16" s="14">
        <v>231.356</v>
      </c>
      <c r="F16" s="14">
        <v>230.36892</v>
      </c>
      <c r="G16" s="14">
        <v>241.423</v>
      </c>
      <c r="H16" s="110"/>
      <c r="I16" s="110"/>
      <c r="J16" s="110"/>
      <c r="K16" s="110"/>
      <c r="L16" s="110"/>
      <c r="M16" s="110"/>
    </row>
    <row r="17" spans="1:13" ht="12.75">
      <c r="A17" s="20" t="s">
        <v>75</v>
      </c>
      <c r="B17" s="14">
        <v>15.892</v>
      </c>
      <c r="C17" s="14">
        <v>15.892</v>
      </c>
      <c r="D17" s="14">
        <v>15.992</v>
      </c>
      <c r="E17" s="14">
        <v>15.992</v>
      </c>
      <c r="F17" s="14">
        <v>15.992</v>
      </c>
      <c r="G17" s="14">
        <v>15.992</v>
      </c>
      <c r="H17" s="110"/>
      <c r="I17" s="110"/>
      <c r="J17" s="110"/>
      <c r="K17" s="110"/>
      <c r="L17" s="110"/>
      <c r="M17" s="110"/>
    </row>
    <row r="18" spans="1:13" ht="12.75">
      <c r="A18" s="20" t="s">
        <v>76</v>
      </c>
      <c r="B18" s="14">
        <v>61.67504396421995</v>
      </c>
      <c r="C18" s="14">
        <v>62.36290286106417</v>
      </c>
      <c r="D18" s="14">
        <v>63.056672980683686</v>
      </c>
      <c r="E18" s="14">
        <v>63.75795264343612</v>
      </c>
      <c r="F18" s="14">
        <v>64.51894469785447</v>
      </c>
      <c r="G18" s="14">
        <v>65.258</v>
      </c>
      <c r="H18" s="110"/>
      <c r="I18" s="110"/>
      <c r="J18" s="110"/>
      <c r="K18" s="110"/>
      <c r="L18" s="110"/>
      <c r="M18" s="110"/>
    </row>
    <row r="19" spans="1:13" ht="12.75">
      <c r="A19" s="20" t="s">
        <v>77</v>
      </c>
      <c r="B19" s="14">
        <v>859.63509</v>
      </c>
      <c r="C19" s="14">
        <v>897.2985508999998</v>
      </c>
      <c r="D19" s="14">
        <v>920.6850669840002</v>
      </c>
      <c r="E19" s="14">
        <v>931.3979120675899</v>
      </c>
      <c r="F19" s="14">
        <v>956.333775771586</v>
      </c>
      <c r="G19" s="14">
        <v>971.381</v>
      </c>
      <c r="H19" s="110"/>
      <c r="I19" s="110"/>
      <c r="J19" s="110"/>
      <c r="K19" s="110"/>
      <c r="L19" s="110"/>
      <c r="M19" s="110"/>
    </row>
    <row r="20" spans="1:13" ht="12.75">
      <c r="A20" s="20" t="s">
        <v>78</v>
      </c>
      <c r="B20" s="14">
        <v>3130.815446792644</v>
      </c>
      <c r="C20" s="14">
        <v>3494.2072115810342</v>
      </c>
      <c r="D20" s="14">
        <v>3553.9540580607545</v>
      </c>
      <c r="E20" s="14">
        <v>3633.1516308738337</v>
      </c>
      <c r="F20" s="14">
        <v>3727.063852014141</v>
      </c>
      <c r="G20" s="14">
        <v>3892.22</v>
      </c>
      <c r="H20" s="110"/>
      <c r="I20" s="110"/>
      <c r="J20" s="110"/>
      <c r="K20" s="110"/>
      <c r="L20" s="110"/>
      <c r="M20" s="110"/>
    </row>
    <row r="21" spans="1:13" ht="12.75">
      <c r="A21" s="20" t="s">
        <v>79</v>
      </c>
      <c r="B21" s="14">
        <v>42.449</v>
      </c>
      <c r="C21" s="14">
        <v>44.001</v>
      </c>
      <c r="D21" s="14">
        <v>45.431</v>
      </c>
      <c r="E21" s="14">
        <v>47.094</v>
      </c>
      <c r="F21" s="14">
        <v>48.821</v>
      </c>
      <c r="G21" s="14">
        <v>50.612</v>
      </c>
      <c r="H21" s="110"/>
      <c r="I21" s="110"/>
      <c r="J21" s="110"/>
      <c r="K21" s="110"/>
      <c r="L21" s="110"/>
      <c r="M21" s="110"/>
    </row>
    <row r="22" spans="1:13" ht="12.75">
      <c r="A22" s="20" t="s">
        <v>80</v>
      </c>
      <c r="B22" s="14">
        <v>2.2596920969200305</v>
      </c>
      <c r="C22" s="14">
        <v>2.298346305020746</v>
      </c>
      <c r="D22" s="14">
        <v>2.3053463699570025</v>
      </c>
      <c r="E22" s="14">
        <v>2.339701813113009</v>
      </c>
      <c r="F22" s="14">
        <v>2.353363630261439</v>
      </c>
      <c r="G22" s="14">
        <v>2.424</v>
      </c>
      <c r="H22" s="110"/>
      <c r="I22" s="110"/>
      <c r="J22" s="110"/>
      <c r="K22" s="110"/>
      <c r="L22" s="110"/>
      <c r="M22" s="110"/>
    </row>
    <row r="23" spans="1:13" ht="12.75">
      <c r="A23" s="20" t="s">
        <v>81</v>
      </c>
      <c r="B23" s="14">
        <v>88.70567213499999</v>
      </c>
      <c r="C23" s="14">
        <v>89.33872568927501</v>
      </c>
      <c r="D23" s="14">
        <v>90.08193059997737</v>
      </c>
      <c r="E23" s="14">
        <v>90.8603424655766</v>
      </c>
      <c r="F23" s="14">
        <v>91.62801755441345</v>
      </c>
      <c r="G23" s="14">
        <v>92.385</v>
      </c>
      <c r="H23" s="110"/>
      <c r="I23" s="110"/>
      <c r="J23" s="110"/>
      <c r="K23" s="110"/>
      <c r="L23" s="110"/>
      <c r="M23" s="110"/>
    </row>
    <row r="24" spans="1:13" ht="12.75">
      <c r="A24" s="20" t="s">
        <v>82</v>
      </c>
      <c r="B24" s="14">
        <v>1244.5140890645475</v>
      </c>
      <c r="C24" s="14">
        <v>1262.3738544199248</v>
      </c>
      <c r="D24" s="14">
        <v>1275.67068610486</v>
      </c>
      <c r="E24" s="14">
        <v>1287.953359689364</v>
      </c>
      <c r="F24" s="14">
        <v>1299.9467827819637</v>
      </c>
      <c r="G24" s="14">
        <v>1311.397</v>
      </c>
      <c r="H24" s="110"/>
      <c r="I24" s="110"/>
      <c r="J24" s="110"/>
      <c r="K24" s="110"/>
      <c r="L24" s="110"/>
      <c r="M24" s="110"/>
    </row>
    <row r="25" spans="1:13" ht="12.75">
      <c r="A25" s="20" t="s">
        <v>83</v>
      </c>
      <c r="B25" s="14">
        <v>334.579</v>
      </c>
      <c r="C25" s="14">
        <v>343.546</v>
      </c>
      <c r="D25" s="14">
        <v>352.718</v>
      </c>
      <c r="E25" s="14">
        <v>362.206</v>
      </c>
      <c r="F25" s="14">
        <v>371.919</v>
      </c>
      <c r="G25" s="14">
        <v>381.808</v>
      </c>
      <c r="H25" s="110"/>
      <c r="I25" s="110"/>
      <c r="J25" s="110"/>
      <c r="K25" s="110"/>
      <c r="L25" s="110"/>
      <c r="M25" s="110"/>
    </row>
    <row r="26" spans="1:13" ht="12.75">
      <c r="A26" s="20" t="s">
        <v>84</v>
      </c>
      <c r="B26" s="14">
        <v>22.626910129087367</v>
      </c>
      <c r="C26" s="14">
        <v>22.90052867963571</v>
      </c>
      <c r="D26" s="14">
        <v>23.16183251554212</v>
      </c>
      <c r="E26" s="14">
        <v>23.42108389900821</v>
      </c>
      <c r="F26" s="14">
        <v>23.681748976020362</v>
      </c>
      <c r="G26" s="14">
        <v>23.944</v>
      </c>
      <c r="H26" s="110"/>
      <c r="I26" s="110"/>
      <c r="J26" s="110"/>
      <c r="K26" s="110"/>
      <c r="L26" s="110"/>
      <c r="M26" s="110"/>
    </row>
    <row r="27" spans="1:13" ht="12.75">
      <c r="A27" s="20" t="s">
        <v>85</v>
      </c>
      <c r="B27" s="14">
        <v>16.46509163005037</v>
      </c>
      <c r="C27" s="14">
        <v>16.72018326010074</v>
      </c>
      <c r="D27" s="14">
        <v>16.97527489015111</v>
      </c>
      <c r="E27" s="14">
        <v>17.230366520201482</v>
      </c>
      <c r="F27" s="14">
        <v>17.485458150251848</v>
      </c>
      <c r="G27" s="14">
        <v>17.741</v>
      </c>
      <c r="H27" s="110"/>
      <c r="I27" s="110"/>
      <c r="J27" s="110"/>
      <c r="K27" s="110"/>
      <c r="L27" s="110"/>
      <c r="M27" s="110"/>
    </row>
    <row r="28" spans="1:13" ht="12.75">
      <c r="A28" s="20" t="s">
        <v>86</v>
      </c>
      <c r="B28" s="14">
        <v>111.27</v>
      </c>
      <c r="C28" s="14">
        <v>112.929</v>
      </c>
      <c r="D28" s="14">
        <v>114.595</v>
      </c>
      <c r="E28" s="14">
        <v>116.356</v>
      </c>
      <c r="F28" s="14">
        <v>118.214</v>
      </c>
      <c r="G28" s="14">
        <v>124.012</v>
      </c>
      <c r="H28" s="110"/>
      <c r="I28" s="110"/>
      <c r="J28" s="110"/>
      <c r="K28" s="110"/>
      <c r="L28" s="110"/>
      <c r="M28" s="110"/>
    </row>
    <row r="29" spans="1:13" ht="12.75">
      <c r="A29" s="20" t="s">
        <v>87</v>
      </c>
      <c r="B29" s="14">
        <v>31.117</v>
      </c>
      <c r="C29" s="14">
        <v>32.069</v>
      </c>
      <c r="D29" s="14">
        <v>33.021</v>
      </c>
      <c r="E29" s="14">
        <v>33.973</v>
      </c>
      <c r="F29" s="14">
        <v>34.925</v>
      </c>
      <c r="G29" s="14">
        <v>35.847</v>
      </c>
      <c r="H29" s="110"/>
      <c r="I29" s="110"/>
      <c r="J29" s="110"/>
      <c r="K29" s="110"/>
      <c r="L29" s="110"/>
      <c r="M29" s="110"/>
    </row>
    <row r="30" spans="1:13" ht="12.75">
      <c r="A30" s="20" t="s">
        <v>88</v>
      </c>
      <c r="B30" s="14">
        <v>144.01</v>
      </c>
      <c r="C30" s="14">
        <v>149.373</v>
      </c>
      <c r="D30" s="14">
        <v>154.952</v>
      </c>
      <c r="E30" s="14">
        <v>160.671</v>
      </c>
      <c r="F30" s="14">
        <v>166.711</v>
      </c>
      <c r="G30" s="14">
        <v>172.997</v>
      </c>
      <c r="H30" s="110"/>
      <c r="I30" s="110"/>
      <c r="J30" s="110"/>
      <c r="K30" s="110"/>
      <c r="L30" s="110"/>
      <c r="M30" s="110"/>
    </row>
    <row r="31" spans="1:13" ht="12.75">
      <c r="A31" s="20" t="s">
        <v>89</v>
      </c>
      <c r="B31" s="14">
        <v>107.15170317002882</v>
      </c>
      <c r="C31" s="14">
        <v>110.49340634005765</v>
      </c>
      <c r="D31" s="14">
        <v>113.85410951008646</v>
      </c>
      <c r="E31" s="14">
        <v>117.13381268011527</v>
      </c>
      <c r="F31" s="14">
        <v>120.82551585014409</v>
      </c>
      <c r="G31" s="14">
        <v>124.438</v>
      </c>
      <c r="H31" s="110"/>
      <c r="I31" s="110"/>
      <c r="J31" s="110"/>
      <c r="K31" s="110"/>
      <c r="L31" s="110"/>
      <c r="M31" s="110"/>
    </row>
    <row r="32" spans="1:13" ht="12.75">
      <c r="A32" s="20" t="s">
        <v>90</v>
      </c>
      <c r="B32" s="14">
        <v>259.4384210980348</v>
      </c>
      <c r="C32" s="14">
        <v>261.564372199662</v>
      </c>
      <c r="D32" s="14">
        <v>267.048450984501</v>
      </c>
      <c r="E32" s="14">
        <v>272.0749546920386</v>
      </c>
      <c r="F32" s="14">
        <v>276.8166945676554</v>
      </c>
      <c r="G32" s="14">
        <v>281.361</v>
      </c>
      <c r="H32" s="110"/>
      <c r="I32" s="110"/>
      <c r="J32" s="110"/>
      <c r="K32" s="110"/>
      <c r="L32" s="110"/>
      <c r="M32" s="110"/>
    </row>
    <row r="33" spans="1:13" ht="12.75">
      <c r="A33" s="20" t="s">
        <v>91</v>
      </c>
      <c r="B33" s="14">
        <v>39.95381347556128</v>
      </c>
      <c r="C33" s="14">
        <v>40.55145878190677</v>
      </c>
      <c r="D33" s="14">
        <v>40.87925940966216</v>
      </c>
      <c r="E33" s="14">
        <v>41.35040868383996</v>
      </c>
      <c r="F33" s="14">
        <v>41.844403755078154</v>
      </c>
      <c r="G33" s="14">
        <v>42.292</v>
      </c>
      <c r="H33" s="110"/>
      <c r="I33" s="110"/>
      <c r="J33" s="110"/>
      <c r="K33" s="110"/>
      <c r="L33" s="110"/>
      <c r="M33" s="110"/>
    </row>
    <row r="34" spans="1:13" ht="12.75">
      <c r="A34" s="20" t="s">
        <v>92</v>
      </c>
      <c r="B34" s="14">
        <v>665.2273</v>
      </c>
      <c r="C34" s="14">
        <v>702.7053730486091</v>
      </c>
      <c r="D34" s="14">
        <v>751.3449061188752</v>
      </c>
      <c r="E34" s="14">
        <v>785.8024339015632</v>
      </c>
      <c r="F34" s="14">
        <v>825.9715766641781</v>
      </c>
      <c r="G34" s="14">
        <v>862.572</v>
      </c>
      <c r="H34" s="110"/>
      <c r="I34" s="110"/>
      <c r="J34" s="110"/>
      <c r="K34" s="110"/>
      <c r="L34" s="110"/>
      <c r="M34" s="110"/>
    </row>
    <row r="35" spans="1:13" ht="12.75">
      <c r="A35" s="20" t="s">
        <v>93</v>
      </c>
      <c r="B35" s="14">
        <v>222.35179189169997</v>
      </c>
      <c r="C35" s="14">
        <v>227.384637075704</v>
      </c>
      <c r="D35" s="14">
        <v>229.4956474594641</v>
      </c>
      <c r="E35" s="14">
        <v>231.15356195658921</v>
      </c>
      <c r="F35" s="14">
        <v>232.85990600557432</v>
      </c>
      <c r="G35" s="14">
        <v>234.616</v>
      </c>
      <c r="H35" s="110"/>
      <c r="I35" s="110"/>
      <c r="J35" s="110"/>
      <c r="K35" s="110"/>
      <c r="L35" s="110"/>
      <c r="M35" s="110"/>
    </row>
    <row r="36" spans="1:13" ht="12.75">
      <c r="A36" s="20" t="s">
        <v>94</v>
      </c>
      <c r="B36" s="14">
        <v>109.20503515470264</v>
      </c>
      <c r="C36" s="14">
        <v>105.46007584631018</v>
      </c>
      <c r="D36" s="14">
        <v>106.07571247673373</v>
      </c>
      <c r="E36" s="14">
        <v>107.36223685156895</v>
      </c>
      <c r="F36" s="14">
        <v>108.01443811285985</v>
      </c>
      <c r="G36" s="14">
        <v>109.308</v>
      </c>
      <c r="H36" s="110"/>
      <c r="I36" s="110"/>
      <c r="J36" s="110"/>
      <c r="K36" s="110"/>
      <c r="L36" s="110"/>
      <c r="M36" s="110"/>
    </row>
    <row r="37" spans="1:13" ht="12.75">
      <c r="A37" s="20" t="s">
        <v>95</v>
      </c>
      <c r="B37" s="14">
        <v>13.269505060499888</v>
      </c>
      <c r="C37" s="14">
        <v>13.492770120999776</v>
      </c>
      <c r="D37" s="14">
        <v>13.718035181499667</v>
      </c>
      <c r="E37" s="14">
        <v>13.943300241999555</v>
      </c>
      <c r="F37" s="14">
        <v>14.168565302499445</v>
      </c>
      <c r="G37" s="14">
        <v>14.38</v>
      </c>
      <c r="H37" s="110"/>
      <c r="I37" s="110"/>
      <c r="J37" s="110"/>
      <c r="K37" s="110"/>
      <c r="L37" s="110"/>
      <c r="M37" s="110"/>
    </row>
    <row r="38" spans="1:13" ht="12.75">
      <c r="A38" s="20" t="s">
        <v>96</v>
      </c>
      <c r="B38" s="14">
        <v>30.309019699999997</v>
      </c>
      <c r="C38" s="14">
        <v>31.1772397985</v>
      </c>
      <c r="D38" s="14">
        <v>31.945600997492498</v>
      </c>
      <c r="E38" s="14">
        <v>32.71410400247996</v>
      </c>
      <c r="F38" s="14">
        <v>33.48274952249236</v>
      </c>
      <c r="G38" s="14">
        <v>34.351</v>
      </c>
      <c r="H38" s="110"/>
      <c r="I38" s="110"/>
      <c r="J38" s="110"/>
      <c r="K38" s="110"/>
      <c r="L38" s="110"/>
      <c r="M38" s="110"/>
    </row>
    <row r="39" spans="1:13" ht="12.75">
      <c r="A39" s="20" t="s">
        <v>97</v>
      </c>
      <c r="B39" s="14">
        <v>15.578291167073015</v>
      </c>
      <c r="C39" s="14">
        <v>15.834725283519614</v>
      </c>
      <c r="D39" s="14">
        <v>16.051732735606915</v>
      </c>
      <c r="E39" s="14">
        <v>16.28153363017352</v>
      </c>
      <c r="F39" s="14">
        <v>16.514745349411733</v>
      </c>
      <c r="G39" s="14">
        <v>16.736</v>
      </c>
      <c r="H39" s="110"/>
      <c r="I39" s="110"/>
      <c r="J39" s="110"/>
      <c r="K39" s="110"/>
      <c r="L39" s="110"/>
      <c r="M39" s="110"/>
    </row>
    <row r="40" spans="1:13" ht="12.75">
      <c r="A40" s="20" t="s">
        <v>98</v>
      </c>
      <c r="B40" s="14">
        <v>32.39699541317417</v>
      </c>
      <c r="C40" s="14">
        <v>32.758595222072174</v>
      </c>
      <c r="D40" s="14">
        <v>33.03522729163725</v>
      </c>
      <c r="E40" s="14">
        <v>33.32108899744997</v>
      </c>
      <c r="F40" s="14">
        <v>33.55824232630861</v>
      </c>
      <c r="G40" s="14">
        <v>33.8</v>
      </c>
      <c r="H40" s="110"/>
      <c r="I40" s="110"/>
      <c r="J40" s="110"/>
      <c r="K40" s="110"/>
      <c r="L40" s="110"/>
      <c r="M40" s="110"/>
    </row>
    <row r="41" spans="1:13" ht="12.75">
      <c r="A41" s="20" t="s">
        <v>99</v>
      </c>
      <c r="B41" s="14">
        <v>1780.88707365</v>
      </c>
      <c r="C41" s="14">
        <v>1841.6650340182503</v>
      </c>
      <c r="D41" s="14">
        <v>1919.5136141883415</v>
      </c>
      <c r="E41" s="14">
        <v>1983.845364054283</v>
      </c>
      <c r="F41" s="14">
        <v>2060.007530296043</v>
      </c>
      <c r="G41" s="14">
        <v>2132.117</v>
      </c>
      <c r="H41" s="110"/>
      <c r="I41" s="110"/>
      <c r="J41" s="110"/>
      <c r="K41" s="110"/>
      <c r="L41" s="110"/>
      <c r="M41" s="110"/>
    </row>
    <row r="42" spans="1:13" ht="12.75">
      <c r="A42" s="20" t="s">
        <v>100</v>
      </c>
      <c r="B42" s="14">
        <v>77.80057508443288</v>
      </c>
      <c r="C42" s="14">
        <v>79.42415016886574</v>
      </c>
      <c r="D42" s="14">
        <v>81.09672525329862</v>
      </c>
      <c r="E42" s="14">
        <v>82.82030033773145</v>
      </c>
      <c r="F42" s="14">
        <v>84.59787542216432</v>
      </c>
      <c r="G42" s="14">
        <v>86.429</v>
      </c>
      <c r="H42" s="110"/>
      <c r="I42" s="110"/>
      <c r="J42" s="110"/>
      <c r="K42" s="110"/>
      <c r="L42" s="110"/>
      <c r="M42" s="110"/>
    </row>
    <row r="43" spans="1:13" ht="12.75">
      <c r="A43" s="20" t="s">
        <v>101</v>
      </c>
      <c r="B43" s="14">
        <v>372.091</v>
      </c>
      <c r="C43" s="14">
        <v>387.086</v>
      </c>
      <c r="D43" s="14">
        <v>424.232</v>
      </c>
      <c r="E43" s="14">
        <v>442.447</v>
      </c>
      <c r="F43" s="14">
        <v>461.641</v>
      </c>
      <c r="G43" s="14">
        <v>481.985</v>
      </c>
      <c r="H43" s="110"/>
      <c r="I43" s="110"/>
      <c r="J43" s="110"/>
      <c r="K43" s="110"/>
      <c r="L43" s="110"/>
      <c r="M43" s="110"/>
    </row>
    <row r="44" spans="1:13" ht="12.75">
      <c r="A44" s="20" t="s">
        <v>102</v>
      </c>
      <c r="B44" s="14">
        <v>43.701</v>
      </c>
      <c r="C44" s="14">
        <v>43.849</v>
      </c>
      <c r="D44" s="14">
        <v>44.757</v>
      </c>
      <c r="E44" s="14">
        <v>45.693</v>
      </c>
      <c r="F44" s="14">
        <v>46.655</v>
      </c>
      <c r="G44" s="14">
        <v>47.841</v>
      </c>
      <c r="H44" s="110"/>
      <c r="I44" s="110"/>
      <c r="J44" s="110"/>
      <c r="K44" s="110"/>
      <c r="L44" s="110"/>
      <c r="M44" s="110"/>
    </row>
    <row r="45" spans="1:13" ht="12.75">
      <c r="A45" s="20" t="s">
        <v>103</v>
      </c>
      <c r="B45" s="14">
        <v>13.217113841258117</v>
      </c>
      <c r="C45" s="14">
        <v>13.482625654803739</v>
      </c>
      <c r="D45" s="14">
        <v>13.719813418008068</v>
      </c>
      <c r="E45" s="14">
        <v>13.968111030157678</v>
      </c>
      <c r="F45" s="14">
        <v>14.206281609532962</v>
      </c>
      <c r="G45" s="14">
        <v>14.445</v>
      </c>
      <c r="H45" s="110"/>
      <c r="I45" s="110"/>
      <c r="J45" s="110"/>
      <c r="K45" s="110"/>
      <c r="L45" s="110"/>
      <c r="M45" s="110"/>
    </row>
    <row r="46" spans="1:13" ht="12.75">
      <c r="A46" s="20" t="s">
        <v>104</v>
      </c>
      <c r="B46" s="14">
        <v>129.600278</v>
      </c>
      <c r="C46" s="14">
        <v>133.62403439</v>
      </c>
      <c r="D46" s="14">
        <v>137.46286956195001</v>
      </c>
      <c r="E46" s="14">
        <v>141.41678390975974</v>
      </c>
      <c r="F46" s="14">
        <v>145.49277782930855</v>
      </c>
      <c r="G46" s="14">
        <v>149.46</v>
      </c>
      <c r="H46" s="110"/>
      <c r="I46" s="110"/>
      <c r="J46" s="110"/>
      <c r="K46" s="110"/>
      <c r="L46" s="110"/>
      <c r="M46" s="110"/>
    </row>
    <row r="47" spans="1:13" ht="12.75">
      <c r="A47" s="20" t="s">
        <v>105</v>
      </c>
      <c r="B47" s="14">
        <v>120.30309327979998</v>
      </c>
      <c r="C47" s="14">
        <v>123.3610821193182</v>
      </c>
      <c r="D47" s="14">
        <v>128.53971785839207</v>
      </c>
      <c r="E47" s="14">
        <v>143.8936012991176</v>
      </c>
      <c r="F47" s="14">
        <v>147.74238065020964</v>
      </c>
      <c r="G47" s="14">
        <v>149.719</v>
      </c>
      <c r="H47" s="110"/>
      <c r="I47" s="110"/>
      <c r="J47" s="110"/>
      <c r="K47" s="110"/>
      <c r="L47" s="110"/>
      <c r="M47" s="110"/>
    </row>
    <row r="48" spans="1:13" ht="12.75">
      <c r="A48" s="20" t="s">
        <v>106</v>
      </c>
      <c r="B48" s="14">
        <v>4.80337364666387</v>
      </c>
      <c r="C48" s="14">
        <v>4.968947293327738</v>
      </c>
      <c r="D48" s="14">
        <v>5.135520939991608</v>
      </c>
      <c r="E48" s="14">
        <v>5.301094586655477</v>
      </c>
      <c r="F48" s="14">
        <v>5.4666682333193455</v>
      </c>
      <c r="G48" s="14">
        <v>5.633</v>
      </c>
      <c r="H48" s="110"/>
      <c r="I48" s="110"/>
      <c r="J48" s="110"/>
      <c r="K48" s="110"/>
      <c r="L48" s="110"/>
      <c r="M48" s="110"/>
    </row>
    <row r="49" spans="1:13" ht="12.75">
      <c r="A49" s="20" t="s">
        <v>107</v>
      </c>
      <c r="B49" s="14">
        <v>90.65939738321833</v>
      </c>
      <c r="C49" s="14">
        <v>92.46574800673167</v>
      </c>
      <c r="D49" s="14">
        <v>94.27459000679758</v>
      </c>
      <c r="E49" s="14">
        <v>96.07009243040835</v>
      </c>
      <c r="F49" s="14">
        <v>97.861397521548</v>
      </c>
      <c r="G49" s="14">
        <v>99.648</v>
      </c>
      <c r="H49" s="110"/>
      <c r="I49" s="110"/>
      <c r="J49" s="110"/>
      <c r="K49" s="110"/>
      <c r="L49" s="110"/>
      <c r="M49" s="110"/>
    </row>
    <row r="50" spans="1:13" ht="12.75">
      <c r="A50" s="20" t="s">
        <v>108</v>
      </c>
      <c r="B50" s="14">
        <v>36.184596892651335</v>
      </c>
      <c r="C50" s="14">
        <v>37.016211454694506</v>
      </c>
      <c r="D50" s="14">
        <v>37.85450475019376</v>
      </c>
      <c r="E50" s="14">
        <v>38.681238800878845</v>
      </c>
      <c r="F50" s="14">
        <v>39.494018730136695</v>
      </c>
      <c r="G50" s="14">
        <v>40.315</v>
      </c>
      <c r="H50" s="110"/>
      <c r="I50" s="110"/>
      <c r="J50" s="110"/>
      <c r="K50" s="110"/>
      <c r="L50" s="110"/>
      <c r="M50" s="110"/>
    </row>
    <row r="51" spans="1:13" ht="12.75">
      <c r="A51" s="20" t="s">
        <v>109</v>
      </c>
      <c r="B51" s="14">
        <v>2.1</v>
      </c>
      <c r="C51" s="14">
        <v>2.1</v>
      </c>
      <c r="D51" s="14">
        <v>2.1</v>
      </c>
      <c r="E51" s="14">
        <v>2.1</v>
      </c>
      <c r="F51" s="14">
        <v>2.1</v>
      </c>
      <c r="G51" s="14">
        <v>2.1</v>
      </c>
      <c r="H51" s="110"/>
      <c r="I51" s="110"/>
      <c r="J51" s="110"/>
      <c r="K51" s="110"/>
      <c r="L51" s="110"/>
      <c r="M51" s="110"/>
    </row>
    <row r="52" spans="1:13" ht="12.75">
      <c r="A52" s="20" t="s">
        <v>110</v>
      </c>
      <c r="B52" s="14">
        <v>6.1</v>
      </c>
      <c r="C52" s="14">
        <v>6.2</v>
      </c>
      <c r="D52" s="14">
        <v>6.3</v>
      </c>
      <c r="E52" s="14">
        <v>6.4</v>
      </c>
      <c r="F52" s="14">
        <v>6.5</v>
      </c>
      <c r="G52" s="14">
        <v>6.6</v>
      </c>
      <c r="H52" s="110"/>
      <c r="I52" s="110"/>
      <c r="J52" s="110"/>
      <c r="K52" s="110"/>
      <c r="L52" s="110"/>
      <c r="M52" s="110"/>
    </row>
    <row r="53" spans="1:13" ht="12.75">
      <c r="A53" s="20" t="s">
        <v>111</v>
      </c>
      <c r="B53" s="14">
        <v>6935.103981870001</v>
      </c>
      <c r="C53" s="14">
        <v>7093.804919887501</v>
      </c>
      <c r="D53" s="14">
        <v>7245.725859104916</v>
      </c>
      <c r="E53" s="14">
        <v>7383.455349770454</v>
      </c>
      <c r="F53" s="14">
        <v>7544.110427703673</v>
      </c>
      <c r="G53" s="14">
        <v>7699.315</v>
      </c>
      <c r="H53" s="110"/>
      <c r="I53" s="110"/>
      <c r="J53" s="110"/>
      <c r="K53" s="110"/>
      <c r="L53" s="110"/>
      <c r="M53" s="110"/>
    </row>
    <row r="54" spans="1:13" ht="12.75">
      <c r="A54" s="20" t="s">
        <v>112</v>
      </c>
      <c r="B54" s="14">
        <v>59.65250397185349</v>
      </c>
      <c r="C54" s="14">
        <v>60.34833983254925</v>
      </c>
      <c r="D54" s="14">
        <v>60.88039012046836</v>
      </c>
      <c r="E54" s="14">
        <v>61.43245670581073</v>
      </c>
      <c r="F54" s="14">
        <v>62.06344528726586</v>
      </c>
      <c r="G54" s="14">
        <v>62.787</v>
      </c>
      <c r="H54" s="110"/>
      <c r="I54" s="110"/>
      <c r="J54" s="110"/>
      <c r="K54" s="110"/>
      <c r="L54" s="110"/>
      <c r="M54" s="110"/>
    </row>
    <row r="55" spans="1:13" ht="12.75">
      <c r="A55" s="20" t="s">
        <v>113</v>
      </c>
      <c r="B55" s="14">
        <v>9.717600000000001</v>
      </c>
      <c r="C55" s="14">
        <v>9.971928292136</v>
      </c>
      <c r="D55" s="14">
        <v>10.215411272585522</v>
      </c>
      <c r="E55" s="14">
        <v>10.4306</v>
      </c>
      <c r="F55" s="14">
        <v>10.7101174826962</v>
      </c>
      <c r="G55" s="14">
        <v>11.062</v>
      </c>
      <c r="H55" s="110"/>
      <c r="I55" s="110"/>
      <c r="J55" s="110"/>
      <c r="K55" s="110"/>
      <c r="L55" s="110"/>
      <c r="M55" s="110"/>
    </row>
    <row r="56" spans="1:13" ht="12.75">
      <c r="A56" s="20" t="s">
        <v>114</v>
      </c>
      <c r="B56" s="14">
        <v>1697.5501256386</v>
      </c>
      <c r="C56" s="14">
        <v>1790.526784366518</v>
      </c>
      <c r="D56" s="14">
        <v>1892.524258487293</v>
      </c>
      <c r="E56" s="14">
        <v>1977.279545988529</v>
      </c>
      <c r="F56" s="14">
        <v>2093.3339933972993</v>
      </c>
      <c r="G56" s="14">
        <v>2165.831</v>
      </c>
      <c r="H56" s="110"/>
      <c r="I56" s="110"/>
      <c r="J56" s="110"/>
      <c r="K56" s="110"/>
      <c r="L56" s="110"/>
      <c r="M56" s="110"/>
    </row>
    <row r="57" spans="1:13" ht="12.75">
      <c r="A57" s="20" t="s">
        <v>115</v>
      </c>
      <c r="B57" s="14">
        <v>71.15697436133489</v>
      </c>
      <c r="C57" s="14">
        <v>73.02243617951669</v>
      </c>
      <c r="D57" s="14">
        <v>74.95389799769852</v>
      </c>
      <c r="E57" s="14">
        <v>76.95335981588032</v>
      </c>
      <c r="F57" s="14">
        <v>79.01682163406214</v>
      </c>
      <c r="G57" s="14">
        <v>81.158</v>
      </c>
      <c r="H57" s="110"/>
      <c r="I57" s="110"/>
      <c r="J57" s="110"/>
      <c r="K57" s="110"/>
      <c r="L57" s="110"/>
      <c r="M57" s="110"/>
    </row>
    <row r="58" spans="1:13" ht="12.75">
      <c r="A58" s="20" t="s">
        <v>116</v>
      </c>
      <c r="B58" s="14">
        <v>8.115596303062107</v>
      </c>
      <c r="C58" s="14">
        <v>8.427672606124213</v>
      </c>
      <c r="D58" s="14">
        <v>8.739748909186323</v>
      </c>
      <c r="E58" s="14">
        <v>9.051825212248428</v>
      </c>
      <c r="F58" s="14">
        <v>9.363901515310538</v>
      </c>
      <c r="G58" s="14">
        <v>9.676</v>
      </c>
      <c r="H58" s="110"/>
      <c r="I58" s="110"/>
      <c r="J58" s="110"/>
      <c r="K58" s="110"/>
      <c r="L58" s="110"/>
      <c r="M58" s="110"/>
    </row>
    <row r="59" spans="1:13" ht="12.75">
      <c r="A59" s="20" t="s">
        <v>117</v>
      </c>
      <c r="B59" s="14">
        <v>17.370561076616227</v>
      </c>
      <c r="C59" s="14">
        <v>17.770539118230253</v>
      </c>
      <c r="D59" s="14">
        <v>18.16699232043762</v>
      </c>
      <c r="E59" s="14">
        <v>18.56294010631841</v>
      </c>
      <c r="F59" s="14">
        <v>18.961421943724666</v>
      </c>
      <c r="G59" s="14">
        <v>19.363</v>
      </c>
      <c r="H59" s="110"/>
      <c r="I59" s="110"/>
      <c r="J59" s="110"/>
      <c r="K59" s="110"/>
      <c r="L59" s="110"/>
      <c r="M59" s="110"/>
    </row>
    <row r="60" spans="1:13" ht="12.75">
      <c r="A60" s="20" t="s">
        <v>118</v>
      </c>
      <c r="B60" s="14">
        <v>40.95619199096192</v>
      </c>
      <c r="C60" s="14">
        <v>41.472019894913785</v>
      </c>
      <c r="D60" s="14">
        <v>41.98903187877921</v>
      </c>
      <c r="E60" s="14">
        <v>42.507245703756915</v>
      </c>
      <c r="F60" s="14">
        <v>43.070703104482156</v>
      </c>
      <c r="G60" s="14">
        <v>43.626</v>
      </c>
      <c r="H60" s="110"/>
      <c r="I60" s="110"/>
      <c r="J60" s="110"/>
      <c r="K60" s="110"/>
      <c r="L60" s="110"/>
      <c r="M60" s="110"/>
    </row>
    <row r="61" spans="1:13" ht="12.75">
      <c r="A61" s="20" t="s">
        <v>119</v>
      </c>
      <c r="B61" s="14">
        <v>64.41500565423108</v>
      </c>
      <c r="C61" s="14">
        <v>65.37313130846216</v>
      </c>
      <c r="D61" s="14">
        <v>66.42125696269323</v>
      </c>
      <c r="E61" s="14">
        <v>67.43138261692432</v>
      </c>
      <c r="F61" s="14">
        <v>68.37450827115539</v>
      </c>
      <c r="G61" s="14">
        <v>69.446</v>
      </c>
      <c r="H61" s="110"/>
      <c r="I61" s="110"/>
      <c r="J61" s="110"/>
      <c r="K61" s="110"/>
      <c r="L61" s="110"/>
      <c r="M61" s="110"/>
    </row>
    <row r="62" spans="1:13" ht="12.75">
      <c r="A62" s="20" t="s">
        <v>120</v>
      </c>
      <c r="B62" s="14">
        <v>470.9878829218875</v>
      </c>
      <c r="C62" s="14">
        <v>476.60384799994523</v>
      </c>
      <c r="D62" s="14">
        <v>480.01095393592453</v>
      </c>
      <c r="E62" s="14">
        <v>483.41812137157876</v>
      </c>
      <c r="F62" s="14">
        <v>486.82587702346393</v>
      </c>
      <c r="G62" s="14">
        <v>490.234</v>
      </c>
      <c r="H62" s="110"/>
      <c r="I62" s="110"/>
      <c r="J62" s="110"/>
      <c r="K62" s="110"/>
      <c r="L62" s="110"/>
      <c r="M62" s="110"/>
    </row>
    <row r="63" spans="1:13" ht="12.75">
      <c r="A63" s="20" t="s">
        <v>121</v>
      </c>
      <c r="B63" s="14">
        <v>10.53180466704236</v>
      </c>
      <c r="C63" s="14">
        <v>10.703800550092822</v>
      </c>
      <c r="D63" s="14">
        <v>10.881165437986219</v>
      </c>
      <c r="E63" s="14">
        <v>11.064087245892054</v>
      </c>
      <c r="F63" s="14">
        <v>11.252760466010765</v>
      </c>
      <c r="G63" s="14">
        <v>11.421</v>
      </c>
      <c r="H63" s="110"/>
      <c r="I63" s="110"/>
      <c r="J63" s="110"/>
      <c r="K63" s="110"/>
      <c r="L63" s="110"/>
      <c r="M63" s="110"/>
    </row>
    <row r="64" spans="1:13" ht="12.75">
      <c r="A64" s="20" t="s">
        <v>122</v>
      </c>
      <c r="B64" s="14">
        <v>890.34</v>
      </c>
      <c r="C64" s="14">
        <v>885.16268</v>
      </c>
      <c r="D64" s="14">
        <v>904.829426</v>
      </c>
      <c r="E64" s="14">
        <v>925.397597148</v>
      </c>
      <c r="F64" s="14">
        <v>957.9216846214</v>
      </c>
      <c r="G64" s="14">
        <v>990.608</v>
      </c>
      <c r="H64" s="110"/>
      <c r="I64" s="110"/>
      <c r="J64" s="110"/>
      <c r="K64" s="110"/>
      <c r="L64" s="110"/>
      <c r="M64" s="110"/>
    </row>
    <row r="65" spans="1:13" ht="12.75">
      <c r="A65" s="20" t="s">
        <v>123</v>
      </c>
      <c r="B65" s="14">
        <v>111.8133</v>
      </c>
      <c r="C65" s="14">
        <v>115.45690149999999</v>
      </c>
      <c r="D65" s="14">
        <v>116.9408060075</v>
      </c>
      <c r="E65" s="14">
        <v>118.5570150375375</v>
      </c>
      <c r="F65" s="14">
        <v>120.13553011272519</v>
      </c>
      <c r="G65" s="14">
        <v>121.669</v>
      </c>
      <c r="H65" s="110"/>
      <c r="I65" s="110"/>
      <c r="J65" s="110"/>
      <c r="K65" s="110"/>
      <c r="L65" s="110"/>
      <c r="M65" s="110"/>
    </row>
    <row r="66" spans="1:13" ht="12.75">
      <c r="A66" s="20" t="s">
        <v>124</v>
      </c>
      <c r="B66" s="14">
        <v>47.697</v>
      </c>
      <c r="C66" s="14">
        <v>49.609</v>
      </c>
      <c r="D66" s="14">
        <v>50.357</v>
      </c>
      <c r="E66" s="14">
        <v>51.135</v>
      </c>
      <c r="F66" s="14">
        <v>52.629</v>
      </c>
      <c r="G66" s="14">
        <v>53.743</v>
      </c>
      <c r="H66" s="110"/>
      <c r="I66" s="110"/>
      <c r="J66" s="110"/>
      <c r="K66" s="110"/>
      <c r="L66" s="110"/>
      <c r="M66" s="110"/>
    </row>
    <row r="67" spans="1:13" ht="12.75">
      <c r="A67" s="20" t="s">
        <v>125</v>
      </c>
      <c r="B67" s="14">
        <v>91.99790772796919</v>
      </c>
      <c r="C67" s="14">
        <v>96.26258722392102</v>
      </c>
      <c r="D67" s="14">
        <v>99.54849682590846</v>
      </c>
      <c r="E67" s="14">
        <v>99.64446120333388</v>
      </c>
      <c r="F67" s="14">
        <v>103.07413539193317</v>
      </c>
      <c r="G67" s="14">
        <v>107.145</v>
      </c>
      <c r="H67" s="110"/>
      <c r="I67" s="110"/>
      <c r="J67" s="110"/>
      <c r="K67" s="110"/>
      <c r="L67" s="110"/>
      <c r="M67" s="110"/>
    </row>
    <row r="68" spans="1:13" ht="12.75">
      <c r="A68" s="20" t="s">
        <v>126</v>
      </c>
      <c r="B68" s="14">
        <v>86.339</v>
      </c>
      <c r="C68" s="14">
        <v>88.192</v>
      </c>
      <c r="D68" s="14">
        <v>90.102</v>
      </c>
      <c r="E68" s="14">
        <v>89.148</v>
      </c>
      <c r="F68" s="14">
        <v>91.552</v>
      </c>
      <c r="G68" s="14">
        <v>93.484</v>
      </c>
      <c r="H68" s="110"/>
      <c r="I68" s="110"/>
      <c r="J68" s="110"/>
      <c r="K68" s="110"/>
      <c r="L68" s="110"/>
      <c r="M68" s="110"/>
    </row>
    <row r="69" spans="1:13" ht="12.75">
      <c r="A69" s="20" t="s">
        <v>127</v>
      </c>
      <c r="B69" s="14">
        <v>22.9383050654471</v>
      </c>
      <c r="C69" s="14">
        <v>23.256368878122395</v>
      </c>
      <c r="D69" s="14">
        <v>23.575854356474068</v>
      </c>
      <c r="E69" s="14">
        <v>23.887727810876825</v>
      </c>
      <c r="F69" s="14">
        <v>24.197206122120484</v>
      </c>
      <c r="G69" s="14">
        <v>24.504</v>
      </c>
      <c r="H69" s="110"/>
      <c r="I69" s="110"/>
      <c r="J69" s="110"/>
      <c r="K69" s="110"/>
      <c r="L69" s="110"/>
      <c r="M69" s="110"/>
    </row>
    <row r="70" spans="1:13" ht="12.75">
      <c r="A70" s="20" t="s">
        <v>128</v>
      </c>
      <c r="B70" s="14">
        <v>2.580615885509839</v>
      </c>
      <c r="C70" s="14">
        <v>2.6033117710196785</v>
      </c>
      <c r="D70" s="14">
        <v>2.6260076565295174</v>
      </c>
      <c r="E70" s="14">
        <v>2.6487035420393568</v>
      </c>
      <c r="F70" s="14">
        <v>2.671399427549196</v>
      </c>
      <c r="G70" s="14">
        <v>2.694</v>
      </c>
      <c r="H70" s="110"/>
      <c r="I70" s="110"/>
      <c r="J70" s="110"/>
      <c r="K70" s="110"/>
      <c r="L70" s="110"/>
      <c r="M70" s="110"/>
    </row>
    <row r="71" spans="1:13" ht="12.75">
      <c r="A71" s="20" t="s">
        <v>129</v>
      </c>
      <c r="B71" s="14">
        <v>863.2107834845</v>
      </c>
      <c r="C71" s="14">
        <v>923.9180834724837</v>
      </c>
      <c r="D71" s="14">
        <v>941.7823654555551</v>
      </c>
      <c r="E71" s="14">
        <v>954.4558470174311</v>
      </c>
      <c r="F71" s="14">
        <v>966.7098487942889</v>
      </c>
      <c r="G71" s="14">
        <v>979.21</v>
      </c>
      <c r="H71" s="110"/>
      <c r="I71" s="110"/>
      <c r="J71" s="110"/>
      <c r="K71" s="110"/>
      <c r="L71" s="110"/>
      <c r="M71" s="110"/>
    </row>
    <row r="72" spans="1:13" ht="12.75">
      <c r="A72" s="20" t="s">
        <v>130</v>
      </c>
      <c r="B72" s="14">
        <v>3.1330975499999996</v>
      </c>
      <c r="C72" s="14">
        <v>3.148763037749999</v>
      </c>
      <c r="D72" s="14">
        <v>3.164506852938749</v>
      </c>
      <c r="E72" s="14">
        <v>3.180329387203442</v>
      </c>
      <c r="F72" s="14">
        <v>3.1962310341394593</v>
      </c>
      <c r="G72" s="14">
        <v>3.212</v>
      </c>
      <c r="H72" s="110"/>
      <c r="I72" s="110"/>
      <c r="J72" s="110"/>
      <c r="K72" s="110"/>
      <c r="L72" s="110"/>
      <c r="M72" s="110"/>
    </row>
    <row r="73" spans="1:13" ht="12.75">
      <c r="A73" s="20" t="s">
        <v>131</v>
      </c>
      <c r="B73" s="14">
        <v>67.65346135633284</v>
      </c>
      <c r="C73" s="14">
        <v>71.39950281688756</v>
      </c>
      <c r="D73" s="14">
        <v>72.54358565726454</v>
      </c>
      <c r="E73" s="14">
        <v>69.36481323018847</v>
      </c>
      <c r="F73" s="14">
        <v>70.13143498544521</v>
      </c>
      <c r="G73" s="14">
        <v>71.125</v>
      </c>
      <c r="H73" s="110"/>
      <c r="I73" s="110"/>
      <c r="J73" s="110"/>
      <c r="K73" s="110"/>
      <c r="L73" s="110"/>
      <c r="M73" s="110"/>
    </row>
    <row r="74" spans="1:13" ht="12.75">
      <c r="A74" s="20" t="s">
        <v>132</v>
      </c>
      <c r="B74" s="14">
        <v>26.22468329576984</v>
      </c>
      <c r="C74" s="14">
        <v>27.366458811539676</v>
      </c>
      <c r="D74" s="14">
        <v>28.520834420549516</v>
      </c>
      <c r="E74" s="14">
        <v>29.688339326715436</v>
      </c>
      <c r="F74" s="14">
        <v>30.86952496051799</v>
      </c>
      <c r="G74" s="14">
        <v>32.066</v>
      </c>
      <c r="H74" s="110"/>
      <c r="I74" s="110"/>
      <c r="J74" s="110"/>
      <c r="K74" s="110"/>
      <c r="L74" s="110"/>
      <c r="M74" s="110"/>
    </row>
    <row r="75" spans="1:13" ht="12.75">
      <c r="A75" s="20" t="s">
        <v>133</v>
      </c>
      <c r="B75" s="14">
        <v>1304.8571354740745</v>
      </c>
      <c r="C75" s="14">
        <v>1327.3790526995663</v>
      </c>
      <c r="D75" s="14">
        <v>1341.8214489932839</v>
      </c>
      <c r="E75" s="14">
        <v>1356.4521021650714</v>
      </c>
      <c r="F75" s="14">
        <v>1368.57610579904</v>
      </c>
      <c r="G75" s="14">
        <v>1380.947</v>
      </c>
      <c r="H75" s="110"/>
      <c r="I75" s="110"/>
      <c r="J75" s="110"/>
      <c r="K75" s="110"/>
      <c r="L75" s="110"/>
      <c r="M75" s="110"/>
    </row>
    <row r="76" spans="1:13" ht="12.75">
      <c r="A76" s="20" t="s">
        <v>134</v>
      </c>
      <c r="B76" s="14">
        <v>70.29684</v>
      </c>
      <c r="C76" s="14">
        <v>72.62783999999999</v>
      </c>
      <c r="D76" s="14">
        <v>74.97283999999999</v>
      </c>
      <c r="E76" s="14">
        <v>77.33084</v>
      </c>
      <c r="F76" s="14">
        <v>79.70284</v>
      </c>
      <c r="G76" s="14">
        <v>82.088</v>
      </c>
      <c r="H76" s="110"/>
      <c r="I76" s="110"/>
      <c r="J76" s="110"/>
      <c r="K76" s="110"/>
      <c r="L76" s="110"/>
      <c r="M76" s="110"/>
    </row>
    <row r="77" spans="1:13" ht="12.75">
      <c r="A77" s="20" t="s">
        <v>135</v>
      </c>
      <c r="B77" s="14">
        <v>18.1</v>
      </c>
      <c r="C77" s="14">
        <v>18.3</v>
      </c>
      <c r="D77" s="14">
        <v>18.5</v>
      </c>
      <c r="E77" s="14">
        <v>18.7</v>
      </c>
      <c r="F77" s="14">
        <v>18.9</v>
      </c>
      <c r="G77" s="14">
        <v>19.1</v>
      </c>
      <c r="H77" s="110"/>
      <c r="I77" s="110"/>
      <c r="J77" s="110"/>
      <c r="K77" s="110"/>
      <c r="L77" s="110"/>
      <c r="M77" s="110"/>
    </row>
    <row r="78" spans="1:13" ht="12.75">
      <c r="A78" s="20" t="s">
        <v>136</v>
      </c>
      <c r="B78" s="14">
        <v>21.989032665958984</v>
      </c>
      <c r="C78" s="14">
        <v>22.4438451470929</v>
      </c>
      <c r="D78" s="14">
        <v>22.905890010139696</v>
      </c>
      <c r="E78" s="14">
        <v>23.377208081606707</v>
      </c>
      <c r="F78" s="14">
        <v>23.941271796713554</v>
      </c>
      <c r="G78" s="14">
        <v>24.497</v>
      </c>
      <c r="H78" s="110"/>
      <c r="I78" s="110"/>
      <c r="J78" s="110"/>
      <c r="K78" s="110"/>
      <c r="L78" s="110"/>
      <c r="M78" s="110"/>
    </row>
    <row r="79" spans="1:13" ht="12.75">
      <c r="A79" s="20" t="s">
        <v>137</v>
      </c>
      <c r="B79" s="14">
        <v>63.753084745762706</v>
      </c>
      <c r="C79" s="14">
        <v>75.90916949152542</v>
      </c>
      <c r="D79" s="14">
        <v>78.55625423728813</v>
      </c>
      <c r="E79" s="14">
        <v>81.20133898305086</v>
      </c>
      <c r="F79" s="14">
        <v>84.00042372881356</v>
      </c>
      <c r="G79" s="14">
        <v>86.907</v>
      </c>
      <c r="H79" s="110"/>
      <c r="I79" s="110"/>
      <c r="J79" s="110"/>
      <c r="K79" s="110"/>
      <c r="L79" s="110"/>
      <c r="M79" s="110"/>
    </row>
    <row r="80" spans="1:13" ht="12.75">
      <c r="A80" s="20" t="s">
        <v>138</v>
      </c>
      <c r="B80" s="14">
        <v>511.34464775</v>
      </c>
      <c r="C80" s="14">
        <v>526.9392959887499</v>
      </c>
      <c r="D80" s="14">
        <v>545.8614974686938</v>
      </c>
      <c r="E80" s="14">
        <v>566.0362549560373</v>
      </c>
      <c r="F80" s="14">
        <v>585.612310529042</v>
      </c>
      <c r="G80" s="14">
        <v>603.528</v>
      </c>
      <c r="H80" s="110"/>
      <c r="I80" s="110"/>
      <c r="J80" s="110"/>
      <c r="K80" s="110"/>
      <c r="L80" s="110"/>
      <c r="M80" s="110"/>
    </row>
    <row r="81" spans="1:13" ht="12.75">
      <c r="A81" s="20" t="s">
        <v>139</v>
      </c>
      <c r="B81" s="14">
        <v>21.525</v>
      </c>
      <c r="C81" s="14">
        <v>22.585</v>
      </c>
      <c r="D81" s="14">
        <v>23.719</v>
      </c>
      <c r="E81" s="14">
        <v>24.937</v>
      </c>
      <c r="F81" s="14">
        <v>26.249</v>
      </c>
      <c r="G81" s="14">
        <v>27.659</v>
      </c>
      <c r="H81" s="110"/>
      <c r="I81" s="110"/>
      <c r="J81" s="110"/>
      <c r="K81" s="110"/>
      <c r="L81" s="110"/>
      <c r="M81" s="110"/>
    </row>
    <row r="82" spans="1:13" ht="12.75">
      <c r="A82" s="20" t="s">
        <v>140</v>
      </c>
      <c r="B82" s="14">
        <v>396.25014285714286</v>
      </c>
      <c r="C82" s="14">
        <v>408.96714285714285</v>
      </c>
      <c r="D82" s="14">
        <v>422.74514285714287</v>
      </c>
      <c r="E82" s="14">
        <v>437.3191428571428</v>
      </c>
      <c r="F82" s="14">
        <v>452.78014285714283</v>
      </c>
      <c r="G82" s="14">
        <v>469.185</v>
      </c>
      <c r="H82" s="110"/>
      <c r="I82" s="110"/>
      <c r="J82" s="110"/>
      <c r="K82" s="110"/>
      <c r="L82" s="110"/>
      <c r="M82" s="110"/>
    </row>
    <row r="83" spans="1:13" ht="12.75">
      <c r="A83" s="20" t="s">
        <v>141</v>
      </c>
      <c r="B83" s="14">
        <v>3.5350125322384973</v>
      </c>
      <c r="C83" s="14">
        <v>3.6970257271434086</v>
      </c>
      <c r="D83" s="14">
        <v>3.8176359172131</v>
      </c>
      <c r="E83" s="14">
        <v>3.985198109639605</v>
      </c>
      <c r="F83" s="14">
        <v>4.074251075567766</v>
      </c>
      <c r="G83" s="14">
        <v>4.241</v>
      </c>
      <c r="H83" s="110"/>
      <c r="I83" s="110"/>
      <c r="J83" s="110"/>
      <c r="K83" s="110"/>
      <c r="L83" s="110"/>
      <c r="M83" s="110"/>
    </row>
    <row r="84" spans="1:13" ht="12.75">
      <c r="A84" s="20" t="s">
        <v>142</v>
      </c>
      <c r="B84" s="14">
        <v>27.615984719999997</v>
      </c>
      <c r="C84" s="14">
        <v>27.86832464359999</v>
      </c>
      <c r="D84" s="14">
        <v>28.123166266817996</v>
      </c>
      <c r="E84" s="14">
        <v>28.381512098152083</v>
      </c>
      <c r="F84" s="14">
        <v>28.643364658642838</v>
      </c>
      <c r="G84" s="14">
        <v>28.909</v>
      </c>
      <c r="H84" s="110"/>
      <c r="I84" s="110"/>
      <c r="J84" s="110"/>
      <c r="K84" s="110"/>
      <c r="L84" s="110"/>
      <c r="M84" s="110"/>
    </row>
    <row r="85" spans="1:13" ht="12.75">
      <c r="A85" s="20" t="s">
        <v>143</v>
      </c>
      <c r="B85" s="14">
        <v>18.872204794047327</v>
      </c>
      <c r="C85" s="14">
        <v>19.00872958809466</v>
      </c>
      <c r="D85" s="14">
        <v>19.146254382141986</v>
      </c>
      <c r="E85" s="14">
        <v>19.283779176189313</v>
      </c>
      <c r="F85" s="14">
        <v>19.421303970236643</v>
      </c>
      <c r="G85" s="14">
        <v>19.558</v>
      </c>
      <c r="H85" s="110"/>
      <c r="I85" s="110"/>
      <c r="J85" s="110"/>
      <c r="K85" s="110"/>
      <c r="L85" s="110"/>
      <c r="M85" s="110"/>
    </row>
    <row r="86" spans="1:13" ht="12.75">
      <c r="A86" s="20" t="s">
        <v>144</v>
      </c>
      <c r="B86" s="14">
        <v>9698.779200690176</v>
      </c>
      <c r="C86" s="14">
        <v>9973.177406252333</v>
      </c>
      <c r="D86" s="14">
        <v>10163.996175488579</v>
      </c>
      <c r="E86" s="14">
        <v>10337.869945486724</v>
      </c>
      <c r="F86" s="14">
        <v>10500.766253362168</v>
      </c>
      <c r="G86" s="14">
        <v>10668.457</v>
      </c>
      <c r="H86" s="110"/>
      <c r="I86" s="110"/>
      <c r="J86" s="110"/>
      <c r="K86" s="110"/>
      <c r="L86" s="110"/>
      <c r="M86" s="110"/>
    </row>
    <row r="87" spans="1:13" ht="12.75">
      <c r="A87" s="20" t="s">
        <v>145</v>
      </c>
      <c r="B87" s="14">
        <v>15.93712777189137</v>
      </c>
      <c r="C87" s="14">
        <v>16.36992155144456</v>
      </c>
      <c r="D87" s="14">
        <v>16.81414930908696</v>
      </c>
      <c r="E87" s="14">
        <v>17.255995066293806</v>
      </c>
      <c r="F87" s="14">
        <v>17.69353871564785</v>
      </c>
      <c r="G87" s="14">
        <v>18.128</v>
      </c>
      <c r="H87" s="110"/>
      <c r="I87" s="110"/>
      <c r="J87" s="110"/>
      <c r="K87" s="110"/>
      <c r="L87" s="110"/>
      <c r="M87" s="110"/>
    </row>
    <row r="88" spans="1:13" ht="12.75">
      <c r="A88" s="20" t="s">
        <v>146</v>
      </c>
      <c r="B88" s="14">
        <v>412.491</v>
      </c>
      <c r="C88" s="14">
        <v>429.04</v>
      </c>
      <c r="D88" s="14">
        <v>449.642</v>
      </c>
      <c r="E88" s="14">
        <v>472.26</v>
      </c>
      <c r="F88" s="14">
        <v>494.272</v>
      </c>
      <c r="G88" s="14">
        <v>517.432</v>
      </c>
      <c r="H88" s="110"/>
      <c r="I88" s="110"/>
      <c r="J88" s="110"/>
      <c r="K88" s="110"/>
      <c r="L88" s="110"/>
      <c r="M88" s="110"/>
    </row>
    <row r="89" spans="1:13" ht="12.75">
      <c r="A89" s="20" t="s">
        <v>147</v>
      </c>
      <c r="B89" s="14">
        <v>208.9681</v>
      </c>
      <c r="C89" s="14">
        <v>213.94496666666666</v>
      </c>
      <c r="D89" s="14">
        <v>218.0433</v>
      </c>
      <c r="E89" s="14">
        <v>200.1093</v>
      </c>
      <c r="F89" s="14">
        <v>203.3689085609028</v>
      </c>
      <c r="G89" s="14">
        <v>206.849</v>
      </c>
      <c r="H89" s="110"/>
      <c r="I89" s="110"/>
      <c r="J89" s="110"/>
      <c r="K89" s="110"/>
      <c r="L89" s="110"/>
      <c r="M89" s="110"/>
    </row>
    <row r="90" spans="1:13" ht="12.75">
      <c r="A90" s="20" t="s">
        <v>148</v>
      </c>
      <c r="B90" s="14">
        <v>1118.40664</v>
      </c>
      <c r="C90" s="14">
        <v>1161.7637288999456</v>
      </c>
      <c r="D90" s="14">
        <v>1216.0005210915099</v>
      </c>
      <c r="E90" s="14">
        <v>1287.738244808747</v>
      </c>
      <c r="F90" s="14">
        <v>1344.0997160152554</v>
      </c>
      <c r="G90" s="14">
        <v>1419.865</v>
      </c>
      <c r="H90" s="110"/>
      <c r="I90" s="110"/>
      <c r="J90" s="110"/>
      <c r="K90" s="110"/>
      <c r="L90" s="110"/>
      <c r="M90" s="110"/>
    </row>
    <row r="91" spans="1:13" ht="12.75">
      <c r="A91" s="20" t="s">
        <v>149</v>
      </c>
      <c r="B91" s="14">
        <v>111.30145788</v>
      </c>
      <c r="C91" s="14">
        <v>114.63623245880001</v>
      </c>
      <c r="D91" s="14">
        <v>117.87833478338801</v>
      </c>
      <c r="E91" s="14">
        <v>121.03878813122189</v>
      </c>
      <c r="F91" s="14">
        <v>125.92261601253409</v>
      </c>
      <c r="G91" s="14">
        <v>129.539</v>
      </c>
      <c r="H91" s="110"/>
      <c r="I91" s="110"/>
      <c r="J91" s="110"/>
      <c r="K91" s="110"/>
      <c r="L91" s="110"/>
      <c r="M91" s="110"/>
    </row>
    <row r="92" spans="1:13" ht="12.75">
      <c r="A92" s="20" t="s">
        <v>150</v>
      </c>
      <c r="B92" s="14">
        <v>198.475</v>
      </c>
      <c r="C92" s="14">
        <v>204.186</v>
      </c>
      <c r="D92" s="14">
        <v>204.384</v>
      </c>
      <c r="E92" s="14">
        <v>210.022</v>
      </c>
      <c r="F92" s="14">
        <v>215.836</v>
      </c>
      <c r="G92" s="14">
        <v>221.326</v>
      </c>
      <c r="H92" s="110"/>
      <c r="I92" s="110"/>
      <c r="J92" s="110"/>
      <c r="K92" s="110"/>
      <c r="L92" s="110"/>
      <c r="M92" s="110"/>
    </row>
    <row r="93" spans="1:13" ht="12.75">
      <c r="A93" s="20" t="s">
        <v>151</v>
      </c>
      <c r="B93" s="14">
        <v>82.35837902400002</v>
      </c>
      <c r="C93" s="14">
        <v>83.95188132615999</v>
      </c>
      <c r="D93" s="14">
        <v>85.58682980158</v>
      </c>
      <c r="E93" s="14">
        <v>94.11461213499739</v>
      </c>
      <c r="F93" s="14">
        <v>97.50221775102133</v>
      </c>
      <c r="G93" s="14">
        <v>101.511</v>
      </c>
      <c r="H93" s="110"/>
      <c r="I93" s="110"/>
      <c r="J93" s="110"/>
      <c r="K93" s="110"/>
      <c r="L93" s="110"/>
      <c r="M93" s="110"/>
    </row>
    <row r="94" spans="1:13" ht="12.75">
      <c r="A94" s="20" t="s">
        <v>152</v>
      </c>
      <c r="B94" s="14">
        <v>40.890155150020554</v>
      </c>
      <c r="C94" s="14">
        <v>41.250155150020554</v>
      </c>
      <c r="D94" s="14">
        <v>41.250155150020554</v>
      </c>
      <c r="E94" s="14">
        <v>41.61015515002055</v>
      </c>
      <c r="F94" s="14">
        <v>41.61015515002055</v>
      </c>
      <c r="G94" s="14">
        <v>41.97</v>
      </c>
      <c r="H94" s="110"/>
      <c r="I94" s="110"/>
      <c r="J94" s="110"/>
      <c r="K94" s="110"/>
      <c r="L94" s="110"/>
      <c r="M94" s="110"/>
    </row>
    <row r="95" spans="1:13" ht="12.75">
      <c r="A95" s="20" t="s">
        <v>153</v>
      </c>
      <c r="B95" s="14">
        <v>112.9</v>
      </c>
      <c r="C95" s="14">
        <v>113.7</v>
      </c>
      <c r="D95" s="14">
        <v>114.5</v>
      </c>
      <c r="E95" s="14">
        <v>125.3</v>
      </c>
      <c r="F95" s="14">
        <v>116</v>
      </c>
      <c r="G95" s="14">
        <v>116.9</v>
      </c>
      <c r="H95" s="110"/>
      <c r="I95" s="110"/>
      <c r="J95" s="110"/>
      <c r="K95" s="110"/>
      <c r="L95" s="110"/>
      <c r="M95" s="110"/>
    </row>
    <row r="96" spans="1:13" ht="12.75">
      <c r="A96" s="20" t="s">
        <v>154</v>
      </c>
      <c r="B96" s="14">
        <v>208.5423518819611</v>
      </c>
      <c r="C96" s="14">
        <v>215.3453578877745</v>
      </c>
      <c r="D96" s="14">
        <v>204.11095891898597</v>
      </c>
      <c r="E96" s="14">
        <v>213.60885084766522</v>
      </c>
      <c r="F96" s="14">
        <v>219.54508566830796</v>
      </c>
      <c r="G96" s="14">
        <v>226.383</v>
      </c>
      <c r="H96" s="110"/>
      <c r="I96" s="110"/>
      <c r="J96" s="110"/>
      <c r="K96" s="110"/>
      <c r="L96" s="110"/>
      <c r="M96" s="110"/>
    </row>
    <row r="97" spans="1:13" ht="12.75">
      <c r="A97" s="20" t="s">
        <v>155</v>
      </c>
      <c r="B97" s="14">
        <v>11.030524037430348</v>
      </c>
      <c r="C97" s="14">
        <v>11.230289895498597</v>
      </c>
      <c r="D97" s="14">
        <v>11.443052619054445</v>
      </c>
      <c r="E97" s="14">
        <v>11.665334216025315</v>
      </c>
      <c r="F97" s="14">
        <v>11.864161596626298</v>
      </c>
      <c r="G97" s="14">
        <v>12.081</v>
      </c>
      <c r="H97" s="110"/>
      <c r="I97" s="110"/>
      <c r="J97" s="110"/>
      <c r="K97" s="110"/>
      <c r="L97" s="110"/>
      <c r="M97" s="110"/>
    </row>
    <row r="98" spans="1:13" ht="12.75">
      <c r="A98" s="20" t="s">
        <v>156</v>
      </c>
      <c r="B98" s="14">
        <v>24.8650072</v>
      </c>
      <c r="C98" s="14">
        <v>25.487702235999997</v>
      </c>
      <c r="D98" s="14">
        <v>26.11252574718</v>
      </c>
      <c r="E98" s="14">
        <v>26.738478375915896</v>
      </c>
      <c r="F98" s="14">
        <v>27.365560767795476</v>
      </c>
      <c r="G98" s="14">
        <v>27.994</v>
      </c>
      <c r="H98" s="110"/>
      <c r="I98" s="110"/>
      <c r="J98" s="110"/>
      <c r="K98" s="110"/>
      <c r="L98" s="110"/>
      <c r="M98" s="110"/>
    </row>
    <row r="99" spans="1:13" ht="12.75">
      <c r="A99" s="20" t="s">
        <v>157</v>
      </c>
      <c r="B99" s="14">
        <v>34.635044737831585</v>
      </c>
      <c r="C99" s="14">
        <v>35.1632917418272</v>
      </c>
      <c r="D99" s="14">
        <v>35.70201442370886</v>
      </c>
      <c r="E99" s="14">
        <v>36.251547580908344</v>
      </c>
      <c r="F99" s="14">
        <v>36.79484913257347</v>
      </c>
      <c r="G99" s="14">
        <v>37.312</v>
      </c>
      <c r="H99" s="110"/>
      <c r="I99" s="110"/>
      <c r="J99" s="110"/>
      <c r="K99" s="110"/>
      <c r="L99" s="110"/>
      <c r="M99" s="110"/>
    </row>
    <row r="100" spans="1:13" ht="12.75">
      <c r="A100" s="20" t="s">
        <v>158</v>
      </c>
      <c r="B100" s="14">
        <v>6.961588797887377</v>
      </c>
      <c r="C100" s="14">
        <v>7.152916595774753</v>
      </c>
      <c r="D100" s="14">
        <v>7.344244393662131</v>
      </c>
      <c r="E100" s="14">
        <v>7.535572191549508</v>
      </c>
      <c r="F100" s="14">
        <v>7.726899989436885</v>
      </c>
      <c r="G100" s="14">
        <v>7.919</v>
      </c>
      <c r="H100" s="110"/>
      <c r="I100" s="110"/>
      <c r="J100" s="110"/>
      <c r="K100" s="110"/>
      <c r="L100" s="110"/>
      <c r="M100" s="110"/>
    </row>
    <row r="101" spans="1:13" ht="12.75">
      <c r="A101" s="20" t="s">
        <v>159</v>
      </c>
      <c r="B101" s="14">
        <v>3.8278138279569895</v>
      </c>
      <c r="C101" s="14">
        <v>3.921074911956989</v>
      </c>
      <c r="D101" s="14">
        <v>4.018252961484989</v>
      </c>
      <c r="E101" s="14">
        <v>4.119512489093165</v>
      </c>
      <c r="F101" s="14">
        <v>4.225024916860885</v>
      </c>
      <c r="G101" s="14">
        <v>4.335</v>
      </c>
      <c r="H101" s="110"/>
      <c r="I101" s="110"/>
      <c r="J101" s="110"/>
      <c r="K101" s="110"/>
      <c r="L101" s="110"/>
      <c r="M101" s="110"/>
    </row>
    <row r="102" spans="1:13" ht="12.75">
      <c r="A102" s="20" t="s">
        <v>160</v>
      </c>
      <c r="B102" s="14">
        <v>90.27883073278588</v>
      </c>
      <c r="C102" s="14">
        <v>92.28542071847315</v>
      </c>
      <c r="D102" s="14">
        <v>94.30282202164818</v>
      </c>
      <c r="E102" s="14">
        <v>96.33134686219776</v>
      </c>
      <c r="F102" s="14">
        <v>98.29937788691352</v>
      </c>
      <c r="G102" s="14">
        <v>100.243</v>
      </c>
      <c r="H102" s="110"/>
      <c r="I102" s="110"/>
      <c r="J102" s="110"/>
      <c r="K102" s="110"/>
      <c r="L102" s="110"/>
      <c r="M102" s="110"/>
    </row>
    <row r="103" spans="1:13" ht="12.75">
      <c r="A103" s="20" t="s">
        <v>161</v>
      </c>
      <c r="B103" s="14">
        <v>386.945</v>
      </c>
      <c r="C103" s="14">
        <v>412.378</v>
      </c>
      <c r="D103" s="14">
        <v>428.469</v>
      </c>
      <c r="E103" s="14">
        <v>445.805</v>
      </c>
      <c r="F103" s="14">
        <v>463.034</v>
      </c>
      <c r="G103" s="14">
        <v>482.427</v>
      </c>
      <c r="H103" s="110"/>
      <c r="I103" s="110"/>
      <c r="J103" s="110"/>
      <c r="K103" s="110"/>
      <c r="L103" s="110"/>
      <c r="M103" s="110"/>
    </row>
    <row r="104" spans="1:13" ht="12.75">
      <c r="A104" s="20" t="s">
        <v>162</v>
      </c>
      <c r="B104" s="14">
        <v>42.8251061276038</v>
      </c>
      <c r="C104" s="14">
        <v>44.481583618392605</v>
      </c>
      <c r="D104" s="14">
        <v>46.021870519597776</v>
      </c>
      <c r="E104" s="14">
        <v>47.622450839332714</v>
      </c>
      <c r="F104" s="14">
        <v>49.2375893787835</v>
      </c>
      <c r="G104" s="14">
        <v>50.83</v>
      </c>
      <c r="H104" s="110"/>
      <c r="I104" s="110"/>
      <c r="J104" s="110"/>
      <c r="K104" s="110"/>
      <c r="L104" s="110"/>
      <c r="M104" s="110"/>
    </row>
    <row r="105" spans="1:13" ht="12.75">
      <c r="A105" s="20" t="s">
        <v>163</v>
      </c>
      <c r="B105" s="14">
        <v>24.655311363549913</v>
      </c>
      <c r="C105" s="14">
        <v>25.686664748083246</v>
      </c>
      <c r="D105" s="14">
        <v>25.91876305191083</v>
      </c>
      <c r="E105" s="14">
        <v>26.1516137242256</v>
      </c>
      <c r="F105" s="14">
        <v>26.484998130904458</v>
      </c>
      <c r="G105" s="14">
        <v>26.806</v>
      </c>
      <c r="H105" s="110"/>
      <c r="I105" s="110"/>
      <c r="J105" s="110"/>
      <c r="K105" s="110"/>
      <c r="L105" s="110"/>
      <c r="M105" s="110"/>
    </row>
    <row r="106" spans="1:13" ht="12.75">
      <c r="A106" s="20" t="s">
        <v>164</v>
      </c>
      <c r="B106" s="14">
        <v>371.87637</v>
      </c>
      <c r="C106" s="14">
        <v>440.21557</v>
      </c>
      <c r="D106" s="14">
        <v>473.25707666666665</v>
      </c>
      <c r="E106" s="14">
        <v>514.8460766666667</v>
      </c>
      <c r="F106" s="14">
        <v>544.841748574921</v>
      </c>
      <c r="G106" s="14">
        <v>577.086</v>
      </c>
      <c r="H106" s="110"/>
      <c r="I106" s="110"/>
      <c r="J106" s="110"/>
      <c r="K106" s="110"/>
      <c r="L106" s="110"/>
      <c r="M106" s="110"/>
    </row>
    <row r="107" spans="1:13" ht="12.75">
      <c r="A107" s="20" t="s">
        <v>165</v>
      </c>
      <c r="B107" s="14">
        <v>118.311</v>
      </c>
      <c r="C107" s="14">
        <v>107.723</v>
      </c>
      <c r="D107" s="14">
        <v>114.33</v>
      </c>
      <c r="E107" s="14">
        <v>121.238</v>
      </c>
      <c r="F107" s="14">
        <v>124.456</v>
      </c>
      <c r="G107" s="14">
        <v>132.044</v>
      </c>
      <c r="H107" s="110"/>
      <c r="I107" s="110"/>
      <c r="J107" s="110"/>
      <c r="K107" s="110"/>
      <c r="L107" s="110"/>
      <c r="M107" s="110"/>
    </row>
    <row r="108" spans="1:13" ht="12.75">
      <c r="A108" s="20" t="s">
        <v>166</v>
      </c>
      <c r="B108" s="14">
        <v>1.22672</v>
      </c>
      <c r="C108" s="14">
        <v>1.2268</v>
      </c>
      <c r="D108" s="14">
        <v>1.22672</v>
      </c>
      <c r="E108" s="14">
        <v>1.22672</v>
      </c>
      <c r="F108" s="14">
        <v>1.32946</v>
      </c>
      <c r="G108" s="14">
        <v>1.33</v>
      </c>
      <c r="H108" s="110"/>
      <c r="I108" s="110"/>
      <c r="J108" s="110"/>
      <c r="K108" s="110"/>
      <c r="L108" s="110"/>
      <c r="M108" s="110"/>
    </row>
    <row r="109" spans="1:13" ht="12.75">
      <c r="A109" s="20" t="s">
        <v>167</v>
      </c>
      <c r="B109" s="14">
        <v>54.64119194435879</v>
      </c>
      <c r="C109" s="14">
        <v>54.800943888717576</v>
      </c>
      <c r="D109" s="14">
        <v>54.960695833076365</v>
      </c>
      <c r="E109" s="14">
        <v>55.12044777743516</v>
      </c>
      <c r="F109" s="14">
        <v>55.28019972179395</v>
      </c>
      <c r="G109" s="14">
        <v>55.44</v>
      </c>
      <c r="H109" s="110"/>
      <c r="I109" s="110"/>
      <c r="J109" s="110"/>
      <c r="K109" s="110"/>
      <c r="L109" s="110"/>
      <c r="M109" s="110"/>
    </row>
    <row r="110" spans="1:13" ht="12.75">
      <c r="A110" s="20" t="s">
        <v>168</v>
      </c>
      <c r="B110" s="14">
        <v>163.033</v>
      </c>
      <c r="C110" s="14">
        <v>167.516</v>
      </c>
      <c r="D110" s="14">
        <v>172.062</v>
      </c>
      <c r="E110" s="14">
        <v>176.679</v>
      </c>
      <c r="F110" s="14">
        <v>181.401</v>
      </c>
      <c r="G110" s="14">
        <v>186.182</v>
      </c>
      <c r="H110" s="110"/>
      <c r="I110" s="110"/>
      <c r="J110" s="110"/>
      <c r="K110" s="110"/>
      <c r="L110" s="110"/>
      <c r="M110" s="110"/>
    </row>
    <row r="111" spans="1:13" ht="12.75">
      <c r="A111" s="20" t="s">
        <v>169</v>
      </c>
      <c r="B111" s="14">
        <v>23.596184895336787</v>
      </c>
      <c r="C111" s="14">
        <v>24.090289790673577</v>
      </c>
      <c r="D111" s="14">
        <v>24.588394686010364</v>
      </c>
      <c r="E111" s="14">
        <v>25.09349958134715</v>
      </c>
      <c r="F111" s="14">
        <v>25.60460447668394</v>
      </c>
      <c r="G111" s="14">
        <v>26.119</v>
      </c>
      <c r="H111" s="110"/>
      <c r="I111" s="110"/>
      <c r="J111" s="110"/>
      <c r="K111" s="110"/>
      <c r="L111" s="110"/>
      <c r="M111" s="110"/>
    </row>
    <row r="112" spans="1:13" ht="12.75">
      <c r="A112" s="20" t="s">
        <v>170</v>
      </c>
      <c r="B112" s="14">
        <v>7.8564799999999995</v>
      </c>
      <c r="C112" s="14">
        <v>7.8564799999999995</v>
      </c>
      <c r="D112" s="14">
        <v>7.8564799999999995</v>
      </c>
      <c r="E112" s="14">
        <v>7.8564799999999995</v>
      </c>
      <c r="F112" s="14">
        <v>7.8564799999999995</v>
      </c>
      <c r="G112" s="14">
        <v>7.856</v>
      </c>
      <c r="H112" s="110"/>
      <c r="I112" s="110"/>
      <c r="J112" s="110"/>
      <c r="K112" s="110"/>
      <c r="L112" s="110"/>
      <c r="M112" s="110"/>
    </row>
    <row r="113" spans="1:13" ht="12.75">
      <c r="A113" s="20" t="s">
        <v>171</v>
      </c>
      <c r="B113" s="14">
        <v>8.746651593562012</v>
      </c>
      <c r="C113" s="14">
        <v>8.845171380709576</v>
      </c>
      <c r="D113" s="14">
        <v>8.990092351565687</v>
      </c>
      <c r="E113" s="14">
        <v>9.10797223716117</v>
      </c>
      <c r="F113" s="14">
        <v>9.282424251734511</v>
      </c>
      <c r="G113" s="14">
        <v>9.356</v>
      </c>
      <c r="H113" s="110"/>
      <c r="I113" s="110"/>
      <c r="J113" s="110"/>
      <c r="K113" s="110"/>
      <c r="L113" s="110"/>
      <c r="M113" s="110"/>
    </row>
    <row r="114" spans="1:13" ht="12.75">
      <c r="A114" s="20" t="s">
        <v>172</v>
      </c>
      <c r="B114" s="14">
        <v>100.30520810013716</v>
      </c>
      <c r="C114" s="14">
        <v>101.62550758476833</v>
      </c>
      <c r="D114" s="14">
        <v>102.96242231322492</v>
      </c>
      <c r="E114" s="14">
        <v>104.22294954045884</v>
      </c>
      <c r="F114" s="14">
        <v>105.48565259723244</v>
      </c>
      <c r="G114" s="14">
        <v>106.715</v>
      </c>
      <c r="H114" s="110"/>
      <c r="I114" s="110"/>
      <c r="J114" s="110"/>
      <c r="K114" s="110"/>
      <c r="L114" s="110"/>
      <c r="M114" s="110"/>
    </row>
    <row r="115" spans="1:13" ht="12.75">
      <c r="A115" s="20" t="s">
        <v>173</v>
      </c>
      <c r="B115" s="14">
        <v>13.691662468119175</v>
      </c>
      <c r="C115" s="14">
        <v>14.024204936238348</v>
      </c>
      <c r="D115" s="14">
        <v>14.356747404357522</v>
      </c>
      <c r="E115" s="14">
        <v>14.689289872476698</v>
      </c>
      <c r="F115" s="14">
        <v>15.02183234059587</v>
      </c>
      <c r="G115" s="14">
        <v>15.354</v>
      </c>
      <c r="H115" s="110"/>
      <c r="I115" s="110"/>
      <c r="J115" s="110"/>
      <c r="K115" s="110"/>
      <c r="L115" s="110"/>
      <c r="M115" s="110"/>
    </row>
    <row r="116" spans="1:13" ht="12.75">
      <c r="A116" s="20" t="s">
        <v>174</v>
      </c>
      <c r="B116" s="14">
        <v>13.822095974896678</v>
      </c>
      <c r="C116" s="14">
        <v>14.386567045793356</v>
      </c>
      <c r="D116" s="14">
        <v>14.957680966722037</v>
      </c>
      <c r="E116" s="14">
        <v>15.53571673738406</v>
      </c>
      <c r="F116" s="14">
        <v>16.120965075468224</v>
      </c>
      <c r="G116" s="14">
        <v>16.714</v>
      </c>
      <c r="H116" s="110"/>
      <c r="I116" s="110"/>
      <c r="J116" s="110"/>
      <c r="K116" s="110"/>
      <c r="L116" s="110"/>
      <c r="M116" s="110"/>
    </row>
    <row r="117" spans="1:13" ht="12.75">
      <c r="A117" s="20" t="s">
        <v>175</v>
      </c>
      <c r="B117" s="14">
        <v>175.42819474413278</v>
      </c>
      <c r="C117" s="14">
        <v>178.86743270098003</v>
      </c>
      <c r="D117" s="14">
        <v>182.25758885174673</v>
      </c>
      <c r="E117" s="14">
        <v>185.08992320678206</v>
      </c>
      <c r="F117" s="14">
        <v>166.86555221127693</v>
      </c>
      <c r="G117" s="14">
        <v>175.728</v>
      </c>
      <c r="H117" s="110"/>
      <c r="I117" s="110"/>
      <c r="J117" s="110"/>
      <c r="K117" s="110"/>
      <c r="L117" s="110"/>
      <c r="M117" s="110"/>
    </row>
    <row r="118" spans="1:13" ht="12.75">
      <c r="A118" s="20" t="s">
        <v>176</v>
      </c>
      <c r="B118" s="14">
        <v>66.007</v>
      </c>
      <c r="C118" s="14">
        <v>61.098</v>
      </c>
      <c r="D118" s="14">
        <v>63.888</v>
      </c>
      <c r="E118" s="14">
        <v>66.773</v>
      </c>
      <c r="F118" s="14">
        <v>69.757</v>
      </c>
      <c r="G118" s="14">
        <v>72.846</v>
      </c>
      <c r="H118" s="110"/>
      <c r="I118" s="110"/>
      <c r="J118" s="110"/>
      <c r="K118" s="110"/>
      <c r="L118" s="110"/>
      <c r="M118" s="110"/>
    </row>
    <row r="119" spans="1:13" ht="12.75">
      <c r="A119" s="20" t="s">
        <v>177</v>
      </c>
      <c r="B119" s="14">
        <v>37.78655642265464</v>
      </c>
      <c r="C119" s="14">
        <v>38.75836198688119</v>
      </c>
      <c r="D119" s="14">
        <v>39.75742560675</v>
      </c>
      <c r="E119" s="14">
        <v>40.78774986281749</v>
      </c>
      <c r="F119" s="14">
        <v>41.8799011096623</v>
      </c>
      <c r="G119" s="14">
        <v>43</v>
      </c>
      <c r="H119" s="110"/>
      <c r="I119" s="110"/>
      <c r="J119" s="110"/>
      <c r="K119" s="110"/>
      <c r="L119" s="110"/>
      <c r="M119" s="110"/>
    </row>
    <row r="120" spans="1:13" ht="12.75">
      <c r="A120" s="20" t="s">
        <v>178</v>
      </c>
      <c r="B120" s="14">
        <v>33.076</v>
      </c>
      <c r="C120" s="14">
        <v>33.909</v>
      </c>
      <c r="D120" s="14">
        <v>34.748</v>
      </c>
      <c r="E120" s="14">
        <v>35.592</v>
      </c>
      <c r="F120" s="14">
        <v>36.443</v>
      </c>
      <c r="G120" s="14">
        <v>37.299</v>
      </c>
      <c r="H120" s="110"/>
      <c r="I120" s="110"/>
      <c r="J120" s="110"/>
      <c r="K120" s="110"/>
      <c r="L120" s="110"/>
      <c r="M120" s="110"/>
    </row>
    <row r="121" spans="1:13" ht="12.75">
      <c r="A121" s="20" t="s">
        <v>179</v>
      </c>
      <c r="B121" s="14">
        <v>173.2168520027741</v>
      </c>
      <c r="C121" s="14">
        <v>175.4259935310376</v>
      </c>
      <c r="D121" s="14">
        <v>177.5356374074789</v>
      </c>
      <c r="E121" s="14">
        <v>179.94431818855867</v>
      </c>
      <c r="F121" s="14">
        <v>182.27678431586892</v>
      </c>
      <c r="G121" s="14">
        <v>184.886</v>
      </c>
      <c r="H121" s="110"/>
      <c r="I121" s="110"/>
      <c r="J121" s="110"/>
      <c r="K121" s="110"/>
      <c r="L121" s="110"/>
      <c r="M121" s="110"/>
    </row>
    <row r="122" spans="1:13" ht="12.75">
      <c r="A122" s="20" t="s">
        <v>180</v>
      </c>
      <c r="B122" s="14">
        <v>64.394</v>
      </c>
      <c r="C122" s="14">
        <v>66.256</v>
      </c>
      <c r="D122" s="14">
        <v>67.867</v>
      </c>
      <c r="E122" s="14">
        <v>69.572</v>
      </c>
      <c r="F122" s="14">
        <v>71.379</v>
      </c>
      <c r="G122" s="14">
        <v>73.291</v>
      </c>
      <c r="H122" s="110"/>
      <c r="I122" s="110"/>
      <c r="J122" s="110"/>
      <c r="K122" s="110"/>
      <c r="L122" s="110"/>
      <c r="M122" s="110"/>
    </row>
    <row r="123" spans="1:13" ht="12.75">
      <c r="A123" s="20" t="s">
        <v>181</v>
      </c>
      <c r="B123" s="14">
        <v>79.37520302148181</v>
      </c>
      <c r="C123" s="14">
        <v>80.98884333179039</v>
      </c>
      <c r="D123" s="14">
        <v>82.64896084122174</v>
      </c>
      <c r="E123" s="14">
        <v>84.14987645078855</v>
      </c>
      <c r="F123" s="14">
        <v>85.78585990369876</v>
      </c>
      <c r="G123" s="14">
        <v>87.392</v>
      </c>
      <c r="H123" s="110"/>
      <c r="I123" s="110"/>
      <c r="J123" s="110"/>
      <c r="K123" s="110"/>
      <c r="L123" s="110"/>
      <c r="M123" s="110"/>
    </row>
    <row r="124" spans="1:13" ht="12.75">
      <c r="A124" s="20" t="s">
        <v>182</v>
      </c>
      <c r="B124" s="14">
        <v>89.615</v>
      </c>
      <c r="C124" s="14">
        <v>92.711</v>
      </c>
      <c r="D124" s="14">
        <v>95.858</v>
      </c>
      <c r="E124" s="14">
        <v>99.063</v>
      </c>
      <c r="F124" s="14">
        <v>102.326</v>
      </c>
      <c r="G124" s="14">
        <v>105.647</v>
      </c>
      <c r="H124" s="110"/>
      <c r="I124" s="110"/>
      <c r="J124" s="110"/>
      <c r="K124" s="110"/>
      <c r="L124" s="110"/>
      <c r="M124" s="110"/>
    </row>
    <row r="125" spans="1:13" ht="12.75">
      <c r="A125" s="20" t="s">
        <v>183</v>
      </c>
      <c r="B125" s="14">
        <v>5.85</v>
      </c>
      <c r="C125" s="14">
        <v>5.9</v>
      </c>
      <c r="D125" s="14">
        <v>5.95</v>
      </c>
      <c r="E125" s="14">
        <v>6</v>
      </c>
      <c r="F125" s="14">
        <v>6.05</v>
      </c>
      <c r="G125" s="14">
        <v>6.1</v>
      </c>
      <c r="H125" s="110"/>
      <c r="I125" s="110"/>
      <c r="J125" s="110"/>
      <c r="K125" s="110"/>
      <c r="L125" s="110"/>
      <c r="M125" s="110"/>
    </row>
    <row r="126" spans="1:13" ht="12.75">
      <c r="A126" s="20" t="s">
        <v>184</v>
      </c>
      <c r="B126" s="14">
        <v>8.485</v>
      </c>
      <c r="C126" s="14">
        <v>8.66</v>
      </c>
      <c r="D126" s="14">
        <v>8.842</v>
      </c>
      <c r="E126" s="14">
        <v>9.034</v>
      </c>
      <c r="F126" s="14">
        <v>9.236</v>
      </c>
      <c r="G126" s="14">
        <v>9.448</v>
      </c>
      <c r="H126" s="110"/>
      <c r="I126" s="110"/>
      <c r="J126" s="110"/>
      <c r="K126" s="110"/>
      <c r="L126" s="110"/>
      <c r="M126" s="110"/>
    </row>
    <row r="127" spans="1:13" ht="12.75">
      <c r="A127" s="20" t="s">
        <v>185</v>
      </c>
      <c r="B127" s="14">
        <v>27.4</v>
      </c>
      <c r="C127" s="14">
        <v>27.8</v>
      </c>
      <c r="D127" s="14">
        <v>28.2</v>
      </c>
      <c r="E127" s="14">
        <v>28.6</v>
      </c>
      <c r="F127" s="14">
        <v>29</v>
      </c>
      <c r="G127" s="14">
        <v>29.4</v>
      </c>
      <c r="H127" s="110"/>
      <c r="I127" s="110"/>
      <c r="J127" s="110"/>
      <c r="K127" s="110"/>
      <c r="L127" s="110"/>
      <c r="M127" s="110"/>
    </row>
    <row r="128" spans="1:13" ht="12.75">
      <c r="A128" s="20" t="s">
        <v>186</v>
      </c>
      <c r="B128" s="14">
        <v>12.57276117321016</v>
      </c>
      <c r="C128" s="14">
        <v>12.940962346420323</v>
      </c>
      <c r="D128" s="14">
        <v>13.312163519630484</v>
      </c>
      <c r="E128" s="14">
        <v>13.687364692840648</v>
      </c>
      <c r="F128" s="14">
        <v>14.06556586605081</v>
      </c>
      <c r="G128" s="14">
        <v>14.448</v>
      </c>
      <c r="H128" s="110"/>
      <c r="I128" s="110"/>
      <c r="J128" s="110"/>
      <c r="K128" s="110"/>
      <c r="L128" s="110"/>
      <c r="M128" s="110"/>
    </row>
    <row r="129" spans="1:13" ht="12.75">
      <c r="A129" s="20" t="s">
        <v>187</v>
      </c>
      <c r="B129" s="14">
        <v>150.53981284002566</v>
      </c>
      <c r="C129" s="14">
        <v>154.30679415677162</v>
      </c>
      <c r="D129" s="14">
        <v>158.2037530609829</v>
      </c>
      <c r="E129" s="14">
        <v>160.1918073845336</v>
      </c>
      <c r="F129" s="14">
        <v>162.75986123438392</v>
      </c>
      <c r="G129" s="14">
        <v>165.233</v>
      </c>
      <c r="H129" s="110"/>
      <c r="I129" s="110"/>
      <c r="J129" s="110"/>
      <c r="K129" s="110"/>
      <c r="L129" s="110"/>
      <c r="M129" s="110"/>
    </row>
    <row r="130" spans="1:13" ht="12.75">
      <c r="A130" s="20" t="s">
        <v>188</v>
      </c>
      <c r="B130" s="14">
        <v>85.37785851424981</v>
      </c>
      <c r="C130" s="14">
        <v>89.26385642089704</v>
      </c>
      <c r="D130" s="14">
        <v>93.57864207999923</v>
      </c>
      <c r="E130" s="14">
        <v>97.48839832316757</v>
      </c>
      <c r="F130" s="14">
        <v>102.70984623321051</v>
      </c>
      <c r="G130" s="14">
        <v>105.677</v>
      </c>
      <c r="H130" s="110"/>
      <c r="I130" s="110"/>
      <c r="J130" s="110"/>
      <c r="K130" s="110"/>
      <c r="L130" s="110"/>
      <c r="M130" s="110"/>
    </row>
    <row r="131" spans="1:13" ht="12.75">
      <c r="A131" s="20" t="s">
        <v>189</v>
      </c>
      <c r="B131" s="14">
        <v>28.070939000056825</v>
      </c>
      <c r="C131" s="14">
        <v>28.913677000113648</v>
      </c>
      <c r="D131" s="14">
        <v>29.781215000170473</v>
      </c>
      <c r="E131" s="14">
        <v>30.67764900022729</v>
      </c>
      <c r="F131" s="14">
        <v>31.602076920284123</v>
      </c>
      <c r="G131" s="14">
        <v>32.556</v>
      </c>
      <c r="H131" s="110"/>
      <c r="I131" s="110"/>
      <c r="J131" s="110"/>
      <c r="K131" s="110"/>
      <c r="L131" s="110"/>
      <c r="M131" s="110"/>
    </row>
    <row r="132" spans="1:13" ht="12.75">
      <c r="A132" s="20" t="s">
        <v>190</v>
      </c>
      <c r="B132" s="14">
        <v>707.036</v>
      </c>
      <c r="C132" s="14">
        <v>725.03466</v>
      </c>
      <c r="D132" s="14">
        <v>743.3670616</v>
      </c>
      <c r="E132" s="14">
        <v>760.038288566</v>
      </c>
      <c r="F132" s="14">
        <v>776.5474268921599</v>
      </c>
      <c r="G132" s="14">
        <v>795.209</v>
      </c>
      <c r="H132" s="110"/>
      <c r="I132" s="110"/>
      <c r="J132" s="110"/>
      <c r="K132" s="110"/>
      <c r="L132" s="110"/>
      <c r="M132" s="110"/>
    </row>
    <row r="133" spans="1:13" ht="12.75">
      <c r="A133" s="20" t="s">
        <v>191</v>
      </c>
      <c r="B133" s="14">
        <v>6.221845931318486</v>
      </c>
      <c r="C133" s="14">
        <v>6.357625334169141</v>
      </c>
      <c r="D133" s="14">
        <v>6.496929537532272</v>
      </c>
      <c r="E133" s="14">
        <v>6.6398571294899265</v>
      </c>
      <c r="F133" s="14">
        <v>6.792573843468193</v>
      </c>
      <c r="G133" s="14">
        <v>6.935</v>
      </c>
      <c r="H133" s="110"/>
      <c r="I133" s="110"/>
      <c r="J133" s="110"/>
      <c r="K133" s="110"/>
      <c r="L133" s="110"/>
      <c r="M133" s="110"/>
    </row>
    <row r="134" spans="1:13" ht="12.75">
      <c r="A134" s="20" t="s">
        <v>192</v>
      </c>
      <c r="B134" s="14">
        <v>153.54515056923347</v>
      </c>
      <c r="C134" s="14">
        <v>158.46388691196174</v>
      </c>
      <c r="D134" s="14">
        <v>164.0690298449847</v>
      </c>
      <c r="E134" s="14">
        <v>179.13099391080564</v>
      </c>
      <c r="F134" s="14">
        <v>185.70819557691638</v>
      </c>
      <c r="G134" s="14">
        <v>192.787</v>
      </c>
      <c r="H134" s="110"/>
      <c r="I134" s="110"/>
      <c r="J134" s="110"/>
      <c r="K134" s="110"/>
      <c r="L134" s="110"/>
      <c r="M134" s="110"/>
    </row>
    <row r="135" spans="1:13" ht="12.75">
      <c r="A135" s="20" t="s">
        <v>193</v>
      </c>
      <c r="B135" s="14">
        <v>4.89668849493288</v>
      </c>
      <c r="C135" s="14">
        <v>4.9649479040729405</v>
      </c>
      <c r="D135" s="14">
        <v>5.036339630947356</v>
      </c>
      <c r="E135" s="14">
        <v>5.106119863483561</v>
      </c>
      <c r="F135" s="14">
        <v>5.176156322688973</v>
      </c>
      <c r="G135" s="14">
        <v>5.248</v>
      </c>
      <c r="H135" s="110"/>
      <c r="I135" s="110"/>
      <c r="J135" s="110"/>
      <c r="K135" s="110"/>
      <c r="L135" s="110"/>
      <c r="M135" s="110"/>
    </row>
    <row r="136" spans="1:13" ht="12.75">
      <c r="A136" s="20" t="s">
        <v>194</v>
      </c>
      <c r="B136" s="14">
        <v>287.9</v>
      </c>
      <c r="C136" s="14">
        <v>290.45</v>
      </c>
      <c r="D136" s="14">
        <v>293.15</v>
      </c>
      <c r="E136" s="14">
        <v>295.75</v>
      </c>
      <c r="F136" s="14">
        <v>298.35</v>
      </c>
      <c r="G136" s="14">
        <v>300.85</v>
      </c>
      <c r="H136" s="110"/>
      <c r="I136" s="110"/>
      <c r="J136" s="110"/>
      <c r="K136" s="110"/>
      <c r="L136" s="110"/>
      <c r="M136" s="110"/>
    </row>
    <row r="137" spans="1:13" ht="12.75">
      <c r="A137" s="20" t="s">
        <v>195</v>
      </c>
      <c r="B137" s="14">
        <v>75.829</v>
      </c>
      <c r="C137" s="14">
        <v>79.30299000000001</v>
      </c>
      <c r="D137" s="14">
        <v>81.72414470000001</v>
      </c>
      <c r="E137" s="14">
        <v>83.75744224300001</v>
      </c>
      <c r="F137" s="14">
        <v>85.83312028335001</v>
      </c>
      <c r="G137" s="14">
        <v>87.998</v>
      </c>
      <c r="H137" s="110"/>
      <c r="I137" s="110"/>
      <c r="J137" s="110"/>
      <c r="K137" s="110"/>
      <c r="L137" s="110"/>
      <c r="M137" s="110"/>
    </row>
    <row r="138" spans="1:13" ht="12.75">
      <c r="A138" s="20" t="s">
        <v>196</v>
      </c>
      <c r="B138" s="14">
        <v>8.071</v>
      </c>
      <c r="C138" s="14">
        <v>8.199</v>
      </c>
      <c r="D138" s="14">
        <v>8.331</v>
      </c>
      <c r="E138" s="14">
        <v>8.463</v>
      </c>
      <c r="F138" s="14">
        <v>8.6</v>
      </c>
      <c r="G138" s="14">
        <v>8.737</v>
      </c>
      <c r="H138" s="110"/>
      <c r="I138" s="110"/>
      <c r="J138" s="110"/>
      <c r="K138" s="110"/>
      <c r="L138" s="110"/>
      <c r="M138" s="110"/>
    </row>
    <row r="139" spans="1:13" ht="12.75">
      <c r="A139" s="20" t="s">
        <v>197</v>
      </c>
      <c r="B139" s="14">
        <v>19.65</v>
      </c>
      <c r="C139" s="14">
        <v>19.8</v>
      </c>
      <c r="D139" s="14">
        <v>19.95</v>
      </c>
      <c r="E139" s="14">
        <v>20.1</v>
      </c>
      <c r="F139" s="14">
        <v>20.25</v>
      </c>
      <c r="G139" s="14">
        <v>20.4</v>
      </c>
      <c r="H139" s="110"/>
      <c r="I139" s="110"/>
      <c r="J139" s="110"/>
      <c r="K139" s="110"/>
      <c r="L139" s="110"/>
      <c r="M139" s="110"/>
    </row>
    <row r="140" spans="1:13" ht="12.75">
      <c r="A140" s="20" t="s">
        <v>198</v>
      </c>
      <c r="B140" s="14">
        <v>61.407227150000004</v>
      </c>
      <c r="C140" s="14">
        <v>62.93539328575</v>
      </c>
      <c r="D140" s="14">
        <v>64.58093025217875</v>
      </c>
      <c r="E140" s="14">
        <v>66.24583990343963</v>
      </c>
      <c r="F140" s="14">
        <v>68.02912410295681</v>
      </c>
      <c r="G140" s="14">
        <v>69.833</v>
      </c>
      <c r="H140" s="110"/>
      <c r="I140" s="110"/>
      <c r="J140" s="110"/>
      <c r="K140" s="110"/>
      <c r="L140" s="110"/>
      <c r="M140" s="110"/>
    </row>
    <row r="141" spans="1:13" ht="12.75">
      <c r="A141" s="20" t="s">
        <v>199</v>
      </c>
      <c r="B141" s="14">
        <v>184.6146771823464</v>
      </c>
      <c r="C141" s="14">
        <v>199.3365587983176</v>
      </c>
      <c r="D141" s="14">
        <v>212.97413230568404</v>
      </c>
      <c r="E141" s="14">
        <v>222.51096575510243</v>
      </c>
      <c r="F141" s="14">
        <v>232.40931913438445</v>
      </c>
      <c r="G141" s="14">
        <v>242.756</v>
      </c>
      <c r="H141" s="110"/>
      <c r="I141" s="110"/>
      <c r="J141" s="110"/>
      <c r="K141" s="110"/>
      <c r="L141" s="110"/>
      <c r="M141" s="110"/>
    </row>
    <row r="142" spans="1:13" ht="12.75">
      <c r="A142" s="20" t="s">
        <v>200</v>
      </c>
      <c r="B142" s="14">
        <v>4.378436934038037</v>
      </c>
      <c r="C142" s="14">
        <v>4.6029464951674175</v>
      </c>
      <c r="D142" s="14">
        <v>4.810580038642821</v>
      </c>
      <c r="E142" s="14">
        <v>5.040210765594002</v>
      </c>
      <c r="F142" s="14">
        <v>5.240144476139121</v>
      </c>
      <c r="G142" s="14">
        <v>5.467</v>
      </c>
      <c r="H142" s="110"/>
      <c r="I142" s="110"/>
      <c r="J142" s="110"/>
      <c r="K142" s="110"/>
      <c r="L142" s="110"/>
      <c r="M142" s="110"/>
    </row>
    <row r="143" spans="1:13" ht="12.75">
      <c r="A143" s="20" t="s">
        <v>201</v>
      </c>
      <c r="B143" s="14">
        <v>168.30063945327217</v>
      </c>
      <c r="C143" s="14">
        <v>168.70321286555162</v>
      </c>
      <c r="D143" s="14">
        <v>167.96849270398386</v>
      </c>
      <c r="E143" s="14">
        <v>170.05038688917372</v>
      </c>
      <c r="F143" s="14">
        <v>172.13901045823894</v>
      </c>
      <c r="G143" s="14">
        <v>174.229</v>
      </c>
      <c r="H143" s="110"/>
      <c r="I143" s="110"/>
      <c r="J143" s="110"/>
      <c r="K143" s="110"/>
      <c r="L143" s="110"/>
      <c r="M143" s="110"/>
    </row>
    <row r="144" spans="1:13" ht="12.75">
      <c r="A144" s="20" t="s">
        <v>202</v>
      </c>
      <c r="B144" s="14">
        <v>206.86942000000002</v>
      </c>
      <c r="C144" s="14">
        <v>213.60142000000002</v>
      </c>
      <c r="D144" s="14">
        <v>232.57842000000002</v>
      </c>
      <c r="E144" s="14">
        <v>234.28942</v>
      </c>
      <c r="F144" s="14">
        <v>239.98163539083504</v>
      </c>
      <c r="G144" s="14">
        <v>245.934</v>
      </c>
      <c r="H144" s="110"/>
      <c r="I144" s="110"/>
      <c r="J144" s="110"/>
      <c r="K144" s="110"/>
      <c r="L144" s="110"/>
      <c r="M144" s="110"/>
    </row>
    <row r="145" spans="1:13" ht="12.75">
      <c r="A145" s="20" t="s">
        <v>203</v>
      </c>
      <c r="B145" s="14">
        <v>65.61240421695196</v>
      </c>
      <c r="C145" s="14">
        <v>66.30538086157476</v>
      </c>
      <c r="D145" s="14">
        <v>66.59772515904884</v>
      </c>
      <c r="E145" s="14">
        <v>67.14228941896577</v>
      </c>
      <c r="F145" s="14">
        <v>67.49946251257192</v>
      </c>
      <c r="G145" s="14">
        <v>68.137</v>
      </c>
      <c r="H145" s="110"/>
      <c r="I145" s="110"/>
      <c r="J145" s="110"/>
      <c r="K145" s="110"/>
      <c r="L145" s="110"/>
      <c r="M145" s="110"/>
    </row>
    <row r="146" spans="1:13" ht="12.75">
      <c r="A146" s="20" t="s">
        <v>204</v>
      </c>
      <c r="B146" s="14">
        <v>1032.5421523329999</v>
      </c>
      <c r="C146" s="14">
        <v>1052.1050460199572</v>
      </c>
      <c r="D146" s="14">
        <v>1072.1378349372205</v>
      </c>
      <c r="E146" s="14">
        <v>1091.321192214362</v>
      </c>
      <c r="F146" s="14">
        <v>1109.3685865716582</v>
      </c>
      <c r="G146" s="14">
        <v>1130.276</v>
      </c>
      <c r="H146" s="110"/>
      <c r="I146" s="110"/>
      <c r="J146" s="110"/>
      <c r="K146" s="110"/>
      <c r="L146" s="110"/>
      <c r="M146" s="110"/>
    </row>
    <row r="147" spans="1:13" ht="12.75">
      <c r="A147" s="20" t="s">
        <v>205</v>
      </c>
      <c r="B147" s="14">
        <v>73.512</v>
      </c>
      <c r="C147" s="14">
        <v>74.893</v>
      </c>
      <c r="D147" s="14">
        <v>76.207</v>
      </c>
      <c r="E147" s="14">
        <v>79.67</v>
      </c>
      <c r="F147" s="14">
        <v>81.117</v>
      </c>
      <c r="G147" s="14">
        <v>82.543</v>
      </c>
      <c r="H147" s="110"/>
      <c r="I147" s="110"/>
      <c r="J147" s="110"/>
      <c r="K147" s="110"/>
      <c r="L147" s="110"/>
      <c r="M147" s="110"/>
    </row>
    <row r="148" spans="1:13" ht="12.75">
      <c r="A148" s="20" t="s">
        <v>206</v>
      </c>
      <c r="B148" s="14">
        <v>352.58493</v>
      </c>
      <c r="C148" s="14">
        <v>358.9615379</v>
      </c>
      <c r="D148" s="14">
        <v>364.6451513475</v>
      </c>
      <c r="E148" s="14">
        <v>375.9322051311875</v>
      </c>
      <c r="F148" s="14">
        <v>380.7768352594672</v>
      </c>
      <c r="G148" s="14">
        <v>392.015</v>
      </c>
      <c r="H148" s="110"/>
      <c r="I148" s="110"/>
      <c r="J148" s="110"/>
      <c r="K148" s="110"/>
      <c r="L148" s="110"/>
      <c r="M148" s="110"/>
    </row>
    <row r="149" spans="1:13" ht="12.75">
      <c r="A149" s="20" t="s">
        <v>207</v>
      </c>
      <c r="B149" s="14">
        <v>94.06986721431444</v>
      </c>
      <c r="C149" s="14">
        <v>96.95644356898686</v>
      </c>
      <c r="D149" s="14">
        <v>99.84958754037575</v>
      </c>
      <c r="E149" s="14">
        <v>102.74150452066436</v>
      </c>
      <c r="F149" s="14">
        <v>105.6317835320017</v>
      </c>
      <c r="G149" s="14">
        <v>108.529</v>
      </c>
      <c r="H149" s="110"/>
      <c r="I149" s="110"/>
      <c r="J149" s="110"/>
      <c r="K149" s="110"/>
      <c r="L149" s="110"/>
      <c r="M149" s="110"/>
    </row>
    <row r="150" spans="1:13" ht="12.75">
      <c r="A150" s="20" t="s">
        <v>208</v>
      </c>
      <c r="B150" s="14">
        <v>12.86605574906976</v>
      </c>
      <c r="C150" s="14">
        <v>13.384828818156526</v>
      </c>
      <c r="D150" s="14">
        <v>13.902904493482543</v>
      </c>
      <c r="E150" s="14">
        <v>14.41855491197404</v>
      </c>
      <c r="F150" s="14">
        <v>14.93446615029173</v>
      </c>
      <c r="G150" s="14">
        <v>15.451</v>
      </c>
      <c r="H150" s="110"/>
      <c r="I150" s="110"/>
      <c r="J150" s="110"/>
      <c r="K150" s="110"/>
      <c r="L150" s="110"/>
      <c r="M150" s="110"/>
    </row>
    <row r="151" spans="1:13" ht="12.75">
      <c r="A151" s="20" t="s">
        <v>209</v>
      </c>
      <c r="B151" s="14">
        <v>24.526249949999997</v>
      </c>
      <c r="C151" s="14">
        <v>24.926781199749996</v>
      </c>
      <c r="D151" s="14">
        <v>25.336585105748746</v>
      </c>
      <c r="E151" s="14">
        <v>25.754663031277488</v>
      </c>
      <c r="F151" s="14">
        <v>26.852544849332276</v>
      </c>
      <c r="G151" s="14">
        <v>28.218</v>
      </c>
      <c r="H151" s="110"/>
      <c r="I151" s="110"/>
      <c r="J151" s="110"/>
      <c r="K151" s="110"/>
      <c r="L151" s="110"/>
      <c r="M151" s="110"/>
    </row>
    <row r="152" spans="1:13" ht="12.75">
      <c r="A152" s="20" t="s">
        <v>210</v>
      </c>
      <c r="B152" s="14">
        <v>12.344110593464688</v>
      </c>
      <c r="C152" s="14">
        <v>12.71685519842216</v>
      </c>
      <c r="D152" s="14">
        <v>13.091307477768867</v>
      </c>
      <c r="E152" s="14">
        <v>13.463329425481378</v>
      </c>
      <c r="F152" s="14">
        <v>13.832721548571978</v>
      </c>
      <c r="G152" s="14">
        <v>14.203</v>
      </c>
      <c r="H152" s="110"/>
      <c r="I152" s="110"/>
      <c r="J152" s="110"/>
      <c r="K152" s="110"/>
      <c r="L152" s="110"/>
      <c r="M152" s="110"/>
    </row>
    <row r="153" spans="1:13" ht="12.75">
      <c r="A153" s="20" t="s">
        <v>211</v>
      </c>
      <c r="B153" s="14">
        <v>12.877</v>
      </c>
      <c r="C153" s="14">
        <v>13.31</v>
      </c>
      <c r="D153" s="14">
        <v>13.762</v>
      </c>
      <c r="E153" s="14">
        <v>14.231</v>
      </c>
      <c r="F153" s="14">
        <v>14.72</v>
      </c>
      <c r="G153" s="14">
        <v>15.229</v>
      </c>
      <c r="H153" s="110"/>
      <c r="I153" s="110"/>
      <c r="J153" s="110"/>
      <c r="K153" s="110"/>
      <c r="L153" s="110"/>
      <c r="M153" s="110"/>
    </row>
    <row r="154" spans="1:13" ht="12.75">
      <c r="A154" s="20" t="s">
        <v>212</v>
      </c>
      <c r="B154" s="14">
        <v>32.06040565</v>
      </c>
      <c r="C154" s="14">
        <v>32.9594946225</v>
      </c>
      <c r="D154" s="14">
        <v>33.598024709304994</v>
      </c>
      <c r="E154" s="14">
        <v>46.36600882268094</v>
      </c>
      <c r="F154" s="14">
        <v>48.13303090719707</v>
      </c>
      <c r="G154" s="14">
        <v>50.307</v>
      </c>
      <c r="H154" s="110"/>
      <c r="I154" s="110"/>
      <c r="J154" s="110"/>
      <c r="K154" s="110"/>
      <c r="L154" s="110"/>
      <c r="M154" s="110"/>
    </row>
    <row r="155" spans="1:13" ht="12.75">
      <c r="A155" s="20" t="s">
        <v>213</v>
      </c>
      <c r="B155" s="14">
        <v>47.80036205395149</v>
      </c>
      <c r="C155" s="14">
        <v>48.661041706574636</v>
      </c>
      <c r="D155" s="14">
        <v>49.520662621521694</v>
      </c>
      <c r="E155" s="14">
        <v>50.38256507249585</v>
      </c>
      <c r="F155" s="14">
        <v>51.248634107719035</v>
      </c>
      <c r="G155" s="14">
        <v>52.122</v>
      </c>
      <c r="H155" s="110"/>
      <c r="I155" s="110"/>
      <c r="J155" s="110"/>
      <c r="K155" s="110"/>
      <c r="L155" s="110"/>
      <c r="M155" s="110"/>
    </row>
    <row r="156" spans="1:13" ht="12.75">
      <c r="A156" s="20" t="s">
        <v>214</v>
      </c>
      <c r="B156" s="14">
        <v>24.89268416645591</v>
      </c>
      <c r="C156" s="14">
        <v>25.15435053390904</v>
      </c>
      <c r="D156" s="14">
        <v>25.416241630620412</v>
      </c>
      <c r="E156" s="14">
        <v>25.6783597038826</v>
      </c>
      <c r="F156" s="14">
        <v>25.9708070647955</v>
      </c>
      <c r="G156" s="14">
        <v>26.259</v>
      </c>
      <c r="H156" s="110"/>
      <c r="I156" s="110"/>
      <c r="J156" s="110"/>
      <c r="K156" s="110"/>
      <c r="L156" s="110"/>
      <c r="M156" s="110"/>
    </row>
    <row r="157" spans="1:13" ht="12.75">
      <c r="A157" s="20" t="s">
        <v>215</v>
      </c>
      <c r="B157" s="14">
        <v>18.45121911284793</v>
      </c>
      <c r="C157" s="14">
        <v>19.18851862195449</v>
      </c>
      <c r="D157" s="14">
        <v>20.0230790881038</v>
      </c>
      <c r="E157" s="14">
        <v>20.911964884494</v>
      </c>
      <c r="F157" s="14">
        <v>21.878342662849782</v>
      </c>
      <c r="G157" s="14">
        <v>22.921</v>
      </c>
      <c r="H157" s="110"/>
      <c r="I157" s="110"/>
      <c r="J157" s="110"/>
      <c r="K157" s="110"/>
      <c r="L157" s="110"/>
      <c r="M157" s="110"/>
    </row>
    <row r="158" spans="1:13" ht="12.75">
      <c r="A158" s="20" t="s">
        <v>216</v>
      </c>
      <c r="B158" s="14">
        <v>252.39345009</v>
      </c>
      <c r="C158" s="14">
        <v>266.5890210803</v>
      </c>
      <c r="D158" s="14">
        <v>278.970710240385</v>
      </c>
      <c r="E158" s="14">
        <v>291.71641537400933</v>
      </c>
      <c r="F158" s="14">
        <v>308.8807836926276</v>
      </c>
      <c r="G158" s="14">
        <v>328.242</v>
      </c>
      <c r="H158" s="110"/>
      <c r="I158" s="110"/>
      <c r="J158" s="110"/>
      <c r="K158" s="110"/>
      <c r="L158" s="110"/>
      <c r="M158" s="110"/>
    </row>
    <row r="159" spans="1:13" ht="12.75">
      <c r="A159" s="20" t="s">
        <v>217</v>
      </c>
      <c r="B159" s="14">
        <v>35.80197484922287</v>
      </c>
      <c r="C159" s="14">
        <v>36.40170175955033</v>
      </c>
      <c r="D159" s="14">
        <v>36.993974675949055</v>
      </c>
      <c r="E159" s="14">
        <v>37.58865112794012</v>
      </c>
      <c r="F159" s="14">
        <v>38.17545083380243</v>
      </c>
      <c r="G159" s="14">
        <v>38.758</v>
      </c>
      <c r="H159" s="110"/>
      <c r="I159" s="110"/>
      <c r="J159" s="110"/>
      <c r="K159" s="110"/>
      <c r="L159" s="110"/>
      <c r="M159" s="110"/>
    </row>
    <row r="160" spans="1:13" ht="12.75">
      <c r="A160" s="20" t="s">
        <v>218</v>
      </c>
      <c r="B160" s="14">
        <v>14.851719999999998</v>
      </c>
      <c r="C160" s="14">
        <v>14.94172</v>
      </c>
      <c r="D160" s="14">
        <v>14.94172</v>
      </c>
      <c r="E160" s="14">
        <v>15.03172</v>
      </c>
      <c r="F160" s="14">
        <v>15.03172</v>
      </c>
      <c r="G160" s="14">
        <v>15.121</v>
      </c>
      <c r="H160" s="110"/>
      <c r="I160" s="110"/>
      <c r="J160" s="110"/>
      <c r="K160" s="110"/>
      <c r="L160" s="110"/>
      <c r="M160" s="110"/>
    </row>
    <row r="161" spans="1:13" ht="12.75">
      <c r="A161" s="20" t="s">
        <v>219</v>
      </c>
      <c r="B161" s="14">
        <v>185.39500308543302</v>
      </c>
      <c r="C161" s="14">
        <v>188.6246514382186</v>
      </c>
      <c r="D161" s="14">
        <v>191.87607987431255</v>
      </c>
      <c r="E161" s="14">
        <v>195.04629685996386</v>
      </c>
      <c r="F161" s="14">
        <v>198.18010854081476</v>
      </c>
      <c r="G161" s="14">
        <v>201.271</v>
      </c>
      <c r="H161" s="110"/>
      <c r="I161" s="110"/>
      <c r="J161" s="110"/>
      <c r="K161" s="110"/>
      <c r="L161" s="110"/>
      <c r="M161" s="110"/>
    </row>
    <row r="162" spans="1:13" ht="12.75">
      <c r="A162" s="20" t="s">
        <v>220</v>
      </c>
      <c r="B162" s="14">
        <v>11.945</v>
      </c>
      <c r="C162" s="14">
        <v>12.252</v>
      </c>
      <c r="D162" s="14">
        <v>12.566</v>
      </c>
      <c r="E162" s="14">
        <v>12.892</v>
      </c>
      <c r="F162" s="14">
        <v>13.227</v>
      </c>
      <c r="G162" s="14">
        <v>13.571</v>
      </c>
      <c r="H162" s="110"/>
      <c r="I162" s="110"/>
      <c r="J162" s="110"/>
      <c r="K162" s="110"/>
      <c r="L162" s="110"/>
      <c r="M162" s="110"/>
    </row>
    <row r="163" spans="1:13" ht="12.75">
      <c r="A163" s="20" t="s">
        <v>221</v>
      </c>
      <c r="B163" s="14">
        <v>10.672473044600268</v>
      </c>
      <c r="C163" s="14">
        <v>10.69635737407044</v>
      </c>
      <c r="D163" s="14">
        <v>10.726344578940685</v>
      </c>
      <c r="E163" s="14">
        <v>10.749138315154147</v>
      </c>
      <c r="F163" s="14">
        <v>10.763602002203513</v>
      </c>
      <c r="G163" s="14">
        <v>10.783</v>
      </c>
      <c r="H163" s="110"/>
      <c r="I163" s="110"/>
      <c r="J163" s="110"/>
      <c r="K163" s="110"/>
      <c r="L163" s="110"/>
      <c r="M163" s="110"/>
    </row>
    <row r="164" spans="1:13" ht="12.75">
      <c r="A164" s="20" t="s">
        <v>222</v>
      </c>
      <c r="B164" s="14">
        <v>260.75</v>
      </c>
      <c r="C164" s="14">
        <v>256.2</v>
      </c>
      <c r="D164" s="14">
        <v>257.75</v>
      </c>
      <c r="E164" s="14">
        <v>259.2</v>
      </c>
      <c r="F164" s="14">
        <v>260.65</v>
      </c>
      <c r="G164" s="14">
        <v>262.1</v>
      </c>
      <c r="H164" s="110"/>
      <c r="I164" s="110"/>
      <c r="J164" s="110"/>
      <c r="K164" s="110"/>
      <c r="L164" s="110"/>
      <c r="M164" s="110"/>
    </row>
    <row r="165" spans="1:13" ht="12.75">
      <c r="A165" s="20" t="s">
        <v>223</v>
      </c>
      <c r="B165" s="14">
        <v>21.446095487178226</v>
      </c>
      <c r="C165" s="14">
        <v>21.90333662897814</v>
      </c>
      <c r="D165" s="14">
        <v>22.297758422575843</v>
      </c>
      <c r="E165" s="14">
        <v>22.691071846287148</v>
      </c>
      <c r="F165" s="14">
        <v>23.09369229375598</v>
      </c>
      <c r="G165" s="14">
        <v>23.5</v>
      </c>
      <c r="H165" s="110"/>
      <c r="I165" s="110"/>
      <c r="J165" s="110"/>
      <c r="K165" s="110"/>
      <c r="L165" s="110"/>
      <c r="M165" s="110"/>
    </row>
    <row r="166" spans="1:13" ht="12.75">
      <c r="A166" s="20" t="s">
        <v>224</v>
      </c>
      <c r="B166" s="14">
        <v>558.9326580210759</v>
      </c>
      <c r="C166" s="14">
        <v>585.1823747227576</v>
      </c>
      <c r="D166" s="14">
        <v>593.6331795450602</v>
      </c>
      <c r="E166" s="14">
        <v>602.2677733152514</v>
      </c>
      <c r="F166" s="14">
        <v>610.3741613669943</v>
      </c>
      <c r="G166" s="14">
        <v>619.023</v>
      </c>
      <c r="H166" s="110"/>
      <c r="I166" s="110"/>
      <c r="J166" s="110"/>
      <c r="K166" s="110"/>
      <c r="L166" s="110"/>
      <c r="M166" s="110"/>
    </row>
    <row r="167" spans="1:13" ht="12.75">
      <c r="A167" s="20" t="s">
        <v>225</v>
      </c>
      <c r="B167" s="14">
        <v>57.64122128000001</v>
      </c>
      <c r="C167" s="14">
        <v>59.43124570560001</v>
      </c>
      <c r="D167" s="14">
        <v>60.780290619712005</v>
      </c>
      <c r="E167" s="14">
        <v>62.19735643210626</v>
      </c>
      <c r="F167" s="14">
        <v>63.63582356074838</v>
      </c>
      <c r="G167" s="14">
        <v>65.099</v>
      </c>
      <c r="H167" s="110"/>
      <c r="I167" s="110"/>
      <c r="J167" s="110"/>
      <c r="K167" s="110"/>
      <c r="L167" s="110"/>
      <c r="M167" s="110"/>
    </row>
    <row r="168" spans="1:13" ht="12.75">
      <c r="A168" s="20" t="s">
        <v>226</v>
      </c>
      <c r="B168" s="14">
        <v>84.342068</v>
      </c>
      <c r="C168" s="14">
        <v>86.92681331343876</v>
      </c>
      <c r="D168" s="14">
        <v>89.62227986482104</v>
      </c>
      <c r="E168" s="14">
        <v>93.70278267393627</v>
      </c>
      <c r="F168" s="14">
        <v>97.82500556371795</v>
      </c>
      <c r="G168" s="14">
        <v>102.154</v>
      </c>
      <c r="H168" s="110"/>
      <c r="I168" s="110"/>
      <c r="J168" s="110"/>
      <c r="K168" s="110"/>
      <c r="L168" s="110"/>
      <c r="M168" s="110"/>
    </row>
    <row r="169" spans="1:13" ht="12.75">
      <c r="A169" s="20" t="s">
        <v>227</v>
      </c>
      <c r="B169" s="14">
        <v>62.902</v>
      </c>
      <c r="C169" s="14">
        <v>63.921</v>
      </c>
      <c r="D169" s="14">
        <v>64.941</v>
      </c>
      <c r="E169" s="14">
        <v>65.96</v>
      </c>
      <c r="F169" s="14">
        <v>66.981</v>
      </c>
      <c r="G169" s="14">
        <v>68.002</v>
      </c>
      <c r="H169" s="110"/>
      <c r="I169" s="110"/>
      <c r="J169" s="110"/>
      <c r="K169" s="110"/>
      <c r="L169" s="110"/>
      <c r="M169" s="110"/>
    </row>
    <row r="170" spans="1:13" ht="12.75">
      <c r="A170" s="20" t="s">
        <v>228</v>
      </c>
      <c r="B170" s="14">
        <v>9.35690019956512</v>
      </c>
      <c r="C170" s="14">
        <v>9.47963639124822</v>
      </c>
      <c r="D170" s="14">
        <v>9.580744128450737</v>
      </c>
      <c r="E170" s="14">
        <v>9.696673131940665</v>
      </c>
      <c r="F170" s="14">
        <v>9.796454122333937</v>
      </c>
      <c r="G170" s="14">
        <v>9.904</v>
      </c>
      <c r="H170" s="110"/>
      <c r="I170" s="110"/>
      <c r="J170" s="110"/>
      <c r="K170" s="110"/>
      <c r="L170" s="110"/>
      <c r="M170" s="110"/>
    </row>
    <row r="171" spans="1:13" ht="12.75">
      <c r="A171" s="20" t="s">
        <v>229</v>
      </c>
      <c r="B171" s="14">
        <v>8.94710409274745</v>
      </c>
      <c r="C171" s="14">
        <v>9.323808185494897</v>
      </c>
      <c r="D171" s="14">
        <v>9.700512278242346</v>
      </c>
      <c r="E171" s="14">
        <v>10.077216370989795</v>
      </c>
      <c r="F171" s="14">
        <v>10.453920463737246</v>
      </c>
      <c r="G171" s="14">
        <v>10.831</v>
      </c>
      <c r="H171" s="110"/>
      <c r="I171" s="110"/>
      <c r="J171" s="110"/>
      <c r="K171" s="110"/>
      <c r="L171" s="110"/>
      <c r="M171" s="110"/>
    </row>
    <row r="172" spans="1:13" ht="12.75">
      <c r="A172" s="20" t="s">
        <v>230</v>
      </c>
      <c r="B172" s="14">
        <v>23.22933115684781</v>
      </c>
      <c r="C172" s="14">
        <v>23.511582804937465</v>
      </c>
      <c r="D172" s="14">
        <v>23.810357395268735</v>
      </c>
      <c r="E172" s="14">
        <v>24.11422622713411</v>
      </c>
      <c r="F172" s="14">
        <v>24.414287412980684</v>
      </c>
      <c r="G172" s="14">
        <v>24.703</v>
      </c>
      <c r="H172" s="110"/>
      <c r="I172" s="110"/>
      <c r="J172" s="110"/>
      <c r="K172" s="110"/>
      <c r="L172" s="110"/>
      <c r="M172" s="110"/>
    </row>
    <row r="173" spans="1:13" ht="12.75">
      <c r="A173" s="20" t="s">
        <v>231</v>
      </c>
      <c r="B173" s="14">
        <v>4672.537380371441</v>
      </c>
      <c r="C173" s="14">
        <v>4851.870587190894</v>
      </c>
      <c r="D173" s="14">
        <v>4984.869524297048</v>
      </c>
      <c r="E173" s="14">
        <v>5152.854192928447</v>
      </c>
      <c r="F173" s="14">
        <v>5280.887320234785</v>
      </c>
      <c r="G173" s="14">
        <v>5425.624</v>
      </c>
      <c r="H173" s="110"/>
      <c r="I173" s="110"/>
      <c r="J173" s="110"/>
      <c r="K173" s="110"/>
      <c r="L173" s="110"/>
      <c r="M173" s="110"/>
    </row>
    <row r="174" spans="1:13" ht="12.75">
      <c r="A174" s="20" t="s">
        <v>232</v>
      </c>
      <c r="B174" s="14">
        <v>326.4567838589571</v>
      </c>
      <c r="C174" s="14">
        <v>330.36579514669705</v>
      </c>
      <c r="D174" s="14">
        <v>333.6731839420979</v>
      </c>
      <c r="E174" s="14">
        <v>337.29276563416545</v>
      </c>
      <c r="F174" s="14">
        <v>340.98772823669105</v>
      </c>
      <c r="G174" s="14">
        <v>344.565</v>
      </c>
      <c r="H174" s="110"/>
      <c r="I174" s="110"/>
      <c r="J174" s="110"/>
      <c r="K174" s="110"/>
      <c r="L174" s="110"/>
      <c r="M174" s="110"/>
    </row>
    <row r="175" spans="1:13" ht="12.75">
      <c r="A175" s="20" t="s">
        <v>233</v>
      </c>
      <c r="B175" s="14">
        <v>3.7213247999999997</v>
      </c>
      <c r="C175" s="14">
        <v>3.7585380479999997</v>
      </c>
      <c r="D175" s="14">
        <v>3.7961234284799996</v>
      </c>
      <c r="E175" s="14">
        <v>3.8340846627647998</v>
      </c>
      <c r="F175" s="14">
        <v>3.8724255093924476</v>
      </c>
      <c r="G175" s="14">
        <v>3.912</v>
      </c>
      <c r="H175" s="110"/>
      <c r="I175" s="110"/>
      <c r="J175" s="110"/>
      <c r="K175" s="110"/>
      <c r="L175" s="110"/>
      <c r="M175" s="110"/>
    </row>
    <row r="176" spans="1:13" ht="12.75">
      <c r="A176" s="20" t="s">
        <v>234</v>
      </c>
      <c r="B176" s="14">
        <v>8.800496739523938</v>
      </c>
      <c r="C176" s="14">
        <v>8.936733479047877</v>
      </c>
      <c r="D176" s="14">
        <v>9.073970218571816</v>
      </c>
      <c r="E176" s="14">
        <v>9.211206958095756</v>
      </c>
      <c r="F176" s="14">
        <v>9.350443697619694</v>
      </c>
      <c r="G176" s="14">
        <v>9.491</v>
      </c>
      <c r="H176" s="110"/>
      <c r="I176" s="110"/>
      <c r="J176" s="110"/>
      <c r="K176" s="110"/>
      <c r="L176" s="110"/>
      <c r="M176" s="110"/>
    </row>
    <row r="177" spans="1:13" ht="12.75">
      <c r="A177" s="13" t="s">
        <v>622</v>
      </c>
      <c r="B177" s="14">
        <v>0</v>
      </c>
      <c r="C177" s="14">
        <v>0</v>
      </c>
      <c r="D177" s="14">
        <v>0</v>
      </c>
      <c r="E177" s="14">
        <v>0</v>
      </c>
      <c r="F177" s="14">
        <v>0</v>
      </c>
      <c r="G177" s="14">
        <v>0</v>
      </c>
      <c r="H177" s="110"/>
      <c r="I177" s="110"/>
      <c r="J177" s="110"/>
      <c r="K177" s="110"/>
      <c r="L177" s="110"/>
      <c r="M177" s="110"/>
    </row>
    <row r="178" spans="1:13" ht="12.75">
      <c r="A178" s="20" t="s">
        <v>235</v>
      </c>
      <c r="B178" s="14">
        <v>237.36421873494373</v>
      </c>
      <c r="C178" s="14">
        <v>239.6399730048613</v>
      </c>
      <c r="D178" s="14">
        <v>241.90619918864218</v>
      </c>
      <c r="E178" s="14">
        <v>244.21962485105843</v>
      </c>
      <c r="F178" s="14">
        <v>246.4586891712217</v>
      </c>
      <c r="G178" s="14">
        <v>248.75</v>
      </c>
      <c r="H178" s="110"/>
      <c r="I178" s="110"/>
      <c r="J178" s="110"/>
      <c r="K178" s="110"/>
      <c r="L178" s="110"/>
      <c r="M178" s="110"/>
    </row>
    <row r="179" spans="1:13" ht="12.75">
      <c r="A179" s="20" t="s">
        <v>236</v>
      </c>
      <c r="B179" s="14">
        <v>2218.445630567133</v>
      </c>
      <c r="C179" s="14">
        <v>2191.8224852006324</v>
      </c>
      <c r="D179" s="14">
        <v>2308.604925575533</v>
      </c>
      <c r="E179" s="14">
        <v>2305.959752500158</v>
      </c>
      <c r="F179" s="14">
        <v>2288.4852205324255</v>
      </c>
      <c r="G179" s="14">
        <v>2343.411</v>
      </c>
      <c r="H179" s="110"/>
      <c r="I179" s="110"/>
      <c r="J179" s="110"/>
      <c r="K179" s="110"/>
      <c r="L179" s="110"/>
      <c r="M179" s="110"/>
    </row>
    <row r="180" spans="1:13" ht="12.75">
      <c r="A180" s="20" t="s">
        <v>237</v>
      </c>
      <c r="B180" s="14">
        <v>24.35766346372915</v>
      </c>
      <c r="C180" s="14">
        <v>25.436512102272456</v>
      </c>
      <c r="D180" s="14">
        <v>26.51682710330469</v>
      </c>
      <c r="E180" s="14">
        <v>27.593021489415666</v>
      </c>
      <c r="F180" s="14">
        <v>28.66763729172753</v>
      </c>
      <c r="G180" s="14">
        <v>29.742</v>
      </c>
      <c r="H180" s="110"/>
      <c r="I180" s="110"/>
      <c r="J180" s="110"/>
      <c r="K180" s="110"/>
      <c r="L180" s="110"/>
      <c r="M180" s="110"/>
    </row>
    <row r="181" spans="1:13" ht="12.75">
      <c r="A181" s="20" t="s">
        <v>238</v>
      </c>
      <c r="B181" s="14">
        <v>52.11593324409876</v>
      </c>
      <c r="C181" s="14">
        <v>53.516580090248965</v>
      </c>
      <c r="D181" s="14">
        <v>55.546142249187184</v>
      </c>
      <c r="E181" s="14">
        <v>57.34593090959503</v>
      </c>
      <c r="F181" s="14">
        <v>60.06649624103254</v>
      </c>
      <c r="G181" s="14">
        <v>61.394</v>
      </c>
      <c r="H181" s="110"/>
      <c r="I181" s="110"/>
      <c r="J181" s="110"/>
      <c r="K181" s="110"/>
      <c r="L181" s="110"/>
      <c r="M181" s="110"/>
    </row>
    <row r="182" spans="1:13" ht="12.75">
      <c r="A182" s="20" t="s">
        <v>239</v>
      </c>
      <c r="B182" s="14">
        <v>87.61552268500729</v>
      </c>
      <c r="C182" s="14">
        <v>90.00898567422048</v>
      </c>
      <c r="D182" s="14">
        <v>93.59048515561622</v>
      </c>
      <c r="E182" s="14">
        <v>96.70437625874618</v>
      </c>
      <c r="F182" s="14">
        <v>101.10494895927405</v>
      </c>
      <c r="G182" s="14">
        <v>103.25</v>
      </c>
      <c r="H182" s="110"/>
      <c r="I182" s="110"/>
      <c r="J182" s="110"/>
      <c r="K182" s="110"/>
      <c r="L182" s="110"/>
      <c r="M182" s="110"/>
    </row>
    <row r="183" spans="1:13" ht="12.75">
      <c r="A183" s="20" t="s">
        <v>240</v>
      </c>
      <c r="B183" s="14">
        <v>111.30722666666665</v>
      </c>
      <c r="C183" s="14">
        <v>113.77242666666666</v>
      </c>
      <c r="D183" s="14">
        <v>116.16742666666667</v>
      </c>
      <c r="E183" s="14">
        <v>118.50042666666666</v>
      </c>
      <c r="F183" s="14">
        <v>122.15381951136065</v>
      </c>
      <c r="G183" s="14">
        <v>126.537</v>
      </c>
      <c r="H183" s="110"/>
      <c r="I183" s="110"/>
      <c r="J183" s="110"/>
      <c r="K183" s="110"/>
      <c r="L183" s="110"/>
      <c r="M183" s="110"/>
    </row>
    <row r="184" spans="1:13" ht="12.75">
      <c r="A184" s="20" t="s">
        <v>241</v>
      </c>
      <c r="B184" s="14">
        <v>329.92723620982053</v>
      </c>
      <c r="C184" s="14">
        <v>338.5253167923534</v>
      </c>
      <c r="D184" s="14">
        <v>346.39932200610673</v>
      </c>
      <c r="E184" s="14">
        <v>354.06512863693786</v>
      </c>
      <c r="F184" s="14">
        <v>361.29825687269937</v>
      </c>
      <c r="G184" s="14">
        <v>368.367</v>
      </c>
      <c r="H184" s="110"/>
      <c r="I184" s="110"/>
      <c r="J184" s="110"/>
      <c r="K184" s="110"/>
      <c r="L184" s="110"/>
      <c r="M184" s="110"/>
    </row>
    <row r="185" spans="1:13" ht="12.75">
      <c r="A185" s="20" t="s">
        <v>242</v>
      </c>
      <c r="B185" s="14">
        <v>190.25438304822</v>
      </c>
      <c r="C185" s="14">
        <v>197.739595885103</v>
      </c>
      <c r="D185" s="14">
        <v>204.60694936618745</v>
      </c>
      <c r="E185" s="14">
        <v>211.14373877037156</v>
      </c>
      <c r="F185" s="14">
        <v>217.97447318392213</v>
      </c>
      <c r="G185" s="14">
        <v>225.036</v>
      </c>
      <c r="H185" s="110"/>
      <c r="I185" s="110"/>
      <c r="J185" s="110"/>
      <c r="K185" s="110"/>
      <c r="L185" s="110"/>
      <c r="M185" s="110"/>
    </row>
    <row r="186" spans="1:13" ht="12.75">
      <c r="A186" s="20" t="s">
        <v>243</v>
      </c>
      <c r="B186" s="14">
        <v>59.1808866</v>
      </c>
      <c r="C186" s="14">
        <v>59.740695466000005</v>
      </c>
      <c r="D186" s="14">
        <v>60.30210242066</v>
      </c>
      <c r="E186" s="14">
        <v>60.8651234448666</v>
      </c>
      <c r="F186" s="14">
        <v>61.42977467931527</v>
      </c>
      <c r="G186" s="14">
        <v>61.996</v>
      </c>
      <c r="H186" s="110"/>
      <c r="I186" s="110"/>
      <c r="J186" s="110"/>
      <c r="K186" s="110"/>
      <c r="L186" s="110"/>
      <c r="M186" s="110"/>
    </row>
    <row r="187" spans="1:13" ht="12.75">
      <c r="A187" s="20" t="s">
        <v>244</v>
      </c>
      <c r="B187" s="14">
        <v>125.139</v>
      </c>
      <c r="C187" s="14">
        <v>118.608</v>
      </c>
      <c r="D187" s="14">
        <v>117.465</v>
      </c>
      <c r="E187" s="14">
        <v>120.264</v>
      </c>
      <c r="F187" s="14">
        <v>123.087</v>
      </c>
      <c r="G187" s="14">
        <v>125.939</v>
      </c>
      <c r="H187" s="110"/>
      <c r="I187" s="110"/>
      <c r="J187" s="110"/>
      <c r="K187" s="110"/>
      <c r="L187" s="110"/>
      <c r="M187" s="110"/>
    </row>
    <row r="188" spans="1:13" ht="12.75">
      <c r="A188" s="20" t="s">
        <v>245</v>
      </c>
      <c r="B188" s="14">
        <v>328.94949802277137</v>
      </c>
      <c r="C188" s="14">
        <v>348.0501106022451</v>
      </c>
      <c r="D188" s="14">
        <v>359.6150314716221</v>
      </c>
      <c r="E188" s="14">
        <v>371.19252648570847</v>
      </c>
      <c r="F188" s="14">
        <v>382.8085540876492</v>
      </c>
      <c r="G188" s="14">
        <v>394.434</v>
      </c>
      <c r="H188" s="110"/>
      <c r="I188" s="110"/>
      <c r="J188" s="110"/>
      <c r="K188" s="110"/>
      <c r="L188" s="110"/>
      <c r="M188" s="110"/>
    </row>
    <row r="189" spans="1:13" ht="12.75">
      <c r="A189" s="20" t="s">
        <v>246</v>
      </c>
      <c r="B189" s="14">
        <v>106.90073582430564</v>
      </c>
      <c r="C189" s="14">
        <v>108.01713904923064</v>
      </c>
      <c r="D189" s="14">
        <v>109.1522439472656</v>
      </c>
      <c r="E189" s="14">
        <v>110.30653494547809</v>
      </c>
      <c r="F189" s="14">
        <v>111.477692890408</v>
      </c>
      <c r="G189" s="14">
        <v>112.607</v>
      </c>
      <c r="H189" s="110"/>
      <c r="I189" s="110"/>
      <c r="J189" s="110"/>
      <c r="K189" s="110"/>
      <c r="L189" s="110"/>
      <c r="M189" s="110"/>
    </row>
    <row r="190" spans="1:13" ht="12.75">
      <c r="A190" s="20" t="s">
        <v>247</v>
      </c>
      <c r="B190" s="14">
        <v>396.429</v>
      </c>
      <c r="C190" s="14">
        <v>399.979</v>
      </c>
      <c r="D190" s="14">
        <v>403.729</v>
      </c>
      <c r="E190" s="14">
        <v>408.879</v>
      </c>
      <c r="F190" s="14">
        <v>413.029</v>
      </c>
      <c r="G190" s="14">
        <v>420.279</v>
      </c>
      <c r="H190" s="110"/>
      <c r="I190" s="110"/>
      <c r="J190" s="110"/>
      <c r="K190" s="110"/>
      <c r="L190" s="110"/>
      <c r="M190" s="110"/>
    </row>
    <row r="191" spans="1:13" ht="12.75">
      <c r="A191" s="20" t="s">
        <v>248</v>
      </c>
      <c r="B191" s="14">
        <v>33.79601365323957</v>
      </c>
      <c r="C191" s="14">
        <v>34.30258730647915</v>
      </c>
      <c r="D191" s="14">
        <v>34.80916095971872</v>
      </c>
      <c r="E191" s="14">
        <v>35.31573461295829</v>
      </c>
      <c r="F191" s="14">
        <v>35.82230826619786</v>
      </c>
      <c r="G191" s="14">
        <v>36.329</v>
      </c>
      <c r="H191" s="110"/>
      <c r="I191" s="110"/>
      <c r="J191" s="110"/>
      <c r="K191" s="110"/>
      <c r="L191" s="110"/>
      <c r="M191" s="110"/>
    </row>
    <row r="192" spans="1:13" ht="12.75">
      <c r="A192" s="20" t="s">
        <v>249</v>
      </c>
      <c r="B192" s="14">
        <v>39.137699999999995</v>
      </c>
      <c r="C192" s="14">
        <v>40.32086568207002</v>
      </c>
      <c r="D192" s="14">
        <v>41.54062896648004</v>
      </c>
      <c r="E192" s="14">
        <v>43.3573776130776</v>
      </c>
      <c r="F192" s="14">
        <v>45.08394661021177</v>
      </c>
      <c r="G192" s="14">
        <v>46.985</v>
      </c>
      <c r="H192" s="110"/>
      <c r="I192" s="110"/>
      <c r="J192" s="110"/>
      <c r="K192" s="110"/>
      <c r="L192" s="110"/>
      <c r="M192" s="110"/>
    </row>
    <row r="193" spans="1:13" ht="12.75">
      <c r="A193" s="20" t="s">
        <v>250</v>
      </c>
      <c r="B193" s="14">
        <v>758.0399808</v>
      </c>
      <c r="C193" s="14">
        <v>787.7789800319999</v>
      </c>
      <c r="D193" s="14">
        <v>818.51019123328</v>
      </c>
      <c r="E193" s="14">
        <v>864.2052186746113</v>
      </c>
      <c r="F193" s="14">
        <v>903.9422553623957</v>
      </c>
      <c r="G193" s="14">
        <v>959.581</v>
      </c>
      <c r="H193" s="110"/>
      <c r="I193" s="110"/>
      <c r="J193" s="110"/>
      <c r="K193" s="110"/>
      <c r="L193" s="110"/>
      <c r="M193" s="110"/>
    </row>
    <row r="194" spans="1:13" ht="12.75">
      <c r="A194" s="20" t="s">
        <v>251</v>
      </c>
      <c r="B194" s="14">
        <v>84.77475792299586</v>
      </c>
      <c r="C194" s="14">
        <v>87.888013669512</v>
      </c>
      <c r="D194" s="14">
        <v>91.24630245686704</v>
      </c>
      <c r="E194" s="14">
        <v>94.69873251797831</v>
      </c>
      <c r="F194" s="14">
        <v>98.18696978331909</v>
      </c>
      <c r="G194" s="14">
        <v>101.879</v>
      </c>
      <c r="H194" s="110"/>
      <c r="I194" s="110"/>
      <c r="J194" s="110"/>
      <c r="K194" s="110"/>
      <c r="L194" s="110"/>
      <c r="M194" s="110"/>
    </row>
    <row r="195" spans="1:13" ht="12.75">
      <c r="A195" s="20" t="s">
        <v>252</v>
      </c>
      <c r="B195" s="14">
        <v>68.886873</v>
      </c>
      <c r="C195" s="14">
        <v>69.51874172999999</v>
      </c>
      <c r="D195" s="14">
        <v>70.10292914729999</v>
      </c>
      <c r="E195" s="14">
        <v>70.739458438773</v>
      </c>
      <c r="F195" s="14">
        <v>71.32835302316073</v>
      </c>
      <c r="G195" s="14">
        <v>71.968</v>
      </c>
      <c r="H195" s="110"/>
      <c r="I195" s="110"/>
      <c r="J195" s="110"/>
      <c r="K195" s="110"/>
      <c r="L195" s="110"/>
      <c r="M195" s="110"/>
    </row>
    <row r="196" spans="1:13" ht="12.75">
      <c r="A196" s="20" t="s">
        <v>253</v>
      </c>
      <c r="B196" s="14">
        <v>275.739</v>
      </c>
      <c r="C196" s="14">
        <v>288.752</v>
      </c>
      <c r="D196" s="14">
        <v>312.435</v>
      </c>
      <c r="E196" s="14">
        <v>322.707</v>
      </c>
      <c r="F196" s="14">
        <v>333.316</v>
      </c>
      <c r="G196" s="14">
        <v>345.647</v>
      </c>
      <c r="H196" s="110"/>
      <c r="I196" s="110"/>
      <c r="J196" s="110"/>
      <c r="K196" s="110"/>
      <c r="L196" s="110"/>
      <c r="M196" s="110"/>
    </row>
    <row r="197" spans="1:13" ht="12.75">
      <c r="A197" s="20" t="s">
        <v>254</v>
      </c>
      <c r="B197" s="14">
        <v>66.9692772</v>
      </c>
      <c r="C197" s="14">
        <v>68.47751358599999</v>
      </c>
      <c r="D197" s="14">
        <v>70.01715115393</v>
      </c>
      <c r="E197" s="14">
        <v>71.59219190969964</v>
      </c>
      <c r="F197" s="14">
        <v>73.17663786924814</v>
      </c>
      <c r="G197" s="14">
        <v>74.792</v>
      </c>
      <c r="H197" s="110"/>
      <c r="I197" s="110"/>
      <c r="J197" s="110"/>
      <c r="K197" s="110"/>
      <c r="L197" s="110"/>
      <c r="M197" s="110"/>
    </row>
    <row r="198" spans="1:13" ht="12.75">
      <c r="A198" s="20" t="s">
        <v>255</v>
      </c>
      <c r="B198" s="14">
        <v>24.187848690401285</v>
      </c>
      <c r="C198" s="14">
        <v>25.03064237137201</v>
      </c>
      <c r="D198" s="14">
        <v>25.880529233934737</v>
      </c>
      <c r="E198" s="14">
        <v>26.73780719171633</v>
      </c>
      <c r="F198" s="14">
        <v>27.60278667071598</v>
      </c>
      <c r="G198" s="14">
        <v>28.476</v>
      </c>
      <c r="H198" s="110"/>
      <c r="I198" s="110"/>
      <c r="J198" s="110"/>
      <c r="K198" s="110"/>
      <c r="L198" s="110"/>
      <c r="M198" s="110"/>
    </row>
    <row r="199" spans="1:13" ht="12.75">
      <c r="A199" s="20" t="s">
        <v>256</v>
      </c>
      <c r="B199" s="14">
        <v>23.386178703737535</v>
      </c>
      <c r="C199" s="14">
        <v>24.022623884775125</v>
      </c>
      <c r="D199" s="14">
        <v>24.91228230956135</v>
      </c>
      <c r="E199" s="14">
        <v>25.71330242543099</v>
      </c>
      <c r="F199" s="14">
        <v>26.787141283039603</v>
      </c>
      <c r="G199" s="14">
        <v>27.404</v>
      </c>
      <c r="H199" s="110"/>
      <c r="I199" s="110"/>
      <c r="J199" s="110"/>
      <c r="K199" s="110"/>
      <c r="L199" s="110"/>
      <c r="M199" s="110"/>
    </row>
    <row r="200" spans="1:13" ht="12.75">
      <c r="A200" s="20"/>
      <c r="B200" s="14"/>
      <c r="C200" s="14"/>
      <c r="D200" s="14"/>
      <c r="E200" s="14"/>
      <c r="F200" s="14"/>
      <c r="G200" s="14"/>
      <c r="H200" s="110"/>
      <c r="I200" s="110"/>
      <c r="J200" s="110"/>
      <c r="K200" s="110"/>
      <c r="L200" s="110"/>
      <c r="M200" s="110"/>
    </row>
    <row r="201" spans="1:13" ht="12.75">
      <c r="A201" s="20"/>
      <c r="B201" s="14"/>
      <c r="C201" s="14"/>
      <c r="D201" s="14"/>
      <c r="E201" s="14"/>
      <c r="F201" s="14"/>
      <c r="G201" s="14"/>
      <c r="H201" s="110"/>
      <c r="I201" s="110"/>
      <c r="J201" s="110"/>
      <c r="K201" s="110"/>
      <c r="L201" s="110"/>
      <c r="M201" s="110"/>
    </row>
    <row r="202" spans="1:13" ht="12.75">
      <c r="A202" s="20"/>
      <c r="B202" s="14"/>
      <c r="C202" s="14"/>
      <c r="D202" s="14"/>
      <c r="E202" s="14"/>
      <c r="F202" s="14"/>
      <c r="G202" s="14"/>
      <c r="H202" s="110"/>
      <c r="I202" s="110"/>
      <c r="J202" s="110"/>
      <c r="K202" s="110"/>
      <c r="L202" s="110"/>
      <c r="M202" s="110"/>
    </row>
    <row r="203" spans="1:13" ht="12.75">
      <c r="A203" s="20"/>
      <c r="B203" s="14"/>
      <c r="C203" s="14"/>
      <c r="D203" s="14"/>
      <c r="E203" s="14"/>
      <c r="F203" s="14"/>
      <c r="G203" s="14"/>
      <c r="H203" s="110"/>
      <c r="I203" s="110"/>
      <c r="J203" s="110"/>
      <c r="K203" s="110"/>
      <c r="L203" s="110"/>
      <c r="M203" s="110"/>
    </row>
    <row r="204" spans="1:13" ht="12.75">
      <c r="A204" s="20"/>
      <c r="B204" s="14"/>
      <c r="C204" s="14"/>
      <c r="D204" s="14"/>
      <c r="E204" s="14"/>
      <c r="F204" s="14"/>
      <c r="G204" s="14"/>
      <c r="H204" s="110"/>
      <c r="I204" s="110"/>
      <c r="J204" s="110"/>
      <c r="K204" s="110"/>
      <c r="L204" s="110"/>
      <c r="M204" s="110"/>
    </row>
    <row r="205" spans="1:13" ht="12.75">
      <c r="A205" s="20"/>
      <c r="B205" s="14"/>
      <c r="C205" s="14"/>
      <c r="D205" s="14"/>
      <c r="E205" s="14"/>
      <c r="F205" s="14"/>
      <c r="G205" s="14"/>
      <c r="H205" s="110"/>
      <c r="I205" s="110"/>
      <c r="J205" s="110"/>
      <c r="K205" s="110"/>
      <c r="L205" s="110"/>
      <c r="M205" s="110"/>
    </row>
  </sheetData>
  <mergeCells count="4">
    <mergeCell ref="A1:G1"/>
    <mergeCell ref="A3:G3"/>
    <mergeCell ref="B5:G5"/>
    <mergeCell ref="A4:G4"/>
  </mergeCells>
  <printOptions horizontalCentered="1"/>
  <pageMargins left="0.5" right="0.25" top="1" bottom="1" header="0.5" footer="0.5"/>
  <pageSetup horizontalDpi="600" verticalDpi="600" orientation="portrait" r:id="rId1"/>
  <headerFooter alignWithMargins="0">
    <oddHeader>&amp;LCDR Report - Winter Load by County&amp;RJune 2006</oddHeader>
    <oddFooter>&amp;CWinter Load by County - &amp;P of &amp;N</oddFooter>
  </headerFooter>
</worksheet>
</file>

<file path=xl/worksheets/sheet18.xml><?xml version="1.0" encoding="utf-8"?>
<worksheet xmlns="http://schemas.openxmlformats.org/spreadsheetml/2006/main" xmlns:r="http://schemas.openxmlformats.org/officeDocument/2006/relationships">
  <sheetPr>
    <tabColor indexed="11"/>
  </sheetPr>
  <dimension ref="A1:N199"/>
  <sheetViews>
    <sheetView showGridLines="0" workbookViewId="0" topLeftCell="A1">
      <selection activeCell="B9" sqref="B9"/>
    </sheetView>
  </sheetViews>
  <sheetFormatPr defaultColWidth="9.140625" defaultRowHeight="12.75"/>
  <cols>
    <col min="1" max="1" width="16.7109375" style="0" bestFit="1" customWidth="1"/>
  </cols>
  <sheetData>
    <row r="1" spans="1:7" ht="25.5" customHeight="1">
      <c r="A1" s="264" t="s">
        <v>658</v>
      </c>
      <c r="B1" s="264"/>
      <c r="C1" s="264"/>
      <c r="D1" s="264"/>
      <c r="E1" s="264"/>
      <c r="F1" s="264"/>
      <c r="G1" s="264"/>
    </row>
    <row r="2" ht="12.75" customHeight="1"/>
    <row r="3" spans="1:7" ht="79.5" customHeight="1">
      <c r="A3" s="230" t="s">
        <v>889</v>
      </c>
      <c r="B3" s="230"/>
      <c r="C3" s="230"/>
      <c r="D3" s="230"/>
      <c r="E3" s="230"/>
      <c r="F3" s="230"/>
      <c r="G3" s="230"/>
    </row>
    <row r="4" spans="2:14" ht="12.75" customHeight="1">
      <c r="B4" s="110"/>
      <c r="C4" s="110"/>
      <c r="D4" s="110"/>
      <c r="E4" s="110"/>
      <c r="F4" s="110"/>
      <c r="G4" s="110"/>
      <c r="I4" s="110"/>
      <c r="J4" s="110"/>
      <c r="K4" s="110"/>
      <c r="L4" s="110"/>
      <c r="M4" s="110"/>
      <c r="N4" s="110"/>
    </row>
    <row r="5" spans="2:14" ht="12.75">
      <c r="B5" s="231" t="s">
        <v>663</v>
      </c>
      <c r="C5" s="231"/>
      <c r="D5" s="231"/>
      <c r="E5" s="231"/>
      <c r="F5" s="231"/>
      <c r="G5" s="231"/>
      <c r="I5" s="110"/>
      <c r="J5" s="110"/>
      <c r="K5" s="110"/>
      <c r="L5" s="110"/>
      <c r="M5" s="110"/>
      <c r="N5" s="110"/>
    </row>
    <row r="6" spans="1:7" ht="12.75">
      <c r="A6" s="68" t="s">
        <v>65</v>
      </c>
      <c r="B6" s="1">
        <v>2007</v>
      </c>
      <c r="C6" s="1">
        <v>2008</v>
      </c>
      <c r="D6" s="1">
        <v>2009</v>
      </c>
      <c r="E6" s="1">
        <v>2010</v>
      </c>
      <c r="F6" s="1">
        <v>2011</v>
      </c>
      <c r="G6" s="1">
        <v>2012</v>
      </c>
    </row>
    <row r="7" spans="1:7" ht="12.75">
      <c r="A7" s="68"/>
      <c r="B7" s="74"/>
      <c r="C7" s="74"/>
      <c r="D7" s="74"/>
      <c r="E7" s="74"/>
      <c r="F7" s="74"/>
      <c r="G7" s="74"/>
    </row>
    <row r="8" spans="1:9" ht="12.75">
      <c r="A8" s="20" t="s">
        <v>66</v>
      </c>
      <c r="B8" s="14">
        <v>0</v>
      </c>
      <c r="C8" s="14">
        <v>0</v>
      </c>
      <c r="D8" s="14">
        <v>0</v>
      </c>
      <c r="E8" s="14">
        <v>0</v>
      </c>
      <c r="F8" s="14">
        <v>0</v>
      </c>
      <c r="G8" s="14">
        <v>0</v>
      </c>
      <c r="I8" s="20"/>
    </row>
    <row r="9" spans="1:9" ht="12.75">
      <c r="A9" s="20" t="s">
        <v>67</v>
      </c>
      <c r="B9" s="14">
        <v>0</v>
      </c>
      <c r="C9" s="14">
        <v>0</v>
      </c>
      <c r="D9" s="14">
        <v>0</v>
      </c>
      <c r="E9" s="14">
        <v>0</v>
      </c>
      <c r="F9" s="14">
        <v>0</v>
      </c>
      <c r="G9" s="14">
        <v>0</v>
      </c>
      <c r="I9" s="20"/>
    </row>
    <row r="10" spans="1:9" ht="12.75">
      <c r="A10" s="20" t="s">
        <v>68</v>
      </c>
      <c r="B10" s="14">
        <v>0</v>
      </c>
      <c r="C10" s="14">
        <v>0</v>
      </c>
      <c r="D10" s="14">
        <v>0</v>
      </c>
      <c r="E10" s="14">
        <v>0</v>
      </c>
      <c r="F10" s="14">
        <v>0</v>
      </c>
      <c r="G10" s="14">
        <v>0</v>
      </c>
      <c r="I10" s="20"/>
    </row>
    <row r="11" spans="1:9" ht="12.75">
      <c r="A11" s="20" t="s">
        <v>69</v>
      </c>
      <c r="B11" s="14">
        <v>0</v>
      </c>
      <c r="C11" s="14">
        <v>0</v>
      </c>
      <c r="D11" s="14">
        <v>0</v>
      </c>
      <c r="E11" s="14">
        <v>0</v>
      </c>
      <c r="F11" s="14">
        <v>0</v>
      </c>
      <c r="G11" s="14">
        <v>0</v>
      </c>
      <c r="I11" s="20"/>
    </row>
    <row r="12" spans="1:9" ht="12.75">
      <c r="A12" s="20" t="s">
        <v>70</v>
      </c>
      <c r="B12" s="14">
        <v>0</v>
      </c>
      <c r="C12" s="14">
        <v>0</v>
      </c>
      <c r="D12" s="14">
        <v>0</v>
      </c>
      <c r="E12" s="14">
        <v>0</v>
      </c>
      <c r="F12" s="14">
        <v>0</v>
      </c>
      <c r="G12" s="14">
        <v>0</v>
      </c>
      <c r="I12" s="20"/>
    </row>
    <row r="13" spans="1:9" ht="12.75">
      <c r="A13" s="20" t="s">
        <v>71</v>
      </c>
      <c r="B13" s="14">
        <v>397</v>
      </c>
      <c r="C13" s="14">
        <v>397</v>
      </c>
      <c r="D13" s="14">
        <v>397</v>
      </c>
      <c r="E13" s="14">
        <v>397</v>
      </c>
      <c r="F13" s="14">
        <v>397</v>
      </c>
      <c r="G13" s="14">
        <v>397</v>
      </c>
      <c r="I13" s="20"/>
    </row>
    <row r="14" spans="1:9" ht="12.75">
      <c r="A14" s="20" t="s">
        <v>72</v>
      </c>
      <c r="B14" s="14">
        <v>0</v>
      </c>
      <c r="C14" s="14">
        <v>0</v>
      </c>
      <c r="D14" s="14">
        <v>0</v>
      </c>
      <c r="E14" s="14">
        <v>0</v>
      </c>
      <c r="F14" s="14">
        <v>0</v>
      </c>
      <c r="G14" s="14">
        <v>0</v>
      </c>
      <c r="I14" s="20"/>
    </row>
    <row r="15" spans="1:9" ht="12.75">
      <c r="A15" s="20" t="s">
        <v>73</v>
      </c>
      <c r="B15" s="14">
        <v>0</v>
      </c>
      <c r="C15" s="14">
        <v>0</v>
      </c>
      <c r="D15" s="14">
        <v>0</v>
      </c>
      <c r="E15" s="14">
        <v>0</v>
      </c>
      <c r="F15" s="14">
        <v>0</v>
      </c>
      <c r="G15" s="14">
        <v>0</v>
      </c>
      <c r="I15" s="20"/>
    </row>
    <row r="16" spans="1:9" ht="12.75">
      <c r="A16" s="20" t="s">
        <v>74</v>
      </c>
      <c r="B16" s="14">
        <v>1099</v>
      </c>
      <c r="C16" s="14">
        <v>1099</v>
      </c>
      <c r="D16" s="14">
        <v>1099</v>
      </c>
      <c r="E16" s="14">
        <v>1099</v>
      </c>
      <c r="F16" s="14">
        <v>1099</v>
      </c>
      <c r="G16" s="14">
        <v>1099</v>
      </c>
      <c r="I16" s="20"/>
    </row>
    <row r="17" spans="1:9" ht="12.75">
      <c r="A17" s="20" t="s">
        <v>75</v>
      </c>
      <c r="B17" s="14">
        <v>0</v>
      </c>
      <c r="C17" s="14">
        <v>0</v>
      </c>
      <c r="D17" s="14">
        <v>0</v>
      </c>
      <c r="E17" s="14">
        <v>0</v>
      </c>
      <c r="F17" s="14">
        <v>0</v>
      </c>
      <c r="G17" s="14">
        <v>0</v>
      </c>
      <c r="I17" s="20"/>
    </row>
    <row r="18" spans="1:9" ht="12.75">
      <c r="A18" s="20" t="s">
        <v>76</v>
      </c>
      <c r="B18" s="14">
        <v>0</v>
      </c>
      <c r="C18" s="14">
        <v>0</v>
      </c>
      <c r="D18" s="14">
        <v>0</v>
      </c>
      <c r="E18" s="14">
        <v>0</v>
      </c>
      <c r="F18" s="14">
        <v>0</v>
      </c>
      <c r="G18" s="14">
        <v>0</v>
      </c>
      <c r="I18" s="20"/>
    </row>
    <row r="19" spans="1:9" ht="12.75">
      <c r="A19" s="20" t="s">
        <v>77</v>
      </c>
      <c r="B19" s="14">
        <v>0</v>
      </c>
      <c r="C19" s="14">
        <v>0</v>
      </c>
      <c r="D19" s="14">
        <v>0</v>
      </c>
      <c r="E19" s="14">
        <v>0</v>
      </c>
      <c r="F19" s="14">
        <v>0</v>
      </c>
      <c r="G19" s="14">
        <v>0</v>
      </c>
      <c r="I19" s="20"/>
    </row>
    <row r="20" spans="1:9" ht="12.75">
      <c r="A20" s="20" t="s">
        <v>78</v>
      </c>
      <c r="B20" s="14">
        <v>4395.6</v>
      </c>
      <c r="C20" s="14">
        <v>4395.6</v>
      </c>
      <c r="D20" s="14">
        <v>4330.6</v>
      </c>
      <c r="E20" s="14">
        <v>4330.6</v>
      </c>
      <c r="F20" s="14">
        <v>5080.6</v>
      </c>
      <c r="G20" s="14">
        <v>5080.6</v>
      </c>
      <c r="I20" s="20"/>
    </row>
    <row r="21" spans="1:9" ht="12.75">
      <c r="A21" s="20" t="s">
        <v>79</v>
      </c>
      <c r="B21" s="14">
        <v>0</v>
      </c>
      <c r="C21" s="14">
        <v>0</v>
      </c>
      <c r="D21" s="14">
        <v>0</v>
      </c>
      <c r="E21" s="14">
        <v>0</v>
      </c>
      <c r="F21" s="14">
        <v>0</v>
      </c>
      <c r="G21" s="14">
        <v>0</v>
      </c>
      <c r="I21" s="20"/>
    </row>
    <row r="22" spans="1:9" ht="12.75">
      <c r="A22" s="20" t="s">
        <v>80</v>
      </c>
      <c r="B22" s="14">
        <v>2.2</v>
      </c>
      <c r="C22" s="14">
        <v>2.2</v>
      </c>
      <c r="D22" s="14">
        <v>2.2</v>
      </c>
      <c r="E22" s="14">
        <v>2.2</v>
      </c>
      <c r="F22" s="14">
        <v>2.2</v>
      </c>
      <c r="G22" s="14">
        <v>2.2</v>
      </c>
      <c r="I22" s="20"/>
    </row>
    <row r="23" spans="1:9" ht="12.75">
      <c r="A23" s="20" t="s">
        <v>81</v>
      </c>
      <c r="B23" s="14">
        <v>579</v>
      </c>
      <c r="C23" s="14">
        <v>579</v>
      </c>
      <c r="D23" s="14">
        <v>579</v>
      </c>
      <c r="E23" s="14">
        <v>579</v>
      </c>
      <c r="F23" s="14">
        <v>579</v>
      </c>
      <c r="G23" s="14">
        <v>579</v>
      </c>
      <c r="I23" s="20"/>
    </row>
    <row r="24" spans="1:9" ht="12.75">
      <c r="A24" s="20" t="s">
        <v>82</v>
      </c>
      <c r="B24" s="14">
        <v>813</v>
      </c>
      <c r="C24" s="14">
        <v>813</v>
      </c>
      <c r="D24" s="14">
        <v>655</v>
      </c>
      <c r="E24" s="14">
        <v>655</v>
      </c>
      <c r="F24" s="14">
        <v>505</v>
      </c>
      <c r="G24" s="14">
        <v>505</v>
      </c>
      <c r="I24" s="20"/>
    </row>
    <row r="25" spans="1:9" ht="12.75">
      <c r="A25" s="20" t="s">
        <v>83</v>
      </c>
      <c r="B25" s="14">
        <v>286</v>
      </c>
      <c r="C25" s="14">
        <v>286</v>
      </c>
      <c r="D25" s="14">
        <v>286</v>
      </c>
      <c r="E25" s="14">
        <v>286</v>
      </c>
      <c r="F25" s="14">
        <v>286</v>
      </c>
      <c r="G25" s="14">
        <v>286</v>
      </c>
      <c r="I25" s="20"/>
    </row>
    <row r="26" spans="1:9" ht="12.75">
      <c r="A26" s="20" t="s">
        <v>84</v>
      </c>
      <c r="B26" s="14">
        <v>0</v>
      </c>
      <c r="C26" s="14">
        <v>0</v>
      </c>
      <c r="D26" s="14">
        <v>0</v>
      </c>
      <c r="E26" s="14">
        <v>0</v>
      </c>
      <c r="F26" s="14">
        <v>0</v>
      </c>
      <c r="G26" s="14">
        <v>0</v>
      </c>
      <c r="I26" s="20"/>
    </row>
    <row r="27" spans="1:9" ht="12.75">
      <c r="A27" s="20" t="s">
        <v>85</v>
      </c>
      <c r="B27" s="14">
        <v>0</v>
      </c>
      <c r="C27" s="14">
        <v>0</v>
      </c>
      <c r="D27" s="14">
        <v>0</v>
      </c>
      <c r="E27" s="14">
        <v>0</v>
      </c>
      <c r="F27" s="14">
        <v>0</v>
      </c>
      <c r="G27" s="14">
        <v>0</v>
      </c>
      <c r="I27" s="20"/>
    </row>
    <row r="28" spans="1:9" ht="12.75">
      <c r="A28" s="20" t="s">
        <v>86</v>
      </c>
      <c r="B28" s="14">
        <v>0</v>
      </c>
      <c r="C28" s="14">
        <v>0</v>
      </c>
      <c r="D28" s="14">
        <v>0</v>
      </c>
      <c r="E28" s="14">
        <v>0</v>
      </c>
      <c r="F28" s="14">
        <v>0</v>
      </c>
      <c r="G28" s="14">
        <v>0</v>
      </c>
      <c r="I28" s="20"/>
    </row>
    <row r="29" spans="1:9" ht="12.75">
      <c r="A29" s="20" t="s">
        <v>87</v>
      </c>
      <c r="B29" s="14">
        <v>0</v>
      </c>
      <c r="C29" s="14">
        <v>0</v>
      </c>
      <c r="D29" s="14">
        <v>0</v>
      </c>
      <c r="E29" s="14">
        <v>0</v>
      </c>
      <c r="F29" s="14">
        <v>0</v>
      </c>
      <c r="G29" s="14">
        <v>0</v>
      </c>
      <c r="I29" s="20"/>
    </row>
    <row r="30" spans="1:9" ht="12.75">
      <c r="A30" s="20" t="s">
        <v>88</v>
      </c>
      <c r="B30" s="14">
        <v>95</v>
      </c>
      <c r="C30" s="14">
        <v>95</v>
      </c>
      <c r="D30" s="14">
        <v>95</v>
      </c>
      <c r="E30" s="14">
        <v>95</v>
      </c>
      <c r="F30" s="14">
        <v>95</v>
      </c>
      <c r="G30" s="14">
        <v>95</v>
      </c>
      <c r="I30" s="20"/>
    </row>
    <row r="31" spans="1:9" ht="12.75">
      <c r="A31" s="20" t="s">
        <v>89</v>
      </c>
      <c r="B31" s="14">
        <v>0</v>
      </c>
      <c r="C31" s="14">
        <v>0</v>
      </c>
      <c r="D31" s="14">
        <v>0</v>
      </c>
      <c r="E31" s="14">
        <v>0</v>
      </c>
      <c r="F31" s="14">
        <v>0</v>
      </c>
      <c r="G31" s="14">
        <v>0</v>
      </c>
      <c r="I31" s="20"/>
    </row>
    <row r="32" spans="1:9" ht="12.75">
      <c r="A32" s="20" t="s">
        <v>90</v>
      </c>
      <c r="B32" s="14">
        <v>477</v>
      </c>
      <c r="C32" s="14">
        <v>477</v>
      </c>
      <c r="D32" s="14">
        <v>477</v>
      </c>
      <c r="E32" s="14">
        <v>477</v>
      </c>
      <c r="F32" s="14">
        <v>477</v>
      </c>
      <c r="G32" s="14">
        <v>477</v>
      </c>
      <c r="I32" s="20"/>
    </row>
    <row r="33" spans="1:9" ht="12.75">
      <c r="A33" s="20" t="s">
        <v>91</v>
      </c>
      <c r="B33" s="14">
        <v>0</v>
      </c>
      <c r="C33" s="14">
        <v>0</v>
      </c>
      <c r="D33" s="14">
        <v>0</v>
      </c>
      <c r="E33" s="14">
        <v>0</v>
      </c>
      <c r="F33" s="14">
        <v>0</v>
      </c>
      <c r="G33" s="14">
        <v>0</v>
      </c>
      <c r="I33" s="20"/>
    </row>
    <row r="34" spans="1:9" ht="12.75">
      <c r="A34" s="20" t="s">
        <v>92</v>
      </c>
      <c r="B34" s="14">
        <v>370</v>
      </c>
      <c r="C34" s="14">
        <v>445</v>
      </c>
      <c r="D34" s="14">
        <v>445</v>
      </c>
      <c r="E34" s="14">
        <v>445</v>
      </c>
      <c r="F34" s="14">
        <v>445</v>
      </c>
      <c r="G34" s="14">
        <v>445</v>
      </c>
      <c r="I34" s="20"/>
    </row>
    <row r="35" spans="1:9" ht="12.75">
      <c r="A35" s="20" t="s">
        <v>93</v>
      </c>
      <c r="B35" s="14">
        <v>2895.9</v>
      </c>
      <c r="C35" s="14">
        <v>2895.9</v>
      </c>
      <c r="D35" s="14">
        <v>2895.9</v>
      </c>
      <c r="E35" s="14">
        <v>2895.9</v>
      </c>
      <c r="F35" s="14">
        <v>2895.9</v>
      </c>
      <c r="G35" s="14">
        <v>2895.9</v>
      </c>
      <c r="I35" s="20"/>
    </row>
    <row r="36" spans="1:9" ht="12.75">
      <c r="A36" s="20" t="s">
        <v>94</v>
      </c>
      <c r="B36" s="14">
        <v>707</v>
      </c>
      <c r="C36" s="14">
        <v>707</v>
      </c>
      <c r="D36" s="14">
        <v>707</v>
      </c>
      <c r="E36" s="14">
        <v>707</v>
      </c>
      <c r="F36" s="14">
        <v>707</v>
      </c>
      <c r="G36" s="14">
        <v>707</v>
      </c>
      <c r="I36" s="20"/>
    </row>
    <row r="37" spans="1:9" ht="12.75">
      <c r="A37" s="20" t="s">
        <v>95</v>
      </c>
      <c r="B37" s="14">
        <v>0</v>
      </c>
      <c r="C37" s="14">
        <v>0</v>
      </c>
      <c r="D37" s="14">
        <v>0</v>
      </c>
      <c r="E37" s="14">
        <v>0</v>
      </c>
      <c r="F37" s="14">
        <v>0</v>
      </c>
      <c r="G37" s="14">
        <v>0</v>
      </c>
      <c r="I37" s="20"/>
    </row>
    <row r="38" spans="1:9" ht="12.75">
      <c r="A38" s="20" t="s">
        <v>96</v>
      </c>
      <c r="B38" s="14">
        <v>0</v>
      </c>
      <c r="C38" s="14">
        <v>0</v>
      </c>
      <c r="D38" s="14">
        <v>0</v>
      </c>
      <c r="E38" s="14">
        <v>0</v>
      </c>
      <c r="F38" s="14">
        <v>0</v>
      </c>
      <c r="G38" s="14">
        <v>0</v>
      </c>
      <c r="I38" s="20"/>
    </row>
    <row r="39" spans="1:9" ht="12.75">
      <c r="A39" s="20" t="s">
        <v>97</v>
      </c>
      <c r="B39" s="14">
        <v>0</v>
      </c>
      <c r="C39" s="14">
        <v>0</v>
      </c>
      <c r="D39" s="14">
        <v>0</v>
      </c>
      <c r="E39" s="14">
        <v>0</v>
      </c>
      <c r="F39" s="14">
        <v>0</v>
      </c>
      <c r="G39" s="14">
        <v>0</v>
      </c>
      <c r="I39" s="20"/>
    </row>
    <row r="40" spans="1:9" ht="12.75">
      <c r="A40" s="20" t="s">
        <v>98</v>
      </c>
      <c r="B40" s="14">
        <v>0</v>
      </c>
      <c r="C40" s="14">
        <v>0</v>
      </c>
      <c r="D40" s="14">
        <v>0</v>
      </c>
      <c r="E40" s="14">
        <v>0</v>
      </c>
      <c r="F40" s="14">
        <v>0</v>
      </c>
      <c r="G40" s="14">
        <v>0</v>
      </c>
      <c r="I40" s="20"/>
    </row>
    <row r="41" spans="1:9" ht="12.75">
      <c r="A41" s="20" t="s">
        <v>99</v>
      </c>
      <c r="B41" s="14">
        <v>569</v>
      </c>
      <c r="C41" s="14">
        <v>569</v>
      </c>
      <c r="D41" s="14">
        <v>569</v>
      </c>
      <c r="E41" s="14">
        <v>569</v>
      </c>
      <c r="F41" s="14">
        <v>569</v>
      </c>
      <c r="G41" s="14">
        <v>569</v>
      </c>
      <c r="I41" s="20"/>
    </row>
    <row r="42" spans="1:9" ht="12.75">
      <c r="A42" s="20" t="s">
        <v>100</v>
      </c>
      <c r="B42" s="14">
        <v>0</v>
      </c>
      <c r="C42" s="14">
        <v>0</v>
      </c>
      <c r="D42" s="14">
        <v>0</v>
      </c>
      <c r="E42" s="14">
        <v>0</v>
      </c>
      <c r="F42" s="14">
        <v>0</v>
      </c>
      <c r="G42" s="14">
        <v>0</v>
      </c>
      <c r="I42" s="20"/>
    </row>
    <row r="43" spans="1:9" ht="12.75">
      <c r="A43" s="20" t="s">
        <v>101</v>
      </c>
      <c r="B43" s="14">
        <v>6</v>
      </c>
      <c r="C43" s="14">
        <v>6</v>
      </c>
      <c r="D43" s="14">
        <v>6</v>
      </c>
      <c r="E43" s="14">
        <v>6</v>
      </c>
      <c r="F43" s="14">
        <v>6</v>
      </c>
      <c r="G43" s="14">
        <v>6</v>
      </c>
      <c r="I43" s="20"/>
    </row>
    <row r="44" spans="1:9" ht="12.75">
      <c r="A44" s="20" t="s">
        <v>102</v>
      </c>
      <c r="B44" s="14">
        <v>0</v>
      </c>
      <c r="C44" s="14">
        <v>0</v>
      </c>
      <c r="D44" s="14">
        <v>0</v>
      </c>
      <c r="E44" s="14">
        <v>0</v>
      </c>
      <c r="F44" s="14">
        <v>0</v>
      </c>
      <c r="G44" s="14">
        <v>0</v>
      </c>
      <c r="I44" s="20"/>
    </row>
    <row r="45" spans="1:9" ht="12.75">
      <c r="A45" s="20" t="s">
        <v>103</v>
      </c>
      <c r="B45" s="14">
        <v>0</v>
      </c>
      <c r="C45" s="14">
        <v>0</v>
      </c>
      <c r="D45" s="14">
        <v>0</v>
      </c>
      <c r="E45" s="14">
        <v>0</v>
      </c>
      <c r="F45" s="14">
        <v>0</v>
      </c>
      <c r="G45" s="14">
        <v>0</v>
      </c>
      <c r="I45" s="20"/>
    </row>
    <row r="46" spans="1:9" ht="12.75">
      <c r="A46" s="20" t="s">
        <v>104</v>
      </c>
      <c r="B46" s="14">
        <v>0</v>
      </c>
      <c r="C46" s="14">
        <v>0</v>
      </c>
      <c r="D46" s="14">
        <v>0</v>
      </c>
      <c r="E46" s="14">
        <v>0</v>
      </c>
      <c r="F46" s="14">
        <v>0</v>
      </c>
      <c r="G46" s="14">
        <v>0</v>
      </c>
      <c r="I46" s="20"/>
    </row>
    <row r="47" spans="1:9" ht="12.75">
      <c r="A47" s="20" t="s">
        <v>105</v>
      </c>
      <c r="B47" s="14">
        <v>0</v>
      </c>
      <c r="C47" s="14">
        <v>0</v>
      </c>
      <c r="D47" s="14">
        <v>0</v>
      </c>
      <c r="E47" s="14">
        <v>0</v>
      </c>
      <c r="F47" s="14">
        <v>0</v>
      </c>
      <c r="G47" s="14">
        <v>0</v>
      </c>
      <c r="I47" s="20"/>
    </row>
    <row r="48" spans="1:9" ht="12.75">
      <c r="A48" s="20" t="s">
        <v>106</v>
      </c>
      <c r="B48" s="14">
        <v>0</v>
      </c>
      <c r="C48" s="14">
        <v>0</v>
      </c>
      <c r="D48" s="14">
        <v>0</v>
      </c>
      <c r="E48" s="14">
        <v>0</v>
      </c>
      <c r="F48" s="14">
        <v>0</v>
      </c>
      <c r="G48" s="14">
        <v>0</v>
      </c>
      <c r="I48" s="20"/>
    </row>
    <row r="49" spans="1:9" ht="12.75">
      <c r="A49" s="20" t="s">
        <v>107</v>
      </c>
      <c r="B49" s="14">
        <v>0</v>
      </c>
      <c r="C49" s="14">
        <v>0</v>
      </c>
      <c r="D49" s="14">
        <v>0</v>
      </c>
      <c r="E49" s="14">
        <v>0</v>
      </c>
      <c r="F49" s="14">
        <v>0</v>
      </c>
      <c r="G49" s="14">
        <v>0</v>
      </c>
      <c r="I49" s="20"/>
    </row>
    <row r="50" spans="1:9" ht="12.75">
      <c r="A50" s="20" t="s">
        <v>108</v>
      </c>
      <c r="B50" s="14">
        <v>0</v>
      </c>
      <c r="C50" s="14">
        <v>0</v>
      </c>
      <c r="D50" s="14">
        <v>0</v>
      </c>
      <c r="E50" s="14">
        <v>0</v>
      </c>
      <c r="F50" s="14">
        <v>0</v>
      </c>
      <c r="G50" s="14">
        <v>0</v>
      </c>
      <c r="I50" s="20"/>
    </row>
    <row r="51" spans="1:9" ht="12.75">
      <c r="A51" s="20" t="s">
        <v>109</v>
      </c>
      <c r="B51" s="14">
        <v>0</v>
      </c>
      <c r="C51" s="14">
        <v>0</v>
      </c>
      <c r="D51" s="14">
        <v>0</v>
      </c>
      <c r="E51" s="14">
        <v>0</v>
      </c>
      <c r="F51" s="14">
        <v>0</v>
      </c>
      <c r="G51" s="14">
        <v>0</v>
      </c>
      <c r="I51" s="20"/>
    </row>
    <row r="52" spans="1:9" ht="12.75">
      <c r="A52" s="20" t="s">
        <v>110</v>
      </c>
      <c r="B52" s="14">
        <v>2</v>
      </c>
      <c r="C52" s="14">
        <v>2</v>
      </c>
      <c r="D52" s="14">
        <v>6.6</v>
      </c>
      <c r="E52" s="14">
        <v>6.6</v>
      </c>
      <c r="F52" s="14">
        <v>6.6</v>
      </c>
      <c r="G52" s="14">
        <v>6.6</v>
      </c>
      <c r="I52" s="20"/>
    </row>
    <row r="53" spans="1:9" ht="12.75">
      <c r="A53" s="20" t="s">
        <v>111</v>
      </c>
      <c r="B53" s="14">
        <v>2566</v>
      </c>
      <c r="C53" s="14">
        <v>2566</v>
      </c>
      <c r="D53" s="14">
        <v>2566</v>
      </c>
      <c r="E53" s="14">
        <v>2566</v>
      </c>
      <c r="F53" s="14">
        <v>2566</v>
      </c>
      <c r="G53" s="14">
        <v>2566</v>
      </c>
      <c r="I53" s="20"/>
    </row>
    <row r="54" spans="1:9" ht="12.75">
      <c r="A54" s="20" t="s">
        <v>112</v>
      </c>
      <c r="B54" s="14">
        <v>0</v>
      </c>
      <c r="C54" s="14">
        <v>0</v>
      </c>
      <c r="D54" s="14">
        <v>0</v>
      </c>
      <c r="E54" s="14">
        <v>0</v>
      </c>
      <c r="F54" s="14">
        <v>0</v>
      </c>
      <c r="G54" s="14">
        <v>0</v>
      </c>
      <c r="I54" s="20"/>
    </row>
    <row r="55" spans="1:9" ht="12.75">
      <c r="A55" s="20" t="s">
        <v>113</v>
      </c>
      <c r="B55" s="14">
        <v>0</v>
      </c>
      <c r="C55" s="14">
        <v>0</v>
      </c>
      <c r="D55" s="14">
        <v>0</v>
      </c>
      <c r="E55" s="14">
        <v>0</v>
      </c>
      <c r="F55" s="14">
        <v>0</v>
      </c>
      <c r="G55" s="14">
        <v>0</v>
      </c>
      <c r="I55" s="20"/>
    </row>
    <row r="56" spans="1:9" ht="12.75">
      <c r="A56" s="20" t="s">
        <v>114</v>
      </c>
      <c r="B56" s="14">
        <v>132.4</v>
      </c>
      <c r="C56" s="14">
        <v>132.4</v>
      </c>
      <c r="D56" s="14">
        <v>132.4</v>
      </c>
      <c r="E56" s="14">
        <v>132.4</v>
      </c>
      <c r="F56" s="14">
        <v>132.4</v>
      </c>
      <c r="G56" s="14">
        <v>132.4</v>
      </c>
      <c r="I56" s="20"/>
    </row>
    <row r="57" spans="1:9" ht="12.75">
      <c r="A57" s="20" t="s">
        <v>115</v>
      </c>
      <c r="B57" s="14">
        <v>1.2</v>
      </c>
      <c r="C57" s="14">
        <v>1.2</v>
      </c>
      <c r="D57" s="14">
        <v>1.2</v>
      </c>
      <c r="E57" s="14">
        <v>1.2</v>
      </c>
      <c r="F57" s="14">
        <v>1.2</v>
      </c>
      <c r="G57" s="14">
        <v>1.2</v>
      </c>
      <c r="I57" s="20"/>
    </row>
    <row r="58" spans="1:9" ht="12.75">
      <c r="A58" s="20" t="s">
        <v>116</v>
      </c>
      <c r="B58" s="14">
        <v>0</v>
      </c>
      <c r="C58" s="14">
        <v>0</v>
      </c>
      <c r="D58" s="14">
        <v>0</v>
      </c>
      <c r="E58" s="14">
        <v>0</v>
      </c>
      <c r="F58" s="14">
        <v>0</v>
      </c>
      <c r="G58" s="14">
        <v>0</v>
      </c>
      <c r="I58" s="20"/>
    </row>
    <row r="59" spans="1:9" ht="12.75">
      <c r="A59" s="20" t="s">
        <v>117</v>
      </c>
      <c r="B59" s="14">
        <v>0</v>
      </c>
      <c r="C59" s="14">
        <v>0</v>
      </c>
      <c r="D59" s="14">
        <v>0</v>
      </c>
      <c r="E59" s="14">
        <v>0</v>
      </c>
      <c r="F59" s="14">
        <v>0</v>
      </c>
      <c r="G59" s="14">
        <v>0</v>
      </c>
      <c r="I59" s="20"/>
    </row>
    <row r="60" spans="1:9" ht="12.75">
      <c r="A60" s="20" t="s">
        <v>118</v>
      </c>
      <c r="B60" s="14">
        <v>0</v>
      </c>
      <c r="C60" s="14">
        <v>0</v>
      </c>
      <c r="D60" s="14">
        <v>0</v>
      </c>
      <c r="E60" s="14">
        <v>0</v>
      </c>
      <c r="F60" s="14">
        <v>0</v>
      </c>
      <c r="G60" s="14">
        <v>0</v>
      </c>
      <c r="I60" s="20"/>
    </row>
    <row r="61" spans="1:9" ht="12.75">
      <c r="A61" s="20" t="s">
        <v>119</v>
      </c>
      <c r="B61" s="14">
        <v>0</v>
      </c>
      <c r="C61" s="14">
        <v>1.6</v>
      </c>
      <c r="D61" s="14">
        <v>1.6</v>
      </c>
      <c r="E61" s="14">
        <v>1.6</v>
      </c>
      <c r="F61" s="14">
        <v>1.6</v>
      </c>
      <c r="G61" s="14">
        <v>1.6</v>
      </c>
      <c r="I61" s="20"/>
    </row>
    <row r="62" spans="1:9" ht="12.75">
      <c r="A62" s="20" t="s">
        <v>120</v>
      </c>
      <c r="B62" s="14">
        <v>1082</v>
      </c>
      <c r="C62" s="14">
        <v>1357</v>
      </c>
      <c r="D62" s="14">
        <v>1357</v>
      </c>
      <c r="E62" s="14">
        <v>1357</v>
      </c>
      <c r="F62" s="14">
        <v>1357</v>
      </c>
      <c r="G62" s="14">
        <v>1357</v>
      </c>
      <c r="I62" s="20"/>
    </row>
    <row r="63" spans="1:9" ht="12.75">
      <c r="A63" s="20" t="s">
        <v>121</v>
      </c>
      <c r="B63" s="14">
        <v>0</v>
      </c>
      <c r="C63" s="14">
        <v>0</v>
      </c>
      <c r="D63" s="14">
        <v>0</v>
      </c>
      <c r="E63" s="14">
        <v>0</v>
      </c>
      <c r="F63" s="14">
        <v>0</v>
      </c>
      <c r="G63" s="14">
        <v>0</v>
      </c>
      <c r="I63" s="20"/>
    </row>
    <row r="64" spans="1:9" ht="12.75">
      <c r="A64" s="20" t="s">
        <v>122</v>
      </c>
      <c r="B64" s="14">
        <v>1763</v>
      </c>
      <c r="C64" s="14">
        <v>1763</v>
      </c>
      <c r="D64" s="14">
        <v>1763</v>
      </c>
      <c r="E64" s="14">
        <v>1763</v>
      </c>
      <c r="F64" s="14">
        <v>1763</v>
      </c>
      <c r="G64" s="14">
        <v>1763</v>
      </c>
      <c r="I64" s="20"/>
    </row>
    <row r="65" spans="1:9" ht="12.75">
      <c r="A65" s="20" t="s">
        <v>123</v>
      </c>
      <c r="B65" s="14">
        <v>0</v>
      </c>
      <c r="C65" s="14">
        <v>0</v>
      </c>
      <c r="D65" s="14">
        <v>0</v>
      </c>
      <c r="E65" s="14">
        <v>0</v>
      </c>
      <c r="F65" s="14">
        <v>0</v>
      </c>
      <c r="G65" s="14">
        <v>0</v>
      </c>
      <c r="I65" s="20"/>
    </row>
    <row r="66" spans="1:9" ht="12.75">
      <c r="A66" s="20" t="s">
        <v>124</v>
      </c>
      <c r="B66" s="14">
        <v>0</v>
      </c>
      <c r="C66" s="14">
        <v>0</v>
      </c>
      <c r="D66" s="14">
        <v>0</v>
      </c>
      <c r="E66" s="14">
        <v>0</v>
      </c>
      <c r="F66" s="14">
        <v>0</v>
      </c>
      <c r="G66" s="14">
        <v>0</v>
      </c>
      <c r="I66" s="20"/>
    </row>
    <row r="67" spans="1:9" ht="12.75">
      <c r="A67" s="20" t="s">
        <v>125</v>
      </c>
      <c r="B67" s="14">
        <v>2293</v>
      </c>
      <c r="C67" s="14">
        <v>2293</v>
      </c>
      <c r="D67" s="14">
        <v>2293</v>
      </c>
      <c r="E67" s="14">
        <v>2293</v>
      </c>
      <c r="F67" s="14">
        <v>2293</v>
      </c>
      <c r="G67" s="14">
        <v>2293</v>
      </c>
      <c r="I67" s="20"/>
    </row>
    <row r="68" spans="1:9" ht="12.75">
      <c r="A68" s="20" t="s">
        <v>126</v>
      </c>
      <c r="B68" s="14">
        <v>1669</v>
      </c>
      <c r="C68" s="14">
        <v>1669</v>
      </c>
      <c r="D68" s="14">
        <v>1669</v>
      </c>
      <c r="E68" s="14">
        <v>1669</v>
      </c>
      <c r="F68" s="14">
        <v>1669</v>
      </c>
      <c r="G68" s="14">
        <v>1669</v>
      </c>
      <c r="I68" s="20"/>
    </row>
    <row r="69" spans="1:9" ht="12.75">
      <c r="A69" s="20" t="s">
        <v>127</v>
      </c>
      <c r="B69" s="14">
        <v>0</v>
      </c>
      <c r="C69" s="14">
        <v>0</v>
      </c>
      <c r="D69" s="14">
        <v>0</v>
      </c>
      <c r="E69" s="14">
        <v>0</v>
      </c>
      <c r="F69" s="14">
        <v>0</v>
      </c>
      <c r="G69" s="14">
        <v>0</v>
      </c>
      <c r="I69" s="20"/>
    </row>
    <row r="70" spans="1:9" ht="12.75">
      <c r="A70" s="20" t="s">
        <v>128</v>
      </c>
      <c r="B70" s="14">
        <v>0</v>
      </c>
      <c r="C70" s="14">
        <v>0</v>
      </c>
      <c r="D70" s="14">
        <v>0</v>
      </c>
      <c r="E70" s="14">
        <v>0</v>
      </c>
      <c r="F70" s="14">
        <v>0</v>
      </c>
      <c r="G70" s="14">
        <v>0</v>
      </c>
      <c r="I70" s="20"/>
    </row>
    <row r="71" spans="1:9" ht="12.75">
      <c r="A71" s="20" t="s">
        <v>129</v>
      </c>
      <c r="B71" s="14">
        <v>4274</v>
      </c>
      <c r="C71" s="14">
        <v>4274</v>
      </c>
      <c r="D71" s="14">
        <v>4274</v>
      </c>
      <c r="E71" s="14">
        <v>4274</v>
      </c>
      <c r="F71" s="14">
        <v>4274</v>
      </c>
      <c r="G71" s="14">
        <v>4274</v>
      </c>
      <c r="I71" s="20"/>
    </row>
    <row r="72" spans="1:9" ht="12.75">
      <c r="A72" s="20" t="s">
        <v>130</v>
      </c>
      <c r="B72" s="14">
        <v>0</v>
      </c>
      <c r="C72" s="14">
        <v>0</v>
      </c>
      <c r="D72" s="14">
        <v>0</v>
      </c>
      <c r="E72" s="14">
        <v>0</v>
      </c>
      <c r="F72" s="14">
        <v>0</v>
      </c>
      <c r="G72" s="14">
        <v>0</v>
      </c>
      <c r="I72" s="20"/>
    </row>
    <row r="73" spans="1:9" ht="12.75">
      <c r="A73" s="20" t="s">
        <v>131</v>
      </c>
      <c r="B73" s="14">
        <v>2263</v>
      </c>
      <c r="C73" s="14">
        <v>2263</v>
      </c>
      <c r="D73" s="14">
        <v>2263</v>
      </c>
      <c r="E73" s="14">
        <v>2263</v>
      </c>
      <c r="F73" s="14">
        <v>2263</v>
      </c>
      <c r="G73" s="14">
        <v>2263</v>
      </c>
      <c r="I73" s="20"/>
    </row>
    <row r="74" spans="1:9" ht="12.75">
      <c r="A74" s="20" t="s">
        <v>132</v>
      </c>
      <c r="B74" s="14">
        <v>74</v>
      </c>
      <c r="C74" s="14">
        <v>74</v>
      </c>
      <c r="D74" s="14">
        <v>74</v>
      </c>
      <c r="E74" s="14">
        <v>74</v>
      </c>
      <c r="F74" s="14">
        <v>74</v>
      </c>
      <c r="G74" s="14">
        <v>74</v>
      </c>
      <c r="I74" s="20"/>
    </row>
    <row r="75" spans="1:9" ht="12.75">
      <c r="A75" s="20" t="s">
        <v>133</v>
      </c>
      <c r="B75" s="14">
        <v>3143.7</v>
      </c>
      <c r="C75" s="14">
        <v>3213.7</v>
      </c>
      <c r="D75" s="14">
        <v>3213.7</v>
      </c>
      <c r="E75" s="14">
        <v>3213.7</v>
      </c>
      <c r="F75" s="14">
        <v>3213.7</v>
      </c>
      <c r="G75" s="14">
        <v>3213.7</v>
      </c>
      <c r="I75" s="20"/>
    </row>
    <row r="76" spans="1:9" ht="12.75">
      <c r="A76" s="20" t="s">
        <v>134</v>
      </c>
      <c r="B76" s="14">
        <v>0</v>
      </c>
      <c r="C76" s="14">
        <v>0</v>
      </c>
      <c r="D76" s="14">
        <v>0</v>
      </c>
      <c r="E76" s="14">
        <v>0</v>
      </c>
      <c r="F76" s="14">
        <v>0</v>
      </c>
      <c r="G76" s="14">
        <v>0</v>
      </c>
      <c r="I76" s="20"/>
    </row>
    <row r="77" spans="1:9" ht="12.75">
      <c r="A77" s="20" t="s">
        <v>135</v>
      </c>
      <c r="B77" s="14">
        <v>0</v>
      </c>
      <c r="C77" s="14">
        <v>0</v>
      </c>
      <c r="D77" s="14">
        <v>0</v>
      </c>
      <c r="E77" s="14">
        <v>0</v>
      </c>
      <c r="F77" s="14">
        <v>0</v>
      </c>
      <c r="G77" s="14">
        <v>0</v>
      </c>
      <c r="I77" s="20"/>
    </row>
    <row r="78" spans="1:9" ht="12.75">
      <c r="A78" s="20" t="s">
        <v>136</v>
      </c>
      <c r="B78" s="14">
        <v>634</v>
      </c>
      <c r="C78" s="14">
        <v>634</v>
      </c>
      <c r="D78" s="14">
        <v>634</v>
      </c>
      <c r="E78" s="14">
        <v>634</v>
      </c>
      <c r="F78" s="14">
        <v>634</v>
      </c>
      <c r="G78" s="14">
        <v>634</v>
      </c>
      <c r="I78" s="20"/>
    </row>
    <row r="79" spans="1:9" ht="12.75">
      <c r="A79" s="20" t="s">
        <v>137</v>
      </c>
      <c r="B79" s="14">
        <v>4.8</v>
      </c>
      <c r="C79" s="14">
        <v>4.8</v>
      </c>
      <c r="D79" s="14">
        <v>4.8</v>
      </c>
      <c r="E79" s="14">
        <v>4.8</v>
      </c>
      <c r="F79" s="14">
        <v>4.8</v>
      </c>
      <c r="G79" s="14">
        <v>4.8</v>
      </c>
      <c r="I79" s="20"/>
    </row>
    <row r="80" spans="1:9" ht="12.75">
      <c r="A80" s="20" t="s">
        <v>138</v>
      </c>
      <c r="B80" s="14">
        <v>80</v>
      </c>
      <c r="C80" s="14">
        <v>80</v>
      </c>
      <c r="D80" s="14">
        <v>80</v>
      </c>
      <c r="E80" s="14">
        <v>80</v>
      </c>
      <c r="F80" s="14">
        <v>80</v>
      </c>
      <c r="G80" s="14">
        <v>80</v>
      </c>
      <c r="I80" s="20"/>
    </row>
    <row r="81" spans="1:9" ht="12.75">
      <c r="A81" s="20" t="s">
        <v>139</v>
      </c>
      <c r="B81" s="14">
        <v>1353</v>
      </c>
      <c r="C81" s="14">
        <v>1353</v>
      </c>
      <c r="D81" s="14">
        <v>1353</v>
      </c>
      <c r="E81" s="14">
        <v>1353</v>
      </c>
      <c r="F81" s="14">
        <v>1353</v>
      </c>
      <c r="G81" s="14">
        <v>1353</v>
      </c>
      <c r="I81" s="20"/>
    </row>
    <row r="82" spans="1:9" ht="12.75">
      <c r="A82" s="20" t="s">
        <v>140</v>
      </c>
      <c r="B82" s="14">
        <v>1891.6</v>
      </c>
      <c r="C82" s="14">
        <v>1891.6</v>
      </c>
      <c r="D82" s="14">
        <v>1891.6</v>
      </c>
      <c r="E82" s="14">
        <v>1891.6</v>
      </c>
      <c r="F82" s="14">
        <v>1891.6</v>
      </c>
      <c r="G82" s="14">
        <v>1891.6</v>
      </c>
      <c r="I82" s="20"/>
    </row>
    <row r="83" spans="1:9" ht="12.75">
      <c r="A83" s="20" t="s">
        <v>141</v>
      </c>
      <c r="B83" s="14">
        <v>0</v>
      </c>
      <c r="C83" s="14">
        <v>0</v>
      </c>
      <c r="D83" s="14">
        <v>0</v>
      </c>
      <c r="E83" s="14">
        <v>0</v>
      </c>
      <c r="F83" s="14">
        <v>0</v>
      </c>
      <c r="G83" s="14">
        <v>0</v>
      </c>
      <c r="I83" s="20"/>
    </row>
    <row r="84" spans="1:9" ht="12.75">
      <c r="A84" s="20" t="s">
        <v>142</v>
      </c>
      <c r="B84" s="14">
        <v>0</v>
      </c>
      <c r="C84" s="14">
        <v>0</v>
      </c>
      <c r="D84" s="14">
        <v>0</v>
      </c>
      <c r="E84" s="14">
        <v>0</v>
      </c>
      <c r="F84" s="14">
        <v>0</v>
      </c>
      <c r="G84" s="14">
        <v>0</v>
      </c>
      <c r="I84" s="20"/>
    </row>
    <row r="85" spans="1:9" ht="12.75">
      <c r="A85" s="20" t="s">
        <v>143</v>
      </c>
      <c r="B85" s="14">
        <v>0</v>
      </c>
      <c r="C85" s="14">
        <v>0</v>
      </c>
      <c r="D85" s="14">
        <v>0</v>
      </c>
      <c r="E85" s="14">
        <v>0</v>
      </c>
      <c r="F85" s="14">
        <v>0</v>
      </c>
      <c r="G85" s="14">
        <v>0</v>
      </c>
      <c r="I85" s="20"/>
    </row>
    <row r="86" spans="1:9" ht="12.75">
      <c r="A86" s="20" t="s">
        <v>144</v>
      </c>
      <c r="B86" s="14">
        <v>7321</v>
      </c>
      <c r="C86" s="14">
        <v>7410</v>
      </c>
      <c r="D86" s="14">
        <v>7390</v>
      </c>
      <c r="E86" s="14">
        <v>7390</v>
      </c>
      <c r="F86" s="14">
        <v>7390</v>
      </c>
      <c r="G86" s="14">
        <v>7410</v>
      </c>
      <c r="I86" s="20"/>
    </row>
    <row r="87" spans="1:9" ht="12.75">
      <c r="A87" s="20" t="s">
        <v>145</v>
      </c>
      <c r="B87" s="14">
        <v>0</v>
      </c>
      <c r="C87" s="14">
        <v>0</v>
      </c>
      <c r="D87" s="14">
        <v>0</v>
      </c>
      <c r="E87" s="14">
        <v>0</v>
      </c>
      <c r="F87" s="14">
        <v>0</v>
      </c>
      <c r="G87" s="14">
        <v>0</v>
      </c>
      <c r="I87" s="20"/>
    </row>
    <row r="88" spans="1:9" ht="12.75">
      <c r="A88" s="20" t="s">
        <v>146</v>
      </c>
      <c r="B88" s="14">
        <v>972</v>
      </c>
      <c r="C88" s="14">
        <v>972</v>
      </c>
      <c r="D88" s="14">
        <v>972</v>
      </c>
      <c r="E88" s="14">
        <v>972</v>
      </c>
      <c r="F88" s="14">
        <v>972</v>
      </c>
      <c r="G88" s="14">
        <v>972</v>
      </c>
      <c r="I88" s="20"/>
    </row>
    <row r="89" spans="1:9" ht="12.75">
      <c r="A89" s="20" t="s">
        <v>147</v>
      </c>
      <c r="B89" s="14">
        <v>241</v>
      </c>
      <c r="C89" s="14">
        <v>241</v>
      </c>
      <c r="D89" s="14">
        <v>241</v>
      </c>
      <c r="E89" s="14">
        <v>241</v>
      </c>
      <c r="F89" s="14">
        <v>241</v>
      </c>
      <c r="G89" s="14">
        <v>241</v>
      </c>
      <c r="I89" s="20"/>
    </row>
    <row r="90" spans="1:9" ht="12.75">
      <c r="A90" s="20" t="s">
        <v>148</v>
      </c>
      <c r="B90" s="14">
        <v>1913</v>
      </c>
      <c r="C90" s="14">
        <v>1913</v>
      </c>
      <c r="D90" s="14">
        <v>1913</v>
      </c>
      <c r="E90" s="14">
        <v>1913</v>
      </c>
      <c r="F90" s="14">
        <v>1913</v>
      </c>
      <c r="G90" s="14">
        <v>1913</v>
      </c>
      <c r="I90" s="20"/>
    </row>
    <row r="91" spans="1:9" ht="12.75">
      <c r="A91" s="20" t="s">
        <v>149</v>
      </c>
      <c r="B91" s="14">
        <v>0</v>
      </c>
      <c r="C91" s="14">
        <v>0</v>
      </c>
      <c r="D91" s="14">
        <v>0</v>
      </c>
      <c r="E91" s="14">
        <v>0</v>
      </c>
      <c r="F91" s="14">
        <v>0</v>
      </c>
      <c r="G91" s="14">
        <v>0</v>
      </c>
      <c r="I91" s="20"/>
    </row>
    <row r="92" spans="1:9" ht="12.75">
      <c r="A92" s="20" t="s">
        <v>150</v>
      </c>
      <c r="B92" s="14">
        <v>1838</v>
      </c>
      <c r="C92" s="14">
        <v>1838</v>
      </c>
      <c r="D92" s="14">
        <v>1838</v>
      </c>
      <c r="E92" s="14">
        <v>1838</v>
      </c>
      <c r="F92" s="14">
        <v>1838</v>
      </c>
      <c r="G92" s="14">
        <v>1838</v>
      </c>
      <c r="I92" s="20"/>
    </row>
    <row r="93" spans="1:9" ht="12.75">
      <c r="A93" s="20" t="s">
        <v>151</v>
      </c>
      <c r="B93" s="14">
        <v>0</v>
      </c>
      <c r="C93" s="14">
        <v>0</v>
      </c>
      <c r="D93" s="14">
        <v>0</v>
      </c>
      <c r="E93" s="14">
        <v>0</v>
      </c>
      <c r="F93" s="14">
        <v>0</v>
      </c>
      <c r="G93" s="14">
        <v>0</v>
      </c>
      <c r="I93" s="20"/>
    </row>
    <row r="94" spans="1:9" ht="12.75">
      <c r="A94" s="20" t="s">
        <v>152</v>
      </c>
      <c r="B94" s="14">
        <v>0</v>
      </c>
      <c r="C94" s="14">
        <v>0</v>
      </c>
      <c r="D94" s="14">
        <v>0</v>
      </c>
      <c r="E94" s="14">
        <v>0</v>
      </c>
      <c r="F94" s="14">
        <v>0</v>
      </c>
      <c r="G94" s="14">
        <v>0</v>
      </c>
      <c r="I94" s="20"/>
    </row>
    <row r="95" spans="1:9" ht="12.75">
      <c r="A95" s="20" t="s">
        <v>153</v>
      </c>
      <c r="B95" s="14">
        <v>212.1</v>
      </c>
      <c r="C95" s="14">
        <v>212.1</v>
      </c>
      <c r="D95" s="14">
        <v>212.1</v>
      </c>
      <c r="E95" s="14">
        <v>212.1</v>
      </c>
      <c r="F95" s="14">
        <v>212.1</v>
      </c>
      <c r="G95" s="14">
        <v>212.1</v>
      </c>
      <c r="I95" s="20"/>
    </row>
    <row r="96" spans="1:9" ht="12.75">
      <c r="A96" s="20" t="s">
        <v>154</v>
      </c>
      <c r="B96" s="14">
        <v>88.1</v>
      </c>
      <c r="C96" s="14">
        <v>88.1</v>
      </c>
      <c r="D96" s="14">
        <v>88.1</v>
      </c>
      <c r="E96" s="14">
        <v>88.1</v>
      </c>
      <c r="F96" s="14">
        <v>88.1</v>
      </c>
      <c r="G96" s="14">
        <v>88.1</v>
      </c>
      <c r="I96" s="20"/>
    </row>
    <row r="97" spans="1:9" ht="12.75">
      <c r="A97" s="20" t="s">
        <v>155</v>
      </c>
      <c r="B97" s="14">
        <v>0</v>
      </c>
      <c r="C97" s="14">
        <v>0</v>
      </c>
      <c r="D97" s="14">
        <v>0</v>
      </c>
      <c r="E97" s="14">
        <v>0</v>
      </c>
      <c r="F97" s="14">
        <v>0</v>
      </c>
      <c r="G97" s="14">
        <v>0</v>
      </c>
      <c r="I97" s="20"/>
    </row>
    <row r="98" spans="1:9" ht="12.75">
      <c r="A98" s="20" t="s">
        <v>156</v>
      </c>
      <c r="B98" s="14">
        <v>630</v>
      </c>
      <c r="C98" s="14">
        <v>630</v>
      </c>
      <c r="D98" s="14">
        <v>630</v>
      </c>
      <c r="E98" s="14">
        <v>630</v>
      </c>
      <c r="F98" s="14">
        <v>630</v>
      </c>
      <c r="G98" s="14">
        <v>630</v>
      </c>
      <c r="I98" s="20"/>
    </row>
    <row r="99" spans="1:9" ht="12.75">
      <c r="A99" s="20" t="s">
        <v>157</v>
      </c>
      <c r="B99" s="14">
        <v>0</v>
      </c>
      <c r="C99" s="14">
        <v>0</v>
      </c>
      <c r="D99" s="14">
        <v>0</v>
      </c>
      <c r="E99" s="14">
        <v>0</v>
      </c>
      <c r="F99" s="14">
        <v>0</v>
      </c>
      <c r="G99" s="14">
        <v>0</v>
      </c>
      <c r="I99" s="20"/>
    </row>
    <row r="100" spans="1:9" ht="12.75">
      <c r="A100" s="20" t="s">
        <v>158</v>
      </c>
      <c r="B100" s="14">
        <v>0</v>
      </c>
      <c r="C100" s="14">
        <v>0</v>
      </c>
      <c r="D100" s="14">
        <v>0</v>
      </c>
      <c r="E100" s="14">
        <v>0</v>
      </c>
      <c r="F100" s="14">
        <v>0</v>
      </c>
      <c r="G100" s="14">
        <v>0</v>
      </c>
      <c r="I100" s="20"/>
    </row>
    <row r="101" spans="1:9" ht="12.75">
      <c r="A101" s="20" t="s">
        <v>159</v>
      </c>
      <c r="B101" s="14">
        <v>0</v>
      </c>
      <c r="C101" s="14">
        <v>0</v>
      </c>
      <c r="D101" s="14">
        <v>0</v>
      </c>
      <c r="E101" s="14">
        <v>0</v>
      </c>
      <c r="F101" s="14">
        <v>0</v>
      </c>
      <c r="G101" s="14">
        <v>0</v>
      </c>
      <c r="I101" s="20"/>
    </row>
    <row r="102" spans="1:9" ht="12.75">
      <c r="A102" s="20" t="s">
        <v>160</v>
      </c>
      <c r="B102" s="14">
        <v>0</v>
      </c>
      <c r="C102" s="14">
        <v>0</v>
      </c>
      <c r="D102" s="14">
        <v>0</v>
      </c>
      <c r="E102" s="14">
        <v>0</v>
      </c>
      <c r="F102" s="14">
        <v>0</v>
      </c>
      <c r="G102" s="14">
        <v>0</v>
      </c>
      <c r="I102" s="20"/>
    </row>
    <row r="103" spans="1:9" ht="12.75">
      <c r="A103" s="20" t="s">
        <v>161</v>
      </c>
      <c r="B103" s="14">
        <v>270</v>
      </c>
      <c r="C103" s="14">
        <v>270</v>
      </c>
      <c r="D103" s="14">
        <v>270</v>
      </c>
      <c r="E103" s="14">
        <v>270</v>
      </c>
      <c r="F103" s="14">
        <v>270</v>
      </c>
      <c r="G103" s="14">
        <v>270</v>
      </c>
      <c r="I103" s="20"/>
    </row>
    <row r="104" spans="1:9" ht="12.75">
      <c r="A104" s="20" t="s">
        <v>162</v>
      </c>
      <c r="B104" s="14">
        <v>0</v>
      </c>
      <c r="C104" s="14">
        <v>0</v>
      </c>
      <c r="D104" s="14">
        <v>0</v>
      </c>
      <c r="E104" s="14">
        <v>0</v>
      </c>
      <c r="F104" s="14">
        <v>0</v>
      </c>
      <c r="G104" s="14">
        <v>0</v>
      </c>
      <c r="I104" s="20"/>
    </row>
    <row r="105" spans="1:9" ht="12.75">
      <c r="A105" s="20" t="s">
        <v>163</v>
      </c>
      <c r="B105" s="14">
        <v>0</v>
      </c>
      <c r="C105" s="14">
        <v>0</v>
      </c>
      <c r="D105" s="14">
        <v>0</v>
      </c>
      <c r="E105" s="14">
        <v>0</v>
      </c>
      <c r="F105" s="14">
        <v>0</v>
      </c>
      <c r="G105" s="14">
        <v>0</v>
      </c>
      <c r="I105" s="20"/>
    </row>
    <row r="106" spans="1:9" ht="12.75">
      <c r="A106" s="20" t="s">
        <v>164</v>
      </c>
      <c r="B106" s="14">
        <v>1782</v>
      </c>
      <c r="C106" s="14">
        <v>1782</v>
      </c>
      <c r="D106" s="14">
        <v>1782</v>
      </c>
      <c r="E106" s="14">
        <v>1782</v>
      </c>
      <c r="F106" s="14">
        <v>1782</v>
      </c>
      <c r="G106" s="14">
        <v>1782</v>
      </c>
      <c r="I106" s="20"/>
    </row>
    <row r="107" spans="1:9" ht="12.75">
      <c r="A107" s="20" t="s">
        <v>165</v>
      </c>
      <c r="B107" s="14">
        <v>0</v>
      </c>
      <c r="C107" s="14">
        <v>0</v>
      </c>
      <c r="D107" s="14">
        <v>0</v>
      </c>
      <c r="E107" s="14">
        <v>0</v>
      </c>
      <c r="F107" s="14">
        <v>0</v>
      </c>
      <c r="G107" s="14">
        <v>0</v>
      </c>
      <c r="I107" s="20"/>
    </row>
    <row r="108" spans="1:9" ht="12.75">
      <c r="A108" s="20" t="s">
        <v>166</v>
      </c>
      <c r="B108" s="14">
        <v>0</v>
      </c>
      <c r="C108" s="14">
        <v>0</v>
      </c>
      <c r="D108" s="14">
        <v>0</v>
      </c>
      <c r="E108" s="14">
        <v>0</v>
      </c>
      <c r="F108" s="14">
        <v>0</v>
      </c>
      <c r="G108" s="14">
        <v>0</v>
      </c>
      <c r="I108" s="20"/>
    </row>
    <row r="109" spans="1:9" ht="12.75">
      <c r="A109" s="20" t="s">
        <v>167</v>
      </c>
      <c r="B109" s="14">
        <v>0</v>
      </c>
      <c r="C109" s="14">
        <v>0</v>
      </c>
      <c r="D109" s="14">
        <v>0</v>
      </c>
      <c r="E109" s="14">
        <v>0</v>
      </c>
      <c r="F109" s="14">
        <v>0</v>
      </c>
      <c r="G109" s="14">
        <v>0</v>
      </c>
      <c r="I109" s="20"/>
    </row>
    <row r="110" spans="1:9" ht="12.75">
      <c r="A110" s="20" t="s">
        <v>168</v>
      </c>
      <c r="B110" s="14">
        <v>0</v>
      </c>
      <c r="C110" s="14">
        <v>0</v>
      </c>
      <c r="D110" s="14">
        <v>0</v>
      </c>
      <c r="E110" s="14">
        <v>0</v>
      </c>
      <c r="F110" s="14">
        <v>0</v>
      </c>
      <c r="G110" s="14">
        <v>0</v>
      </c>
      <c r="I110" s="20"/>
    </row>
    <row r="111" spans="1:9" ht="12.75">
      <c r="A111" s="20" t="s">
        <v>169</v>
      </c>
      <c r="B111" s="14">
        <v>0</v>
      </c>
      <c r="C111" s="14">
        <v>0</v>
      </c>
      <c r="D111" s="14">
        <v>0</v>
      </c>
      <c r="E111" s="14">
        <v>0</v>
      </c>
      <c r="F111" s="14">
        <v>0</v>
      </c>
      <c r="G111" s="14">
        <v>0</v>
      </c>
      <c r="I111" s="20"/>
    </row>
    <row r="112" spans="1:9" ht="12.75">
      <c r="A112" s="20" t="s">
        <v>170</v>
      </c>
      <c r="B112" s="14">
        <v>0</v>
      </c>
      <c r="C112" s="14">
        <v>0</v>
      </c>
      <c r="D112" s="14">
        <v>0</v>
      </c>
      <c r="E112" s="14">
        <v>0</v>
      </c>
      <c r="F112" s="14">
        <v>0</v>
      </c>
      <c r="G112" s="14">
        <v>0</v>
      </c>
      <c r="I112" s="20"/>
    </row>
    <row r="113" spans="1:9" ht="12.75">
      <c r="A113" s="20" t="s">
        <v>171</v>
      </c>
      <c r="B113" s="14">
        <v>0</v>
      </c>
      <c r="C113" s="14">
        <v>0</v>
      </c>
      <c r="D113" s="14">
        <v>0</v>
      </c>
      <c r="E113" s="14">
        <v>0</v>
      </c>
      <c r="F113" s="14">
        <v>0</v>
      </c>
      <c r="G113" s="14">
        <v>0</v>
      </c>
      <c r="I113" s="20"/>
    </row>
    <row r="114" spans="1:9" ht="12.75">
      <c r="A114" s="20" t="s">
        <v>172</v>
      </c>
      <c r="B114" s="14">
        <v>0</v>
      </c>
      <c r="C114" s="14">
        <v>0</v>
      </c>
      <c r="D114" s="14">
        <v>0</v>
      </c>
      <c r="E114" s="14">
        <v>0</v>
      </c>
      <c r="F114" s="14">
        <v>0</v>
      </c>
      <c r="G114" s="14">
        <v>0</v>
      </c>
      <c r="I114" s="20"/>
    </row>
    <row r="115" spans="1:9" ht="12.75">
      <c r="A115" s="20" t="s">
        <v>173</v>
      </c>
      <c r="B115" s="14">
        <v>0</v>
      </c>
      <c r="C115" s="14">
        <v>0</v>
      </c>
      <c r="D115" s="14">
        <v>0</v>
      </c>
      <c r="E115" s="14">
        <v>0</v>
      </c>
      <c r="F115" s="14">
        <v>0</v>
      </c>
      <c r="G115" s="14">
        <v>0</v>
      </c>
      <c r="I115" s="20"/>
    </row>
    <row r="116" spans="1:9" ht="12.75">
      <c r="A116" s="20" t="s">
        <v>174</v>
      </c>
      <c r="B116" s="14">
        <v>0</v>
      </c>
      <c r="C116" s="14">
        <v>0</v>
      </c>
      <c r="D116" s="14">
        <v>0</v>
      </c>
      <c r="E116" s="14">
        <v>0</v>
      </c>
      <c r="F116" s="14">
        <v>0</v>
      </c>
      <c r="G116" s="14">
        <v>0</v>
      </c>
      <c r="I116" s="20"/>
    </row>
    <row r="117" spans="1:9" ht="12.75">
      <c r="A117" s="20" t="s">
        <v>175</v>
      </c>
      <c r="B117" s="14">
        <v>1347</v>
      </c>
      <c r="C117" s="14">
        <v>1347</v>
      </c>
      <c r="D117" s="14">
        <v>1347</v>
      </c>
      <c r="E117" s="14">
        <v>1347</v>
      </c>
      <c r="F117" s="14">
        <v>1347</v>
      </c>
      <c r="G117" s="14">
        <v>1347</v>
      </c>
      <c r="I117" s="20"/>
    </row>
    <row r="118" spans="1:9" ht="12.75">
      <c r="A118" s="20" t="s">
        <v>176</v>
      </c>
      <c r="B118" s="14">
        <v>0</v>
      </c>
      <c r="C118" s="14">
        <v>0</v>
      </c>
      <c r="D118" s="14">
        <v>0</v>
      </c>
      <c r="E118" s="14">
        <v>0</v>
      </c>
      <c r="F118" s="14">
        <v>0</v>
      </c>
      <c r="G118" s="14">
        <v>0</v>
      </c>
      <c r="I118" s="20"/>
    </row>
    <row r="119" spans="1:9" ht="12.75">
      <c r="A119" s="20" t="s">
        <v>177</v>
      </c>
      <c r="B119" s="14">
        <v>0</v>
      </c>
      <c r="C119" s="14">
        <v>0</v>
      </c>
      <c r="D119" s="14">
        <v>0</v>
      </c>
      <c r="E119" s="14">
        <v>0</v>
      </c>
      <c r="F119" s="14">
        <v>0</v>
      </c>
      <c r="G119" s="14">
        <v>0</v>
      </c>
      <c r="I119" s="20"/>
    </row>
    <row r="120" spans="1:9" ht="12.75">
      <c r="A120" s="20" t="s">
        <v>178</v>
      </c>
      <c r="B120" s="14">
        <v>0</v>
      </c>
      <c r="C120" s="14">
        <v>0</v>
      </c>
      <c r="D120" s="14">
        <v>0</v>
      </c>
      <c r="E120" s="14">
        <v>0</v>
      </c>
      <c r="F120" s="14">
        <v>0</v>
      </c>
      <c r="G120" s="14">
        <v>0</v>
      </c>
      <c r="I120" s="20"/>
    </row>
    <row r="121" spans="1:9" ht="12.75">
      <c r="A121" s="20" t="s">
        <v>179</v>
      </c>
      <c r="B121" s="14">
        <v>0</v>
      </c>
      <c r="C121" s="14">
        <v>0</v>
      </c>
      <c r="D121" s="14">
        <v>0</v>
      </c>
      <c r="E121" s="14">
        <v>0</v>
      </c>
      <c r="F121" s="14">
        <v>0</v>
      </c>
      <c r="G121" s="14">
        <v>0</v>
      </c>
      <c r="I121" s="20"/>
    </row>
    <row r="122" spans="1:9" ht="12.75">
      <c r="A122" s="20" t="s">
        <v>180</v>
      </c>
      <c r="B122" s="14">
        <v>1770</v>
      </c>
      <c r="C122" s="14">
        <v>1770</v>
      </c>
      <c r="D122" s="14">
        <v>1770</v>
      </c>
      <c r="E122" s="14">
        <v>1770</v>
      </c>
      <c r="F122" s="14">
        <v>1770</v>
      </c>
      <c r="G122" s="14">
        <v>1770</v>
      </c>
      <c r="I122" s="20"/>
    </row>
    <row r="123" spans="1:9" ht="12.75">
      <c r="A123" s="20" t="s">
        <v>181</v>
      </c>
      <c r="B123" s="14">
        <v>0</v>
      </c>
      <c r="C123" s="14">
        <v>0</v>
      </c>
      <c r="D123" s="14">
        <v>0</v>
      </c>
      <c r="E123" s="14">
        <v>0</v>
      </c>
      <c r="F123" s="14">
        <v>0</v>
      </c>
      <c r="G123" s="14">
        <v>0</v>
      </c>
      <c r="I123" s="20"/>
    </row>
    <row r="124" spans="1:9" ht="12.75">
      <c r="A124" s="20" t="s">
        <v>182</v>
      </c>
      <c r="B124" s="14">
        <v>491</v>
      </c>
      <c r="C124" s="14">
        <v>491</v>
      </c>
      <c r="D124" s="14">
        <v>491</v>
      </c>
      <c r="E124" s="14">
        <v>491</v>
      </c>
      <c r="F124" s="14">
        <v>491</v>
      </c>
      <c r="G124" s="14">
        <v>491</v>
      </c>
      <c r="I124" s="20"/>
    </row>
    <row r="125" spans="1:9" ht="12.75">
      <c r="A125" s="20" t="s">
        <v>183</v>
      </c>
      <c r="B125" s="14">
        <v>0</v>
      </c>
      <c r="C125" s="14">
        <v>0</v>
      </c>
      <c r="D125" s="14">
        <v>0</v>
      </c>
      <c r="E125" s="14">
        <v>0</v>
      </c>
      <c r="F125" s="14">
        <v>0</v>
      </c>
      <c r="G125" s="14">
        <v>0</v>
      </c>
      <c r="I125" s="20"/>
    </row>
    <row r="126" spans="1:9" ht="12.75">
      <c r="A126" s="20" t="s">
        <v>184</v>
      </c>
      <c r="B126" s="14">
        <v>0</v>
      </c>
      <c r="C126" s="14">
        <v>0</v>
      </c>
      <c r="D126" s="14">
        <v>0</v>
      </c>
      <c r="E126" s="14">
        <v>0</v>
      </c>
      <c r="F126" s="14">
        <v>0</v>
      </c>
      <c r="G126" s="14">
        <v>0</v>
      </c>
      <c r="I126" s="20"/>
    </row>
    <row r="127" spans="1:9" ht="12.75">
      <c r="A127" s="20" t="s">
        <v>185</v>
      </c>
      <c r="B127" s="14">
        <v>0</v>
      </c>
      <c r="C127" s="14">
        <v>0</v>
      </c>
      <c r="D127" s="14">
        <v>0</v>
      </c>
      <c r="E127" s="14">
        <v>0</v>
      </c>
      <c r="F127" s="14">
        <v>0</v>
      </c>
      <c r="G127" s="14">
        <v>0</v>
      </c>
      <c r="I127" s="20"/>
    </row>
    <row r="128" spans="1:9" ht="12.75">
      <c r="A128" s="20" t="s">
        <v>186</v>
      </c>
      <c r="B128" s="14">
        <v>0</v>
      </c>
      <c r="C128" s="14">
        <v>0</v>
      </c>
      <c r="D128" s="14">
        <v>0</v>
      </c>
      <c r="E128" s="14">
        <v>0</v>
      </c>
      <c r="F128" s="14">
        <v>0</v>
      </c>
      <c r="G128" s="14">
        <v>0</v>
      </c>
      <c r="I128" s="20"/>
    </row>
    <row r="129" spans="1:9" ht="12.75">
      <c r="A129" s="20" t="s">
        <v>187</v>
      </c>
      <c r="B129" s="14">
        <v>2566</v>
      </c>
      <c r="C129" s="14">
        <v>2566</v>
      </c>
      <c r="D129" s="14">
        <v>2566</v>
      </c>
      <c r="E129" s="14">
        <v>2566</v>
      </c>
      <c r="F129" s="14">
        <v>2566</v>
      </c>
      <c r="G129" s="14">
        <v>2566</v>
      </c>
      <c r="I129" s="20"/>
    </row>
    <row r="130" spans="1:9" ht="12.75">
      <c r="A130" s="20" t="s">
        <v>188</v>
      </c>
      <c r="B130" s="14">
        <v>24</v>
      </c>
      <c r="C130" s="14">
        <v>24</v>
      </c>
      <c r="D130" s="14">
        <v>24</v>
      </c>
      <c r="E130" s="14">
        <v>24</v>
      </c>
      <c r="F130" s="14">
        <v>24</v>
      </c>
      <c r="G130" s="14">
        <v>24</v>
      </c>
      <c r="I130" s="20"/>
    </row>
    <row r="131" spans="1:9" ht="12.75">
      <c r="A131" s="20" t="s">
        <v>189</v>
      </c>
      <c r="B131" s="14">
        <v>0</v>
      </c>
      <c r="C131" s="14">
        <v>0</v>
      </c>
      <c r="D131" s="14">
        <v>0</v>
      </c>
      <c r="E131" s="14">
        <v>0</v>
      </c>
      <c r="F131" s="14">
        <v>0</v>
      </c>
      <c r="G131" s="14">
        <v>0</v>
      </c>
      <c r="I131" s="20"/>
    </row>
    <row r="132" spans="1:9" ht="12.75">
      <c r="A132" s="20" t="s">
        <v>190</v>
      </c>
      <c r="B132" s="14">
        <v>1712</v>
      </c>
      <c r="C132" s="14">
        <v>1712</v>
      </c>
      <c r="D132" s="14">
        <v>1712</v>
      </c>
      <c r="E132" s="14">
        <v>1712</v>
      </c>
      <c r="F132" s="14">
        <v>1712</v>
      </c>
      <c r="G132" s="14">
        <v>1712</v>
      </c>
      <c r="I132" s="20"/>
    </row>
    <row r="133" spans="1:9" ht="12.75">
      <c r="A133" s="20" t="s">
        <v>191</v>
      </c>
      <c r="B133" s="14">
        <v>0</v>
      </c>
      <c r="C133" s="14">
        <v>0</v>
      </c>
      <c r="D133" s="14">
        <v>0</v>
      </c>
      <c r="E133" s="14">
        <v>0</v>
      </c>
      <c r="F133" s="14">
        <v>0</v>
      </c>
      <c r="G133" s="14">
        <v>0</v>
      </c>
      <c r="I133" s="20"/>
    </row>
    <row r="134" spans="1:9" ht="12.75">
      <c r="A134" s="20" t="s">
        <v>192</v>
      </c>
      <c r="B134" s="14">
        <v>0</v>
      </c>
      <c r="C134" s="14">
        <v>0</v>
      </c>
      <c r="D134" s="14">
        <v>0</v>
      </c>
      <c r="E134" s="14">
        <v>0</v>
      </c>
      <c r="F134" s="14">
        <v>0</v>
      </c>
      <c r="G134" s="14">
        <v>0</v>
      </c>
      <c r="I134" s="20"/>
    </row>
    <row r="135" spans="1:9" ht="12.75">
      <c r="A135" s="20" t="s">
        <v>193</v>
      </c>
      <c r="B135" s="14">
        <v>0</v>
      </c>
      <c r="C135" s="14">
        <v>0</v>
      </c>
      <c r="D135" s="14">
        <v>0</v>
      </c>
      <c r="E135" s="14">
        <v>0</v>
      </c>
      <c r="F135" s="14">
        <v>0</v>
      </c>
      <c r="G135" s="14">
        <v>0</v>
      </c>
      <c r="I135" s="20"/>
    </row>
    <row r="136" spans="1:9" ht="12.75">
      <c r="A136" s="20" t="s">
        <v>194</v>
      </c>
      <c r="B136" s="14">
        <v>0</v>
      </c>
      <c r="C136" s="14">
        <v>0</v>
      </c>
      <c r="D136" s="14">
        <v>0</v>
      </c>
      <c r="E136" s="14">
        <v>0</v>
      </c>
      <c r="F136" s="14">
        <v>0</v>
      </c>
      <c r="G136" s="14">
        <v>0</v>
      </c>
      <c r="I136" s="20"/>
    </row>
    <row r="137" spans="1:9" ht="12.75">
      <c r="A137" s="20" t="s">
        <v>195</v>
      </c>
      <c r="B137" s="14">
        <v>545</v>
      </c>
      <c r="C137" s="14">
        <v>545</v>
      </c>
      <c r="D137" s="14">
        <v>545</v>
      </c>
      <c r="E137" s="14">
        <v>545</v>
      </c>
      <c r="F137" s="14">
        <v>545</v>
      </c>
      <c r="G137" s="14">
        <v>545</v>
      </c>
      <c r="I137" s="20"/>
    </row>
    <row r="138" spans="1:9" ht="12.75">
      <c r="A138" s="20" t="s">
        <v>196</v>
      </c>
      <c r="B138" s="14">
        <v>0</v>
      </c>
      <c r="C138" s="14">
        <v>0</v>
      </c>
      <c r="D138" s="14">
        <v>0</v>
      </c>
      <c r="E138" s="14">
        <v>0</v>
      </c>
      <c r="F138" s="14">
        <v>0</v>
      </c>
      <c r="G138" s="14">
        <v>0</v>
      </c>
      <c r="I138" s="20"/>
    </row>
    <row r="139" spans="1:9" ht="12.75">
      <c r="A139" s="20" t="s">
        <v>197</v>
      </c>
      <c r="B139" s="14">
        <v>1099</v>
      </c>
      <c r="C139" s="14">
        <v>1099</v>
      </c>
      <c r="D139" s="14">
        <v>1099</v>
      </c>
      <c r="E139" s="14">
        <v>1099</v>
      </c>
      <c r="F139" s="14">
        <v>1099</v>
      </c>
      <c r="G139" s="14">
        <v>1099</v>
      </c>
      <c r="I139" s="20"/>
    </row>
    <row r="140" spans="1:9" ht="12.75">
      <c r="A140" s="20" t="s">
        <v>198</v>
      </c>
      <c r="B140" s="14">
        <v>0</v>
      </c>
      <c r="C140" s="14">
        <v>0</v>
      </c>
      <c r="D140" s="14">
        <v>0</v>
      </c>
      <c r="E140" s="14">
        <v>0</v>
      </c>
      <c r="F140" s="14">
        <v>0</v>
      </c>
      <c r="G140" s="14">
        <v>0</v>
      </c>
      <c r="I140" s="20"/>
    </row>
    <row r="141" spans="1:9" ht="12.75">
      <c r="A141" s="20" t="s">
        <v>199</v>
      </c>
      <c r="B141" s="14">
        <v>0</v>
      </c>
      <c r="C141" s="14">
        <v>0</v>
      </c>
      <c r="D141" s="14">
        <v>0</v>
      </c>
      <c r="E141" s="14">
        <v>0</v>
      </c>
      <c r="F141" s="14">
        <v>0</v>
      </c>
      <c r="G141" s="14">
        <v>0</v>
      </c>
      <c r="I141" s="20"/>
    </row>
    <row r="142" spans="1:9" ht="12.75">
      <c r="A142" s="20" t="s">
        <v>200</v>
      </c>
      <c r="B142" s="14">
        <v>0</v>
      </c>
      <c r="C142" s="14">
        <v>0</v>
      </c>
      <c r="D142" s="14">
        <v>0</v>
      </c>
      <c r="E142" s="14">
        <v>0</v>
      </c>
      <c r="F142" s="14">
        <v>0</v>
      </c>
      <c r="G142" s="14">
        <v>0</v>
      </c>
      <c r="I142" s="20"/>
    </row>
    <row r="143" spans="1:9" ht="12.75">
      <c r="A143" s="20" t="s">
        <v>201</v>
      </c>
      <c r="B143" s="14">
        <v>0</v>
      </c>
      <c r="C143" s="14">
        <v>0</v>
      </c>
      <c r="D143" s="14">
        <v>0</v>
      </c>
      <c r="E143" s="14">
        <v>0</v>
      </c>
      <c r="F143" s="14">
        <v>0</v>
      </c>
      <c r="G143" s="14">
        <v>0</v>
      </c>
      <c r="I143" s="20"/>
    </row>
    <row r="144" spans="1:9" ht="12.75">
      <c r="A144" s="20" t="s">
        <v>202</v>
      </c>
      <c r="B144" s="14">
        <v>0</v>
      </c>
      <c r="C144" s="14">
        <v>0</v>
      </c>
      <c r="D144" s="14">
        <v>0</v>
      </c>
      <c r="E144" s="14">
        <v>0</v>
      </c>
      <c r="F144" s="14">
        <v>0</v>
      </c>
      <c r="G144" s="14">
        <v>0</v>
      </c>
      <c r="I144" s="20"/>
    </row>
    <row r="145" spans="1:9" ht="12.75">
      <c r="A145" s="20" t="s">
        <v>203</v>
      </c>
      <c r="B145" s="14">
        <v>265.8</v>
      </c>
      <c r="C145" s="14">
        <v>267.4</v>
      </c>
      <c r="D145" s="14">
        <v>267.4</v>
      </c>
      <c r="E145" s="14">
        <v>267.4</v>
      </c>
      <c r="F145" s="14">
        <v>267.4</v>
      </c>
      <c r="G145" s="14">
        <v>267.4</v>
      </c>
      <c r="I145" s="20"/>
    </row>
    <row r="146" spans="1:9" ht="12.75">
      <c r="A146" s="20" t="s">
        <v>204</v>
      </c>
      <c r="B146" s="14">
        <v>1941</v>
      </c>
      <c r="C146" s="14">
        <v>1941</v>
      </c>
      <c r="D146" s="14">
        <v>1931</v>
      </c>
      <c r="E146" s="14">
        <v>1931</v>
      </c>
      <c r="F146" s="14">
        <v>1931</v>
      </c>
      <c r="G146" s="14">
        <v>1931</v>
      </c>
      <c r="I146" s="20"/>
    </row>
    <row r="147" spans="1:9" ht="12.75">
      <c r="A147" s="20" t="s">
        <v>205</v>
      </c>
      <c r="B147" s="14">
        <v>634</v>
      </c>
      <c r="C147" s="14">
        <v>634</v>
      </c>
      <c r="D147" s="14">
        <v>634</v>
      </c>
      <c r="E147" s="14">
        <v>634</v>
      </c>
      <c r="F147" s="14">
        <v>634</v>
      </c>
      <c r="G147" s="14">
        <v>634</v>
      </c>
      <c r="I147" s="20"/>
    </row>
    <row r="148" spans="1:9" ht="12.75">
      <c r="A148" s="20" t="s">
        <v>206</v>
      </c>
      <c r="B148" s="14">
        <v>80.4</v>
      </c>
      <c r="C148" s="14">
        <v>80.4</v>
      </c>
      <c r="D148" s="14">
        <v>80.4</v>
      </c>
      <c r="E148" s="14">
        <v>80.4</v>
      </c>
      <c r="F148" s="14">
        <v>80.4</v>
      </c>
      <c r="G148" s="14">
        <v>80.4</v>
      </c>
      <c r="I148" s="20"/>
    </row>
    <row r="149" spans="1:9" ht="12.75">
      <c r="A149" s="20" t="s">
        <v>207</v>
      </c>
      <c r="B149" s="14">
        <v>10.6</v>
      </c>
      <c r="C149" s="14">
        <v>10.6</v>
      </c>
      <c r="D149" s="14">
        <v>10.6</v>
      </c>
      <c r="E149" s="14">
        <v>10.6</v>
      </c>
      <c r="F149" s="14">
        <v>10.6</v>
      </c>
      <c r="G149" s="14">
        <v>10.6</v>
      </c>
      <c r="I149" s="20"/>
    </row>
    <row r="150" spans="1:9" ht="12.75">
      <c r="A150" s="20" t="s">
        <v>208</v>
      </c>
      <c r="B150" s="14">
        <v>0</v>
      </c>
      <c r="C150" s="14">
        <v>0</v>
      </c>
      <c r="D150" s="14">
        <v>0</v>
      </c>
      <c r="E150" s="14">
        <v>0</v>
      </c>
      <c r="F150" s="14">
        <v>0</v>
      </c>
      <c r="G150" s="14">
        <v>0</v>
      </c>
      <c r="I150" s="20"/>
    </row>
    <row r="151" spans="1:9" ht="12.75">
      <c r="A151" s="20" t="s">
        <v>209</v>
      </c>
      <c r="B151" s="14">
        <v>0</v>
      </c>
      <c r="C151" s="14">
        <v>0</v>
      </c>
      <c r="D151" s="14">
        <v>0</v>
      </c>
      <c r="E151" s="14">
        <v>0</v>
      </c>
      <c r="F151" s="14">
        <v>0</v>
      </c>
      <c r="G151" s="14">
        <v>0</v>
      </c>
      <c r="I151" s="20"/>
    </row>
    <row r="152" spans="1:9" ht="12.75">
      <c r="A152" s="20" t="s">
        <v>210</v>
      </c>
      <c r="B152" s="14">
        <v>0</v>
      </c>
      <c r="C152" s="14">
        <v>0</v>
      </c>
      <c r="D152" s="14">
        <v>0</v>
      </c>
      <c r="E152" s="14">
        <v>0</v>
      </c>
      <c r="F152" s="14">
        <v>0</v>
      </c>
      <c r="G152" s="14">
        <v>0</v>
      </c>
      <c r="I152" s="20"/>
    </row>
    <row r="153" spans="1:9" ht="12.75">
      <c r="A153" s="20" t="s">
        <v>211</v>
      </c>
      <c r="B153" s="14">
        <v>0</v>
      </c>
      <c r="C153" s="14">
        <v>0</v>
      </c>
      <c r="D153" s="14">
        <v>0</v>
      </c>
      <c r="E153" s="14">
        <v>0</v>
      </c>
      <c r="F153" s="14">
        <v>0</v>
      </c>
      <c r="G153" s="14">
        <v>0</v>
      </c>
      <c r="I153" s="20"/>
    </row>
    <row r="154" spans="1:9" ht="12.75">
      <c r="A154" s="20" t="s">
        <v>212</v>
      </c>
      <c r="B154" s="14">
        <v>0</v>
      </c>
      <c r="C154" s="14">
        <v>0</v>
      </c>
      <c r="D154" s="14">
        <v>0</v>
      </c>
      <c r="E154" s="14">
        <v>0</v>
      </c>
      <c r="F154" s="14">
        <v>0</v>
      </c>
      <c r="G154" s="14">
        <v>0</v>
      </c>
      <c r="I154" s="20"/>
    </row>
    <row r="155" spans="1:9" ht="12.75">
      <c r="A155" s="20" t="s">
        <v>213</v>
      </c>
      <c r="B155" s="14">
        <v>0</v>
      </c>
      <c r="C155" s="14">
        <v>0</v>
      </c>
      <c r="D155" s="14">
        <v>0</v>
      </c>
      <c r="E155" s="14">
        <v>0</v>
      </c>
      <c r="F155" s="14">
        <v>0</v>
      </c>
      <c r="G155" s="14">
        <v>0</v>
      </c>
      <c r="I155" s="20"/>
    </row>
    <row r="156" spans="1:9" ht="12.75">
      <c r="A156" s="20" t="s">
        <v>214</v>
      </c>
      <c r="B156" s="14">
        <v>0</v>
      </c>
      <c r="C156" s="14">
        <v>0</v>
      </c>
      <c r="D156" s="14">
        <v>0</v>
      </c>
      <c r="E156" s="14">
        <v>0</v>
      </c>
      <c r="F156" s="14">
        <v>0</v>
      </c>
      <c r="G156" s="14">
        <v>0</v>
      </c>
      <c r="I156" s="20"/>
    </row>
    <row r="157" spans="1:9" ht="12.75">
      <c r="A157" s="20" t="s">
        <v>215</v>
      </c>
      <c r="B157" s="14">
        <v>307</v>
      </c>
      <c r="C157" s="14">
        <v>307</v>
      </c>
      <c r="D157" s="14">
        <v>307</v>
      </c>
      <c r="E157" s="14">
        <v>307</v>
      </c>
      <c r="F157" s="14">
        <v>307</v>
      </c>
      <c r="G157" s="14">
        <v>307</v>
      </c>
      <c r="I157" s="20"/>
    </row>
    <row r="158" spans="1:9" ht="12.75">
      <c r="A158" s="20" t="s">
        <v>216</v>
      </c>
      <c r="B158" s="14">
        <v>0</v>
      </c>
      <c r="C158" s="14">
        <v>0</v>
      </c>
      <c r="D158" s="14">
        <v>0</v>
      </c>
      <c r="E158" s="14">
        <v>0</v>
      </c>
      <c r="F158" s="14">
        <v>0</v>
      </c>
      <c r="G158" s="14">
        <v>0</v>
      </c>
      <c r="I158" s="20"/>
    </row>
    <row r="159" spans="1:9" ht="12.75">
      <c r="A159" s="20" t="s">
        <v>217</v>
      </c>
      <c r="B159" s="14">
        <v>0</v>
      </c>
      <c r="C159" s="14">
        <v>0</v>
      </c>
      <c r="D159" s="14">
        <v>0</v>
      </c>
      <c r="E159" s="14">
        <v>0</v>
      </c>
      <c r="F159" s="14">
        <v>0</v>
      </c>
      <c r="G159" s="14">
        <v>0</v>
      </c>
      <c r="I159" s="20"/>
    </row>
    <row r="160" spans="1:9" ht="12.75">
      <c r="A160" s="20" t="s">
        <v>218</v>
      </c>
      <c r="B160" s="14">
        <v>3342</v>
      </c>
      <c r="C160" s="14">
        <v>3342</v>
      </c>
      <c r="D160" s="14">
        <v>3342</v>
      </c>
      <c r="E160" s="14">
        <v>3342</v>
      </c>
      <c r="F160" s="14">
        <v>3342</v>
      </c>
      <c r="G160" s="14">
        <v>3342</v>
      </c>
      <c r="I160" s="20"/>
    </row>
    <row r="161" spans="1:9" ht="12.75">
      <c r="A161" s="20" t="s">
        <v>219</v>
      </c>
      <c r="B161" s="14">
        <v>420</v>
      </c>
      <c r="C161" s="14">
        <v>420</v>
      </c>
      <c r="D161" s="14">
        <v>420</v>
      </c>
      <c r="E161" s="14">
        <v>420</v>
      </c>
      <c r="F161" s="14">
        <v>420</v>
      </c>
      <c r="G161" s="14">
        <v>420</v>
      </c>
      <c r="I161" s="20"/>
    </row>
    <row r="162" spans="1:9" ht="12.75">
      <c r="A162" s="20" t="s">
        <v>220</v>
      </c>
      <c r="B162" s="14">
        <v>0</v>
      </c>
      <c r="C162" s="14">
        <v>0</v>
      </c>
      <c r="D162" s="14">
        <v>0</v>
      </c>
      <c r="E162" s="14">
        <v>0</v>
      </c>
      <c r="F162" s="14">
        <v>0</v>
      </c>
      <c r="G162" s="14">
        <v>0</v>
      </c>
      <c r="I162" s="20"/>
    </row>
    <row r="163" spans="1:9" ht="12.75">
      <c r="A163" s="20" t="s">
        <v>221</v>
      </c>
      <c r="B163" s="14">
        <v>0</v>
      </c>
      <c r="C163" s="14">
        <v>0</v>
      </c>
      <c r="D163" s="14">
        <v>0</v>
      </c>
      <c r="E163" s="14">
        <v>0</v>
      </c>
      <c r="F163" s="14">
        <v>0</v>
      </c>
      <c r="G163" s="14">
        <v>0</v>
      </c>
      <c r="I163" s="20"/>
    </row>
    <row r="164" spans="1:9" ht="12.75">
      <c r="A164" s="20" t="s">
        <v>222</v>
      </c>
      <c r="B164" s="14">
        <v>4.2</v>
      </c>
      <c r="C164" s="14">
        <v>7.6</v>
      </c>
      <c r="D164" s="14">
        <v>7.6</v>
      </c>
      <c r="E164" s="14">
        <v>7.6</v>
      </c>
      <c r="F164" s="14">
        <v>7.6</v>
      </c>
      <c r="G164" s="14">
        <v>7.6</v>
      </c>
      <c r="I164" s="20"/>
    </row>
    <row r="165" spans="1:9" ht="12.75">
      <c r="A165" s="20" t="s">
        <v>223</v>
      </c>
      <c r="B165" s="14">
        <v>0</v>
      </c>
      <c r="C165" s="14">
        <v>5.2</v>
      </c>
      <c r="D165" s="14">
        <v>10.4</v>
      </c>
      <c r="E165" s="14">
        <v>10.4</v>
      </c>
      <c r="F165" s="14">
        <v>10.4</v>
      </c>
      <c r="G165" s="14">
        <v>10.4</v>
      </c>
      <c r="I165" s="20"/>
    </row>
    <row r="166" spans="1:9" ht="12.75">
      <c r="A166" s="20" t="s">
        <v>224</v>
      </c>
      <c r="B166" s="14">
        <v>0</v>
      </c>
      <c r="C166" s="14">
        <v>0</v>
      </c>
      <c r="D166" s="14">
        <v>0</v>
      </c>
      <c r="E166" s="14">
        <v>0</v>
      </c>
      <c r="F166" s="14">
        <v>0</v>
      </c>
      <c r="G166" s="14">
        <v>0</v>
      </c>
      <c r="I166" s="20"/>
    </row>
    <row r="167" spans="1:9" ht="12.75">
      <c r="A167" s="20" t="s">
        <v>225</v>
      </c>
      <c r="B167" s="14">
        <v>2352</v>
      </c>
      <c r="C167" s="14">
        <v>2352</v>
      </c>
      <c r="D167" s="14">
        <v>2352</v>
      </c>
      <c r="E167" s="14">
        <v>2352</v>
      </c>
      <c r="F167" s="14">
        <v>2352</v>
      </c>
      <c r="G167" s="14">
        <v>2352</v>
      </c>
      <c r="I167" s="20"/>
    </row>
    <row r="168" spans="1:9" ht="12.75">
      <c r="A168" s="20" t="s">
        <v>226</v>
      </c>
      <c r="B168" s="14">
        <v>34.5</v>
      </c>
      <c r="C168" s="14">
        <v>34.5</v>
      </c>
      <c r="D168" s="14">
        <v>34.5</v>
      </c>
      <c r="E168" s="14">
        <v>34.5</v>
      </c>
      <c r="F168" s="14">
        <v>34.5</v>
      </c>
      <c r="G168" s="14">
        <v>34.5</v>
      </c>
      <c r="I168" s="20"/>
    </row>
    <row r="169" spans="1:9" ht="12.75">
      <c r="A169" s="20" t="s">
        <v>227</v>
      </c>
      <c r="B169" s="14">
        <v>0</v>
      </c>
      <c r="C169" s="14">
        <v>0</v>
      </c>
      <c r="D169" s="14">
        <v>0</v>
      </c>
      <c r="E169" s="14">
        <v>0</v>
      </c>
      <c r="F169" s="14">
        <v>0</v>
      </c>
      <c r="G169" s="14">
        <v>0</v>
      </c>
      <c r="I169" s="20"/>
    </row>
    <row r="170" spans="1:9" ht="12.75">
      <c r="A170" s="20" t="s">
        <v>228</v>
      </c>
      <c r="B170" s="14">
        <v>5.6</v>
      </c>
      <c r="C170" s="14">
        <v>5.6</v>
      </c>
      <c r="D170" s="14">
        <v>5.6</v>
      </c>
      <c r="E170" s="14">
        <v>5.6</v>
      </c>
      <c r="F170" s="14">
        <v>5.6</v>
      </c>
      <c r="G170" s="14">
        <v>5.6</v>
      </c>
      <c r="I170" s="20"/>
    </row>
    <row r="171" spans="1:9" ht="12.75">
      <c r="A171" s="20" t="s">
        <v>229</v>
      </c>
      <c r="B171" s="14">
        <v>0</v>
      </c>
      <c r="C171" s="14">
        <v>0</v>
      </c>
      <c r="D171" s="14">
        <v>0</v>
      </c>
      <c r="E171" s="14">
        <v>0</v>
      </c>
      <c r="F171" s="14">
        <v>0</v>
      </c>
      <c r="G171" s="14">
        <v>0</v>
      </c>
      <c r="I171" s="20"/>
    </row>
    <row r="172" spans="1:9" ht="12.75">
      <c r="A172" s="20" t="s">
        <v>230</v>
      </c>
      <c r="B172" s="14">
        <v>0</v>
      </c>
      <c r="C172" s="14">
        <v>0</v>
      </c>
      <c r="D172" s="14">
        <v>0</v>
      </c>
      <c r="E172" s="14">
        <v>0</v>
      </c>
      <c r="F172" s="14">
        <v>0</v>
      </c>
      <c r="G172" s="14">
        <v>0</v>
      </c>
      <c r="I172" s="20"/>
    </row>
    <row r="173" spans="1:9" ht="12.75">
      <c r="A173" s="20" t="s">
        <v>231</v>
      </c>
      <c r="B173" s="14">
        <v>1980.5</v>
      </c>
      <c r="C173" s="14">
        <v>1980.5</v>
      </c>
      <c r="D173" s="14">
        <v>1980.5</v>
      </c>
      <c r="E173" s="14">
        <v>1980.5</v>
      </c>
      <c r="F173" s="14">
        <v>1980.5</v>
      </c>
      <c r="G173" s="14">
        <v>1980.5</v>
      </c>
      <c r="I173" s="20"/>
    </row>
    <row r="174" spans="1:9" ht="12.75">
      <c r="A174" s="20" t="s">
        <v>232</v>
      </c>
      <c r="B174" s="14">
        <v>27</v>
      </c>
      <c r="C174" s="14">
        <v>36.06</v>
      </c>
      <c r="D174" s="14">
        <v>36.06</v>
      </c>
      <c r="E174" s="14">
        <v>36.06</v>
      </c>
      <c r="F174" s="14">
        <v>36.06</v>
      </c>
      <c r="G174" s="14">
        <v>36.06</v>
      </c>
      <c r="I174" s="20"/>
    </row>
    <row r="175" spans="1:9" ht="12.75">
      <c r="A175" s="20" t="s">
        <v>233</v>
      </c>
      <c r="B175" s="14">
        <v>0</v>
      </c>
      <c r="C175" s="14">
        <v>0</v>
      </c>
      <c r="D175" s="14">
        <v>0</v>
      </c>
      <c r="E175" s="14">
        <v>0</v>
      </c>
      <c r="F175" s="14">
        <v>0</v>
      </c>
      <c r="G175" s="14">
        <v>0</v>
      </c>
      <c r="I175" s="20"/>
    </row>
    <row r="176" spans="1:9" ht="12.75">
      <c r="A176" s="20" t="s">
        <v>234</v>
      </c>
      <c r="B176" s="14">
        <v>0</v>
      </c>
      <c r="C176" s="14">
        <v>0</v>
      </c>
      <c r="D176" s="14">
        <v>0</v>
      </c>
      <c r="E176" s="14">
        <v>0</v>
      </c>
      <c r="F176" s="14">
        <v>0</v>
      </c>
      <c r="G176" s="14">
        <v>0</v>
      </c>
      <c r="I176" s="20"/>
    </row>
    <row r="177" spans="1:9" ht="12.75">
      <c r="A177" s="13" t="s">
        <v>622</v>
      </c>
      <c r="B177" s="14">
        <v>2233</v>
      </c>
      <c r="C177" s="14">
        <v>2233</v>
      </c>
      <c r="D177" s="14">
        <v>2233</v>
      </c>
      <c r="E177" s="14">
        <v>2233</v>
      </c>
      <c r="F177" s="14">
        <v>2233</v>
      </c>
      <c r="G177" s="14">
        <v>2233</v>
      </c>
      <c r="I177" s="13"/>
    </row>
    <row r="178" spans="1:9" ht="12.75">
      <c r="A178" s="20" t="s">
        <v>235</v>
      </c>
      <c r="B178" s="14">
        <v>0</v>
      </c>
      <c r="C178" s="14">
        <v>0</v>
      </c>
      <c r="D178" s="14">
        <v>0</v>
      </c>
      <c r="E178" s="14">
        <v>0</v>
      </c>
      <c r="F178" s="14">
        <v>0</v>
      </c>
      <c r="G178" s="14">
        <v>0</v>
      </c>
      <c r="I178" s="20"/>
    </row>
    <row r="179" spans="1:9" ht="12.75">
      <c r="A179" s="20" t="s">
        <v>236</v>
      </c>
      <c r="B179" s="14">
        <v>2053</v>
      </c>
      <c r="C179" s="14">
        <v>1656</v>
      </c>
      <c r="D179" s="14">
        <v>1656</v>
      </c>
      <c r="E179" s="14">
        <v>1656</v>
      </c>
      <c r="F179" s="14">
        <v>1656</v>
      </c>
      <c r="G179" s="14">
        <v>1656</v>
      </c>
      <c r="I179" s="20"/>
    </row>
    <row r="180" spans="1:9" ht="12.75">
      <c r="A180" s="20" t="s">
        <v>237</v>
      </c>
      <c r="B180" s="14">
        <v>9.2</v>
      </c>
      <c r="C180" s="14">
        <v>9.2</v>
      </c>
      <c r="D180" s="14">
        <v>9.2</v>
      </c>
      <c r="E180" s="14">
        <v>9.2</v>
      </c>
      <c r="F180" s="14">
        <v>9.2</v>
      </c>
      <c r="G180" s="14">
        <v>9.2</v>
      </c>
      <c r="I180" s="20"/>
    </row>
    <row r="181" spans="1:9" ht="12.75">
      <c r="A181" s="20" t="s">
        <v>238</v>
      </c>
      <c r="B181" s="14">
        <v>0</v>
      </c>
      <c r="C181" s="14">
        <v>0</v>
      </c>
      <c r="D181" s="14">
        <v>0</v>
      </c>
      <c r="E181" s="14">
        <v>0</v>
      </c>
      <c r="F181" s="14">
        <v>0</v>
      </c>
      <c r="G181" s="14">
        <v>0</v>
      </c>
      <c r="I181" s="20"/>
    </row>
    <row r="182" spans="1:9" ht="12.75">
      <c r="A182" s="20" t="s">
        <v>239</v>
      </c>
      <c r="B182" s="14">
        <v>68</v>
      </c>
      <c r="C182" s="14">
        <v>68</v>
      </c>
      <c r="D182" s="14">
        <v>68</v>
      </c>
      <c r="E182" s="14">
        <v>68</v>
      </c>
      <c r="F182" s="14">
        <v>68</v>
      </c>
      <c r="G182" s="14">
        <v>68</v>
      </c>
      <c r="I182" s="20"/>
    </row>
    <row r="183" spans="1:9" ht="12.75">
      <c r="A183" s="20" t="s">
        <v>240</v>
      </c>
      <c r="B183" s="14">
        <v>0</v>
      </c>
      <c r="C183" s="14">
        <v>0</v>
      </c>
      <c r="D183" s="14">
        <v>0</v>
      </c>
      <c r="E183" s="14">
        <v>0</v>
      </c>
      <c r="F183" s="14">
        <v>0</v>
      </c>
      <c r="G183" s="14">
        <v>0</v>
      </c>
      <c r="I183" s="20"/>
    </row>
    <row r="184" spans="1:9" ht="12.75">
      <c r="A184" s="20" t="s">
        <v>241</v>
      </c>
      <c r="B184" s="14">
        <v>268.6</v>
      </c>
      <c r="C184" s="14">
        <v>263.6</v>
      </c>
      <c r="D184" s="14">
        <v>258.6</v>
      </c>
      <c r="E184" s="14">
        <v>253.6</v>
      </c>
      <c r="F184" s="14">
        <v>248.6</v>
      </c>
      <c r="G184" s="14">
        <v>248.6</v>
      </c>
      <c r="I184" s="20"/>
    </row>
    <row r="185" spans="1:9" ht="12.75">
      <c r="A185" s="20" t="s">
        <v>242</v>
      </c>
      <c r="B185" s="14">
        <v>0</v>
      </c>
      <c r="C185" s="14">
        <v>0</v>
      </c>
      <c r="D185" s="14">
        <v>0</v>
      </c>
      <c r="E185" s="14">
        <v>0</v>
      </c>
      <c r="F185" s="14">
        <v>0</v>
      </c>
      <c r="G185" s="14">
        <v>0</v>
      </c>
      <c r="I185" s="20"/>
    </row>
    <row r="186" spans="1:9" ht="12.75">
      <c r="A186" s="20" t="s">
        <v>243</v>
      </c>
      <c r="B186" s="14">
        <v>981</v>
      </c>
      <c r="C186" s="14">
        <v>981</v>
      </c>
      <c r="D186" s="14">
        <v>981</v>
      </c>
      <c r="E186" s="14">
        <v>981</v>
      </c>
      <c r="F186" s="14">
        <v>981</v>
      </c>
      <c r="G186" s="14">
        <v>981</v>
      </c>
      <c r="I186" s="20"/>
    </row>
    <row r="187" spans="1:9" ht="12.75">
      <c r="A187" s="20" t="s">
        <v>244</v>
      </c>
      <c r="B187" s="14">
        <v>0</v>
      </c>
      <c r="C187" s="14">
        <v>0</v>
      </c>
      <c r="D187" s="14">
        <v>0</v>
      </c>
      <c r="E187" s="14">
        <v>0</v>
      </c>
      <c r="F187" s="14">
        <v>0</v>
      </c>
      <c r="G187" s="14">
        <v>0</v>
      </c>
      <c r="I187" s="20"/>
    </row>
    <row r="188" spans="1:9" ht="12.75">
      <c r="A188" s="20" t="s">
        <v>245</v>
      </c>
      <c r="B188" s="14">
        <v>172</v>
      </c>
      <c r="C188" s="14">
        <v>222</v>
      </c>
      <c r="D188" s="14">
        <v>222</v>
      </c>
      <c r="E188" s="14">
        <v>222</v>
      </c>
      <c r="F188" s="14">
        <v>222</v>
      </c>
      <c r="G188" s="14">
        <v>222</v>
      </c>
      <c r="I188" s="20"/>
    </row>
    <row r="189" spans="1:9" ht="12.75">
      <c r="A189" s="20" t="s">
        <v>246</v>
      </c>
      <c r="B189" s="14">
        <v>80</v>
      </c>
      <c r="C189" s="14">
        <v>355</v>
      </c>
      <c r="D189" s="14">
        <v>355</v>
      </c>
      <c r="E189" s="14">
        <v>355</v>
      </c>
      <c r="F189" s="14">
        <v>355</v>
      </c>
      <c r="G189" s="14">
        <v>355</v>
      </c>
      <c r="I189" s="20"/>
    </row>
    <row r="190" spans="1:9" ht="12.75">
      <c r="A190" s="20" t="s">
        <v>247</v>
      </c>
      <c r="B190" s="14">
        <v>77.4</v>
      </c>
      <c r="C190" s="14">
        <v>77.4</v>
      </c>
      <c r="D190" s="14">
        <v>77.4</v>
      </c>
      <c r="E190" s="14">
        <v>77.4</v>
      </c>
      <c r="F190" s="14">
        <v>77.4</v>
      </c>
      <c r="G190" s="14">
        <v>77.4</v>
      </c>
      <c r="I190" s="20"/>
    </row>
    <row r="191" spans="1:9" ht="12.75">
      <c r="A191" s="20" t="s">
        <v>248</v>
      </c>
      <c r="B191" s="14">
        <v>741</v>
      </c>
      <c r="C191" s="14">
        <v>741</v>
      </c>
      <c r="D191" s="14">
        <v>741</v>
      </c>
      <c r="E191" s="14">
        <v>741</v>
      </c>
      <c r="F191" s="14">
        <v>741</v>
      </c>
      <c r="G191" s="14">
        <v>741</v>
      </c>
      <c r="I191" s="20"/>
    </row>
    <row r="192" spans="1:9" ht="12.75">
      <c r="A192" s="20" t="s">
        <v>249</v>
      </c>
      <c r="B192" s="14">
        <v>0</v>
      </c>
      <c r="C192" s="14">
        <v>0</v>
      </c>
      <c r="D192" s="14">
        <v>0</v>
      </c>
      <c r="E192" s="14">
        <v>0</v>
      </c>
      <c r="F192" s="14">
        <v>0</v>
      </c>
      <c r="G192" s="14">
        <v>0</v>
      </c>
      <c r="I192" s="20"/>
    </row>
    <row r="193" spans="1:9" ht="12.75">
      <c r="A193" s="20" t="s">
        <v>250</v>
      </c>
      <c r="B193" s="14">
        <v>0</v>
      </c>
      <c r="C193" s="14">
        <v>0</v>
      </c>
      <c r="D193" s="14">
        <v>0</v>
      </c>
      <c r="E193" s="14">
        <v>0</v>
      </c>
      <c r="F193" s="14">
        <v>0</v>
      </c>
      <c r="G193" s="14">
        <v>0</v>
      </c>
      <c r="I193" s="20"/>
    </row>
    <row r="194" spans="1:9" ht="12.75">
      <c r="A194" s="20" t="s">
        <v>251</v>
      </c>
      <c r="B194" s="14">
        <v>0</v>
      </c>
      <c r="C194" s="14">
        <v>0</v>
      </c>
      <c r="D194" s="14">
        <v>0</v>
      </c>
      <c r="E194" s="14">
        <v>0</v>
      </c>
      <c r="F194" s="14">
        <v>0</v>
      </c>
      <c r="G194" s="14">
        <v>0</v>
      </c>
      <c r="I194" s="20"/>
    </row>
    <row r="195" spans="1:9" ht="12.75">
      <c r="A195" s="20" t="s">
        <v>252</v>
      </c>
      <c r="B195" s="14">
        <v>0</v>
      </c>
      <c r="C195" s="14">
        <v>0</v>
      </c>
      <c r="D195" s="14">
        <v>0</v>
      </c>
      <c r="E195" s="14">
        <v>0</v>
      </c>
      <c r="F195" s="14">
        <v>0</v>
      </c>
      <c r="G195" s="14">
        <v>0</v>
      </c>
      <c r="I195" s="20"/>
    </row>
    <row r="196" spans="1:9" ht="12.75">
      <c r="A196" s="20" t="s">
        <v>253</v>
      </c>
      <c r="B196" s="14">
        <v>706</v>
      </c>
      <c r="C196" s="14">
        <v>706</v>
      </c>
      <c r="D196" s="14">
        <v>706</v>
      </c>
      <c r="E196" s="14">
        <v>706</v>
      </c>
      <c r="F196" s="14">
        <v>706</v>
      </c>
      <c r="G196" s="14">
        <v>706</v>
      </c>
      <c r="I196" s="20"/>
    </row>
    <row r="197" spans="1:9" ht="12.75">
      <c r="A197" s="20" t="s">
        <v>254</v>
      </c>
      <c r="B197" s="14">
        <v>598</v>
      </c>
      <c r="C197" s="14">
        <v>598</v>
      </c>
      <c r="D197" s="14">
        <v>598</v>
      </c>
      <c r="E197" s="14">
        <v>598</v>
      </c>
      <c r="F197" s="14">
        <v>598</v>
      </c>
      <c r="G197" s="14">
        <v>598</v>
      </c>
      <c r="I197" s="20"/>
    </row>
    <row r="198" spans="1:9" ht="12.75">
      <c r="A198" s="20" t="s">
        <v>255</v>
      </c>
      <c r="B198" s="14">
        <v>0</v>
      </c>
      <c r="C198" s="14">
        <v>0</v>
      </c>
      <c r="D198" s="14">
        <v>0</v>
      </c>
      <c r="E198" s="14">
        <v>0</v>
      </c>
      <c r="F198" s="14">
        <v>0</v>
      </c>
      <c r="G198" s="14">
        <v>0</v>
      </c>
      <c r="I198" s="20"/>
    </row>
    <row r="199" spans="1:9" ht="12.75">
      <c r="A199" s="20" t="s">
        <v>256</v>
      </c>
      <c r="B199" s="14">
        <v>0</v>
      </c>
      <c r="C199" s="14">
        <v>0</v>
      </c>
      <c r="D199" s="14">
        <v>0</v>
      </c>
      <c r="E199" s="14">
        <v>0</v>
      </c>
      <c r="F199" s="14">
        <v>0</v>
      </c>
      <c r="G199" s="14">
        <v>0</v>
      </c>
      <c r="I199" s="20"/>
    </row>
  </sheetData>
  <mergeCells count="3">
    <mergeCell ref="A1:G1"/>
    <mergeCell ref="A3:G3"/>
    <mergeCell ref="B5:G5"/>
  </mergeCells>
  <printOptions horizontalCentered="1"/>
  <pageMargins left="0.5" right="0.25" top="1" bottom="1" header="0.5" footer="0.5"/>
  <pageSetup horizontalDpi="600" verticalDpi="600" orientation="portrait" scale="93" r:id="rId1"/>
  <headerFooter alignWithMargins="0">
    <oddHeader>&amp;LCDR Report - Winter Generation by County&amp;RJune 2006</oddHeader>
    <oddFooter>&amp;CWinter Generation by County - &amp;P of &amp;N</oddFooter>
  </headerFooter>
  <rowBreaks count="1" manualBreakCount="1">
    <brk id="144" max="6" man="1"/>
  </rowBreaks>
</worksheet>
</file>

<file path=xl/worksheets/sheet19.xml><?xml version="1.0" encoding="utf-8"?>
<worksheet xmlns="http://schemas.openxmlformats.org/spreadsheetml/2006/main" xmlns:r="http://schemas.openxmlformats.org/officeDocument/2006/relationships">
  <sheetPr>
    <tabColor indexed="44"/>
    <pageSetUpPr fitToPage="1"/>
  </sheetPr>
  <dimension ref="A1:H206"/>
  <sheetViews>
    <sheetView showGridLines="0" workbookViewId="0" topLeftCell="A1">
      <selection activeCell="R47" sqref="R47"/>
    </sheetView>
  </sheetViews>
  <sheetFormatPr defaultColWidth="9.140625" defaultRowHeight="12.75"/>
  <cols>
    <col min="1" max="1" width="18.421875" style="0" customWidth="1"/>
    <col min="2" max="7" width="10.28125" style="0" customWidth="1"/>
  </cols>
  <sheetData>
    <row r="1" spans="1:7" ht="26.25" customHeight="1">
      <c r="A1" s="236" t="s">
        <v>635</v>
      </c>
      <c r="B1" s="236"/>
      <c r="C1" s="236"/>
      <c r="D1" s="236"/>
      <c r="E1" s="236"/>
      <c r="F1" s="236"/>
      <c r="G1" s="236"/>
    </row>
    <row r="3" ht="12.75">
      <c r="A3" s="29" t="s">
        <v>611</v>
      </c>
    </row>
    <row r="4" ht="12.75">
      <c r="A4" s="30" t="s">
        <v>613</v>
      </c>
    </row>
    <row r="5" ht="12.75">
      <c r="A5" s="30"/>
    </row>
    <row r="6" spans="1:7" ht="42" customHeight="1">
      <c r="A6" s="229" t="s">
        <v>691</v>
      </c>
      <c r="B6" s="229"/>
      <c r="C6" s="229"/>
      <c r="D6" s="229"/>
      <c r="E6" s="229"/>
      <c r="F6" s="229"/>
      <c r="G6" s="229"/>
    </row>
    <row r="7" spans="1:8" ht="12.75">
      <c r="A7" s="256"/>
      <c r="B7" s="256"/>
      <c r="C7" s="256"/>
      <c r="D7" s="256"/>
      <c r="E7" s="256"/>
      <c r="F7" s="256"/>
      <c r="G7" s="256"/>
      <c r="H7" s="256"/>
    </row>
    <row r="8" spans="1:8" ht="15" customHeight="1">
      <c r="A8" s="256"/>
      <c r="B8" s="256"/>
      <c r="C8" s="256"/>
      <c r="D8" s="256"/>
      <c r="E8" s="256"/>
      <c r="F8" s="256"/>
      <c r="G8" s="256"/>
      <c r="H8" s="256"/>
    </row>
    <row r="9" spans="1:7" ht="12.75">
      <c r="A9" s="1"/>
      <c r="B9" s="231" t="s">
        <v>620</v>
      </c>
      <c r="C9" s="235"/>
      <c r="D9" s="235"/>
      <c r="E9" s="235"/>
      <c r="F9" s="235"/>
      <c r="G9" s="235"/>
    </row>
    <row r="10" spans="1:7" ht="12.75">
      <c r="A10" s="1" t="s">
        <v>65</v>
      </c>
      <c r="B10" s="1">
        <v>2007</v>
      </c>
      <c r="C10" s="1">
        <v>2008</v>
      </c>
      <c r="D10" s="1">
        <v>2009</v>
      </c>
      <c r="E10" s="1">
        <v>2010</v>
      </c>
      <c r="F10" s="1">
        <v>2011</v>
      </c>
      <c r="G10" s="1">
        <v>2012</v>
      </c>
    </row>
    <row r="12" spans="1:8" ht="12.75">
      <c r="A12" s="20" t="s">
        <v>66</v>
      </c>
      <c r="B12" s="14">
        <f>WinterGenerationbyCounty!B8-WinterLoadbyCounty!B8</f>
        <v>-154.94902560000003</v>
      </c>
      <c r="C12" s="14">
        <f>WinterGenerationbyCounty!C8-WinterLoadbyCounty!C8</f>
        <v>-158.33002560000003</v>
      </c>
      <c r="D12" s="14">
        <f>WinterGenerationbyCounty!D8-WinterLoadbyCounty!D8</f>
        <v>-160.59802560000003</v>
      </c>
      <c r="E12" s="14">
        <f>WinterGenerationbyCounty!E8-WinterLoadbyCounty!E8</f>
        <v>-164.23002560000003</v>
      </c>
      <c r="F12" s="14">
        <f>WinterGenerationbyCounty!F8-WinterLoadbyCounty!F8</f>
        <v>-167.23257370659002</v>
      </c>
      <c r="G12" s="14">
        <f>WinterGenerationbyCounty!G8-WinterLoadbyCounty!G8</f>
        <v>-172.367</v>
      </c>
      <c r="H12" s="20"/>
    </row>
    <row r="13" spans="1:8" ht="12.75">
      <c r="A13" s="20" t="s">
        <v>67</v>
      </c>
      <c r="B13" s="14">
        <f>WinterGenerationbyCounty!B9-WinterLoadbyCounty!B9</f>
        <v>-163.765</v>
      </c>
      <c r="C13" s="14">
        <f>WinterGenerationbyCounty!C9-WinterLoadbyCounty!C9</f>
        <v>-164.815</v>
      </c>
      <c r="D13" s="14">
        <f>WinterGenerationbyCounty!D9-WinterLoadbyCounty!D9</f>
        <v>-165.865</v>
      </c>
      <c r="E13" s="14">
        <f>WinterGenerationbyCounty!E9-WinterLoadbyCounty!E9</f>
        <v>-166.915</v>
      </c>
      <c r="F13" s="14">
        <f>WinterGenerationbyCounty!F9-WinterLoadbyCounty!F9</f>
        <v>-168.015</v>
      </c>
      <c r="G13" s="14">
        <f>WinterGenerationbyCounty!G9-WinterLoadbyCounty!G9</f>
        <v>-169.065</v>
      </c>
      <c r="H13" s="20"/>
    </row>
    <row r="14" spans="1:8" ht="12.75">
      <c r="A14" s="20" t="s">
        <v>68</v>
      </c>
      <c r="B14" s="14">
        <f>WinterGenerationbyCounty!B10-WinterLoadbyCounty!B10</f>
        <v>-322.6805283866275</v>
      </c>
      <c r="C14" s="14">
        <f>WinterGenerationbyCounty!C10-WinterLoadbyCounty!C10</f>
        <v>-317.1526141488702</v>
      </c>
      <c r="D14" s="14">
        <f>WinterGenerationbyCounty!D10-WinterLoadbyCounty!D10</f>
        <v>-329.8629653579723</v>
      </c>
      <c r="E14" s="14">
        <f>WinterGenerationbyCounty!E10-WinterLoadbyCounty!E10</f>
        <v>-333.31225782225397</v>
      </c>
      <c r="F14" s="14">
        <f>WinterGenerationbyCounty!F10-WinterLoadbyCounty!F10</f>
        <v>-336.76503151694044</v>
      </c>
      <c r="G14" s="14">
        <f>WinterGenerationbyCounty!G10-WinterLoadbyCounty!G10</f>
        <v>-340.221</v>
      </c>
      <c r="H14" s="20"/>
    </row>
    <row r="15" spans="1:8" ht="12.75">
      <c r="A15" s="20" t="s">
        <v>69</v>
      </c>
      <c r="B15" s="14">
        <f>WinterGenerationbyCounty!B11-WinterLoadbyCounty!B11</f>
        <v>-60.3329619108425</v>
      </c>
      <c r="C15" s="14">
        <f>WinterGenerationbyCounty!C11-WinterLoadbyCounty!C11</f>
        <v>-61.71592382168499</v>
      </c>
      <c r="D15" s="14">
        <f>WinterGenerationbyCounty!D11-WinterLoadbyCounty!D11</f>
        <v>-63.09888573252749</v>
      </c>
      <c r="E15" s="14">
        <f>WinterGenerationbyCounty!E11-WinterLoadbyCounty!E11</f>
        <v>-64.48184764336999</v>
      </c>
      <c r="F15" s="14">
        <f>WinterGenerationbyCounty!F11-WinterLoadbyCounty!F11</f>
        <v>-65.8648095542125</v>
      </c>
      <c r="G15" s="14">
        <f>WinterGenerationbyCounty!G11-WinterLoadbyCounty!G11</f>
        <v>-67.248</v>
      </c>
      <c r="H15" s="20"/>
    </row>
    <row r="16" spans="1:8" ht="12.75">
      <c r="A16" s="20" t="s">
        <v>70</v>
      </c>
      <c r="B16" s="14">
        <f>WinterGenerationbyCounty!B12-WinterLoadbyCounty!B12</f>
        <v>-28.75</v>
      </c>
      <c r="C16" s="14">
        <f>WinterGenerationbyCounty!C12-WinterLoadbyCounty!C12</f>
        <v>-29.47</v>
      </c>
      <c r="D16" s="14">
        <f>WinterGenerationbyCounty!D12-WinterLoadbyCounty!D12</f>
        <v>-31.19</v>
      </c>
      <c r="E16" s="14">
        <f>WinterGenerationbyCounty!E12-WinterLoadbyCounty!E12</f>
        <v>-31.91</v>
      </c>
      <c r="F16" s="14">
        <f>WinterGenerationbyCounty!F12-WinterLoadbyCounty!F12</f>
        <v>-32.63</v>
      </c>
      <c r="G16" s="14">
        <f>WinterGenerationbyCounty!G12-WinterLoadbyCounty!G12</f>
        <v>-33.35</v>
      </c>
      <c r="H16" s="20"/>
    </row>
    <row r="17" spans="1:8" ht="12.75">
      <c r="A17" s="20" t="s">
        <v>71</v>
      </c>
      <c r="B17" s="14">
        <f>WinterGenerationbyCounty!B13-WinterLoadbyCounty!B13</f>
        <v>321.7501241471246</v>
      </c>
      <c r="C17" s="14">
        <f>WinterGenerationbyCounty!C13-WinterLoadbyCounty!C13</f>
        <v>319.8803434750345</v>
      </c>
      <c r="D17" s="14">
        <f>WinterGenerationbyCounty!D13-WinterLoadbyCounty!D13</f>
        <v>317.9899772589991</v>
      </c>
      <c r="E17" s="14">
        <f>WinterGenerationbyCounty!E13-WinterLoadbyCounty!E13</f>
        <v>316.0784720962206</v>
      </c>
      <c r="F17" s="14">
        <f>WinterGenerationbyCounty!F13-WinterLoadbyCounty!F13</f>
        <v>314.20585053752023</v>
      </c>
      <c r="G17" s="14">
        <f>WinterGenerationbyCounty!G13-WinterLoadbyCounty!G13</f>
        <v>312.38599999999997</v>
      </c>
      <c r="H17" s="20"/>
    </row>
    <row r="18" spans="1:8" ht="12.75">
      <c r="A18" s="20" t="s">
        <v>72</v>
      </c>
      <c r="B18" s="14">
        <f>WinterGenerationbyCounty!B14-WinterLoadbyCounty!B14</f>
        <v>-83.373906660586</v>
      </c>
      <c r="C18" s="14">
        <f>WinterGenerationbyCounty!C14-WinterLoadbyCounty!C14</f>
        <v>-85.20223403709258</v>
      </c>
      <c r="D18" s="14">
        <f>WinterGenerationbyCounty!D14-WinterLoadbyCounty!D14</f>
        <v>-87.09115907716694</v>
      </c>
      <c r="E18" s="14">
        <f>WinterGenerationbyCounty!E14-WinterLoadbyCounty!E14</f>
        <v>-89.04073308631517</v>
      </c>
      <c r="F18" s="14">
        <f>WinterGenerationbyCounty!F14-WinterLoadbyCounty!F14</f>
        <v>-91.05600867759999</v>
      </c>
      <c r="G18" s="14">
        <f>WinterGenerationbyCounty!G14-WinterLoadbyCounty!G14</f>
        <v>-93.137</v>
      </c>
      <c r="H18" s="20"/>
    </row>
    <row r="19" spans="1:8" ht="12.75">
      <c r="A19" s="20" t="s">
        <v>73</v>
      </c>
      <c r="B19" s="14">
        <f>WinterGenerationbyCounty!B15-WinterLoadbyCounty!B15</f>
        <v>-75.526</v>
      </c>
      <c r="C19" s="14">
        <f>WinterGenerationbyCounty!C15-WinterLoadbyCounty!C15</f>
        <v>-79.38</v>
      </c>
      <c r="D19" s="14">
        <f>WinterGenerationbyCounty!D15-WinterLoadbyCounty!D15</f>
        <v>-83.44</v>
      </c>
      <c r="E19" s="14">
        <f>WinterGenerationbyCounty!E15-WinterLoadbyCounty!E15</f>
        <v>-81.838</v>
      </c>
      <c r="F19" s="14">
        <f>WinterGenerationbyCounty!F15-WinterLoadbyCounty!F15</f>
        <v>-86.01</v>
      </c>
      <c r="G19" s="14">
        <f>WinterGenerationbyCounty!G15-WinterLoadbyCounty!G15</f>
        <v>-90.404</v>
      </c>
      <c r="H19" s="20"/>
    </row>
    <row r="20" spans="1:8" ht="12.75">
      <c r="A20" s="20" t="s">
        <v>74</v>
      </c>
      <c r="B20" s="14">
        <f>WinterGenerationbyCounty!B16-WinterLoadbyCounty!B16</f>
        <v>893.998</v>
      </c>
      <c r="C20" s="14">
        <f>WinterGenerationbyCounty!C16-WinterLoadbyCounty!C16</f>
        <v>880.606</v>
      </c>
      <c r="D20" s="14">
        <f>WinterGenerationbyCounty!D16-WinterLoadbyCounty!D16</f>
        <v>878.613</v>
      </c>
      <c r="E20" s="14">
        <f>WinterGenerationbyCounty!E16-WinterLoadbyCounty!E16</f>
        <v>867.644</v>
      </c>
      <c r="F20" s="14">
        <f>WinterGenerationbyCounty!F16-WinterLoadbyCounty!F16</f>
        <v>868.63108</v>
      </c>
      <c r="G20" s="14">
        <f>WinterGenerationbyCounty!G16-WinterLoadbyCounty!G16</f>
        <v>857.577</v>
      </c>
      <c r="H20" s="20"/>
    </row>
    <row r="21" spans="1:8" ht="12.75">
      <c r="A21" s="20" t="s">
        <v>75</v>
      </c>
      <c r="B21" s="14">
        <f>WinterGenerationbyCounty!B17-WinterLoadbyCounty!B17</f>
        <v>-15.892</v>
      </c>
      <c r="C21" s="14">
        <f>WinterGenerationbyCounty!C17-WinterLoadbyCounty!C17</f>
        <v>-15.892</v>
      </c>
      <c r="D21" s="14">
        <f>WinterGenerationbyCounty!D17-WinterLoadbyCounty!D17</f>
        <v>-15.992</v>
      </c>
      <c r="E21" s="14">
        <f>WinterGenerationbyCounty!E17-WinterLoadbyCounty!E17</f>
        <v>-15.992</v>
      </c>
      <c r="F21" s="14">
        <f>WinterGenerationbyCounty!F17-WinterLoadbyCounty!F17</f>
        <v>-15.992</v>
      </c>
      <c r="G21" s="14">
        <f>WinterGenerationbyCounty!G17-WinterLoadbyCounty!G17</f>
        <v>-15.992</v>
      </c>
      <c r="H21" s="20"/>
    </row>
    <row r="22" spans="1:8" ht="12.75">
      <c r="A22" s="20" t="s">
        <v>76</v>
      </c>
      <c r="B22" s="14">
        <f>WinterGenerationbyCounty!B18-WinterLoadbyCounty!B18</f>
        <v>-61.67504396421995</v>
      </c>
      <c r="C22" s="14">
        <f>WinterGenerationbyCounty!C18-WinterLoadbyCounty!C18</f>
        <v>-62.36290286106417</v>
      </c>
      <c r="D22" s="14">
        <f>WinterGenerationbyCounty!D18-WinterLoadbyCounty!D18</f>
        <v>-63.056672980683686</v>
      </c>
      <c r="E22" s="14">
        <f>WinterGenerationbyCounty!E18-WinterLoadbyCounty!E18</f>
        <v>-63.75795264343612</v>
      </c>
      <c r="F22" s="14">
        <f>WinterGenerationbyCounty!F18-WinterLoadbyCounty!F18</f>
        <v>-64.51894469785447</v>
      </c>
      <c r="G22" s="14">
        <f>WinterGenerationbyCounty!G18-WinterLoadbyCounty!G18</f>
        <v>-65.258</v>
      </c>
      <c r="H22" s="20"/>
    </row>
    <row r="23" spans="1:8" ht="12.75">
      <c r="A23" s="20" t="s">
        <v>77</v>
      </c>
      <c r="B23" s="14">
        <f>WinterGenerationbyCounty!B19-WinterLoadbyCounty!B19</f>
        <v>-859.63509</v>
      </c>
      <c r="C23" s="14">
        <f>WinterGenerationbyCounty!C19-WinterLoadbyCounty!C19</f>
        <v>-897.2985508999998</v>
      </c>
      <c r="D23" s="14">
        <f>WinterGenerationbyCounty!D19-WinterLoadbyCounty!D19</f>
        <v>-920.6850669840002</v>
      </c>
      <c r="E23" s="14">
        <f>WinterGenerationbyCounty!E19-WinterLoadbyCounty!E19</f>
        <v>-931.3979120675899</v>
      </c>
      <c r="F23" s="14">
        <f>WinterGenerationbyCounty!F19-WinterLoadbyCounty!F19</f>
        <v>-956.333775771586</v>
      </c>
      <c r="G23" s="14">
        <f>WinterGenerationbyCounty!G19-WinterLoadbyCounty!G19</f>
        <v>-971.381</v>
      </c>
      <c r="H23" s="20"/>
    </row>
    <row r="24" spans="1:8" ht="12.75">
      <c r="A24" s="20" t="s">
        <v>78</v>
      </c>
      <c r="B24" s="14">
        <f>WinterGenerationbyCounty!B20-WinterLoadbyCounty!B20</f>
        <v>1264.7845532073566</v>
      </c>
      <c r="C24" s="14">
        <f>WinterGenerationbyCounty!C20-WinterLoadbyCounty!C20</f>
        <v>901.3927884189661</v>
      </c>
      <c r="D24" s="14">
        <f>WinterGenerationbyCounty!D20-WinterLoadbyCounty!D20</f>
        <v>776.6459419392459</v>
      </c>
      <c r="E24" s="14">
        <f>WinterGenerationbyCounty!E20-WinterLoadbyCounty!E20</f>
        <v>697.4483691261667</v>
      </c>
      <c r="F24" s="14">
        <f>WinterGenerationbyCounty!F20-WinterLoadbyCounty!F20</f>
        <v>1353.5361479858593</v>
      </c>
      <c r="G24" s="14">
        <f>WinterGenerationbyCounty!G20-WinterLoadbyCounty!G20</f>
        <v>1188.3800000000006</v>
      </c>
      <c r="H24" s="20"/>
    </row>
    <row r="25" spans="1:8" ht="12.75">
      <c r="A25" s="20" t="s">
        <v>79</v>
      </c>
      <c r="B25" s="14">
        <f>WinterGenerationbyCounty!B21-WinterLoadbyCounty!B21</f>
        <v>-42.449</v>
      </c>
      <c r="C25" s="14">
        <f>WinterGenerationbyCounty!C21-WinterLoadbyCounty!C21</f>
        <v>-44.001</v>
      </c>
      <c r="D25" s="14">
        <f>WinterGenerationbyCounty!D21-WinterLoadbyCounty!D21</f>
        <v>-45.431</v>
      </c>
      <c r="E25" s="14">
        <f>WinterGenerationbyCounty!E21-WinterLoadbyCounty!E21</f>
        <v>-47.094</v>
      </c>
      <c r="F25" s="14">
        <f>WinterGenerationbyCounty!F21-WinterLoadbyCounty!F21</f>
        <v>-48.821</v>
      </c>
      <c r="G25" s="14">
        <f>WinterGenerationbyCounty!G21-WinterLoadbyCounty!G21</f>
        <v>-50.612</v>
      </c>
      <c r="H25" s="20"/>
    </row>
    <row r="26" spans="1:8" ht="12.75">
      <c r="A26" s="20" t="s">
        <v>80</v>
      </c>
      <c r="B26" s="14">
        <f>WinterGenerationbyCounty!B22-WinterLoadbyCounty!B22</f>
        <v>-0.0596920969200303</v>
      </c>
      <c r="C26" s="14">
        <f>WinterGenerationbyCounty!C22-WinterLoadbyCounty!C22</f>
        <v>-0.09834630502074582</v>
      </c>
      <c r="D26" s="14">
        <f>WinterGenerationbyCounty!D22-WinterLoadbyCounty!D22</f>
        <v>-0.1053463699570023</v>
      </c>
      <c r="E26" s="14">
        <f>WinterGenerationbyCounty!E22-WinterLoadbyCounty!E22</f>
        <v>-0.139701813113009</v>
      </c>
      <c r="F26" s="14">
        <f>WinterGenerationbyCounty!F22-WinterLoadbyCounty!F22</f>
        <v>-0.15336363026143873</v>
      </c>
      <c r="G26" s="14">
        <f>WinterGenerationbyCounty!G22-WinterLoadbyCounty!G22</f>
        <v>-0.22399999999999975</v>
      </c>
      <c r="H26" s="20"/>
    </row>
    <row r="27" spans="1:8" ht="12.75">
      <c r="A27" s="20" t="s">
        <v>81</v>
      </c>
      <c r="B27" s="14">
        <f>WinterGenerationbyCounty!B23-WinterLoadbyCounty!B23</f>
        <v>490.294327865</v>
      </c>
      <c r="C27" s="14">
        <f>WinterGenerationbyCounty!C23-WinterLoadbyCounty!C23</f>
        <v>489.661274310725</v>
      </c>
      <c r="D27" s="14">
        <f>WinterGenerationbyCounty!D23-WinterLoadbyCounty!D23</f>
        <v>488.91806940002266</v>
      </c>
      <c r="E27" s="14">
        <f>WinterGenerationbyCounty!E23-WinterLoadbyCounty!E23</f>
        <v>488.1396575344234</v>
      </c>
      <c r="F27" s="14">
        <f>WinterGenerationbyCounty!F23-WinterLoadbyCounty!F23</f>
        <v>487.3719824455866</v>
      </c>
      <c r="G27" s="14">
        <f>WinterGenerationbyCounty!G23-WinterLoadbyCounty!G23</f>
        <v>486.615</v>
      </c>
      <c r="H27" s="20"/>
    </row>
    <row r="28" spans="1:8" ht="12.75">
      <c r="A28" s="20" t="s">
        <v>82</v>
      </c>
      <c r="B28" s="14">
        <f>WinterGenerationbyCounty!B24-WinterLoadbyCounty!B24</f>
        <v>-431.51408906454753</v>
      </c>
      <c r="C28" s="14">
        <f>WinterGenerationbyCounty!C24-WinterLoadbyCounty!C24</f>
        <v>-449.3738544199248</v>
      </c>
      <c r="D28" s="14">
        <f>WinterGenerationbyCounty!D24-WinterLoadbyCounty!D24</f>
        <v>-620.6706861048599</v>
      </c>
      <c r="E28" s="14">
        <f>WinterGenerationbyCounty!E24-WinterLoadbyCounty!E24</f>
        <v>-632.9533596893641</v>
      </c>
      <c r="F28" s="14">
        <f>WinterGenerationbyCounty!F24-WinterLoadbyCounty!F24</f>
        <v>-794.9467827819637</v>
      </c>
      <c r="G28" s="14">
        <f>WinterGenerationbyCounty!G24-WinterLoadbyCounty!G24</f>
        <v>-806.3969999999999</v>
      </c>
      <c r="H28" s="20"/>
    </row>
    <row r="29" spans="1:8" ht="12.75">
      <c r="A29" s="20" t="s">
        <v>83</v>
      </c>
      <c r="B29" s="14">
        <f>WinterGenerationbyCounty!B25-WinterLoadbyCounty!B25</f>
        <v>-48.57900000000001</v>
      </c>
      <c r="C29" s="14">
        <f>WinterGenerationbyCounty!C25-WinterLoadbyCounty!C25</f>
        <v>-57.54599999999999</v>
      </c>
      <c r="D29" s="14">
        <f>WinterGenerationbyCounty!D25-WinterLoadbyCounty!D25</f>
        <v>-66.71800000000002</v>
      </c>
      <c r="E29" s="14">
        <f>WinterGenerationbyCounty!E25-WinterLoadbyCounty!E25</f>
        <v>-76.20600000000002</v>
      </c>
      <c r="F29" s="14">
        <f>WinterGenerationbyCounty!F25-WinterLoadbyCounty!F25</f>
        <v>-85.91899999999998</v>
      </c>
      <c r="G29" s="14">
        <f>WinterGenerationbyCounty!G25-WinterLoadbyCounty!G25</f>
        <v>-95.80799999999999</v>
      </c>
      <c r="H29" s="20"/>
    </row>
    <row r="30" spans="1:8" ht="12.75">
      <c r="A30" s="20" t="s">
        <v>84</v>
      </c>
      <c r="B30" s="14">
        <f>WinterGenerationbyCounty!B26-WinterLoadbyCounty!B26</f>
        <v>-22.626910129087367</v>
      </c>
      <c r="C30" s="14">
        <f>WinterGenerationbyCounty!C26-WinterLoadbyCounty!C26</f>
        <v>-22.90052867963571</v>
      </c>
      <c r="D30" s="14">
        <f>WinterGenerationbyCounty!D26-WinterLoadbyCounty!D26</f>
        <v>-23.16183251554212</v>
      </c>
      <c r="E30" s="14">
        <f>WinterGenerationbyCounty!E26-WinterLoadbyCounty!E26</f>
        <v>-23.42108389900821</v>
      </c>
      <c r="F30" s="14">
        <f>WinterGenerationbyCounty!F26-WinterLoadbyCounty!F26</f>
        <v>-23.681748976020362</v>
      </c>
      <c r="G30" s="14">
        <f>WinterGenerationbyCounty!G26-WinterLoadbyCounty!G26</f>
        <v>-23.944</v>
      </c>
      <c r="H30" s="20"/>
    </row>
    <row r="31" spans="1:8" ht="12.75">
      <c r="A31" s="20" t="s">
        <v>85</v>
      </c>
      <c r="B31" s="14">
        <f>WinterGenerationbyCounty!B27-WinterLoadbyCounty!B27</f>
        <v>-16.46509163005037</v>
      </c>
      <c r="C31" s="14">
        <f>WinterGenerationbyCounty!C27-WinterLoadbyCounty!C27</f>
        <v>-16.72018326010074</v>
      </c>
      <c r="D31" s="14">
        <f>WinterGenerationbyCounty!D27-WinterLoadbyCounty!D27</f>
        <v>-16.97527489015111</v>
      </c>
      <c r="E31" s="14">
        <f>WinterGenerationbyCounty!E27-WinterLoadbyCounty!E27</f>
        <v>-17.230366520201482</v>
      </c>
      <c r="F31" s="14">
        <f>WinterGenerationbyCounty!F27-WinterLoadbyCounty!F27</f>
        <v>-17.485458150251848</v>
      </c>
      <c r="G31" s="14">
        <f>WinterGenerationbyCounty!G27-WinterLoadbyCounty!G27</f>
        <v>-17.741</v>
      </c>
      <c r="H31" s="20"/>
    </row>
    <row r="32" spans="1:8" ht="12.75">
      <c r="A32" s="20" t="s">
        <v>86</v>
      </c>
      <c r="B32" s="14">
        <f>WinterGenerationbyCounty!B28-WinterLoadbyCounty!B28</f>
        <v>-111.27</v>
      </c>
      <c r="C32" s="14">
        <f>WinterGenerationbyCounty!C28-WinterLoadbyCounty!C28</f>
        <v>-112.929</v>
      </c>
      <c r="D32" s="14">
        <f>WinterGenerationbyCounty!D28-WinterLoadbyCounty!D28</f>
        <v>-114.595</v>
      </c>
      <c r="E32" s="14">
        <f>WinterGenerationbyCounty!E28-WinterLoadbyCounty!E28</f>
        <v>-116.356</v>
      </c>
      <c r="F32" s="14">
        <f>WinterGenerationbyCounty!F28-WinterLoadbyCounty!F28</f>
        <v>-118.214</v>
      </c>
      <c r="G32" s="14">
        <f>WinterGenerationbyCounty!G28-WinterLoadbyCounty!G28</f>
        <v>-124.012</v>
      </c>
      <c r="H32" s="20"/>
    </row>
    <row r="33" spans="1:8" ht="12.75">
      <c r="A33" s="20" t="s">
        <v>87</v>
      </c>
      <c r="B33" s="14">
        <f>WinterGenerationbyCounty!B29-WinterLoadbyCounty!B29</f>
        <v>-31.117</v>
      </c>
      <c r="C33" s="14">
        <f>WinterGenerationbyCounty!C29-WinterLoadbyCounty!C29</f>
        <v>-32.069</v>
      </c>
      <c r="D33" s="14">
        <f>WinterGenerationbyCounty!D29-WinterLoadbyCounty!D29</f>
        <v>-33.021</v>
      </c>
      <c r="E33" s="14">
        <f>WinterGenerationbyCounty!E29-WinterLoadbyCounty!E29</f>
        <v>-33.973</v>
      </c>
      <c r="F33" s="14">
        <f>WinterGenerationbyCounty!F29-WinterLoadbyCounty!F29</f>
        <v>-34.925</v>
      </c>
      <c r="G33" s="14">
        <f>WinterGenerationbyCounty!G29-WinterLoadbyCounty!G29</f>
        <v>-35.847</v>
      </c>
      <c r="H33" s="20"/>
    </row>
    <row r="34" spans="1:8" ht="12.75">
      <c r="A34" s="20" t="s">
        <v>88</v>
      </c>
      <c r="B34" s="14">
        <f>WinterGenerationbyCounty!B30-WinterLoadbyCounty!B30</f>
        <v>-49.00999999999999</v>
      </c>
      <c r="C34" s="14">
        <f>WinterGenerationbyCounty!C30-WinterLoadbyCounty!C30</f>
        <v>-54.37299999999999</v>
      </c>
      <c r="D34" s="14">
        <f>WinterGenerationbyCounty!D30-WinterLoadbyCounty!D30</f>
        <v>-59.952</v>
      </c>
      <c r="E34" s="14">
        <f>WinterGenerationbyCounty!E30-WinterLoadbyCounty!E30</f>
        <v>-65.67099999999999</v>
      </c>
      <c r="F34" s="14">
        <f>WinterGenerationbyCounty!F30-WinterLoadbyCounty!F30</f>
        <v>-71.71100000000001</v>
      </c>
      <c r="G34" s="14">
        <f>WinterGenerationbyCounty!G30-WinterLoadbyCounty!G30</f>
        <v>-77.99700000000001</v>
      </c>
      <c r="H34" s="20"/>
    </row>
    <row r="35" spans="1:8" ht="12.75">
      <c r="A35" s="20" t="s">
        <v>89</v>
      </c>
      <c r="B35" s="14">
        <f>WinterGenerationbyCounty!B31-WinterLoadbyCounty!B31</f>
        <v>-107.15170317002882</v>
      </c>
      <c r="C35" s="14">
        <f>WinterGenerationbyCounty!C31-WinterLoadbyCounty!C31</f>
        <v>-110.49340634005765</v>
      </c>
      <c r="D35" s="14">
        <f>WinterGenerationbyCounty!D31-WinterLoadbyCounty!D31</f>
        <v>-113.85410951008646</v>
      </c>
      <c r="E35" s="14">
        <f>WinterGenerationbyCounty!E31-WinterLoadbyCounty!E31</f>
        <v>-117.13381268011527</v>
      </c>
      <c r="F35" s="14">
        <f>WinterGenerationbyCounty!F31-WinterLoadbyCounty!F31</f>
        <v>-120.82551585014409</v>
      </c>
      <c r="G35" s="14">
        <f>WinterGenerationbyCounty!G31-WinterLoadbyCounty!G31</f>
        <v>-124.438</v>
      </c>
      <c r="H35" s="20"/>
    </row>
    <row r="36" spans="1:8" ht="12.75">
      <c r="A36" s="20" t="s">
        <v>90</v>
      </c>
      <c r="B36" s="14">
        <f>WinterGenerationbyCounty!B32-WinterLoadbyCounty!B32</f>
        <v>217.56157890196522</v>
      </c>
      <c r="C36" s="14">
        <f>WinterGenerationbyCounty!C32-WinterLoadbyCounty!C32</f>
        <v>215.435627800338</v>
      </c>
      <c r="D36" s="14">
        <f>WinterGenerationbyCounty!D32-WinterLoadbyCounty!D32</f>
        <v>209.95154901549898</v>
      </c>
      <c r="E36" s="14">
        <f>WinterGenerationbyCounty!E32-WinterLoadbyCounty!E32</f>
        <v>204.9250453079614</v>
      </c>
      <c r="F36" s="14">
        <f>WinterGenerationbyCounty!F32-WinterLoadbyCounty!F32</f>
        <v>200.18330543234458</v>
      </c>
      <c r="G36" s="14">
        <f>WinterGenerationbyCounty!G32-WinterLoadbyCounty!G32</f>
        <v>195.639</v>
      </c>
      <c r="H36" s="20"/>
    </row>
    <row r="37" spans="1:8" ht="12.75">
      <c r="A37" s="20" t="s">
        <v>91</v>
      </c>
      <c r="B37" s="14">
        <f>WinterGenerationbyCounty!B33-WinterLoadbyCounty!B33</f>
        <v>-39.95381347556128</v>
      </c>
      <c r="C37" s="14">
        <f>WinterGenerationbyCounty!C33-WinterLoadbyCounty!C33</f>
        <v>-40.55145878190677</v>
      </c>
      <c r="D37" s="14">
        <f>WinterGenerationbyCounty!D33-WinterLoadbyCounty!D33</f>
        <v>-40.87925940966216</v>
      </c>
      <c r="E37" s="14">
        <f>WinterGenerationbyCounty!E33-WinterLoadbyCounty!E33</f>
        <v>-41.35040868383996</v>
      </c>
      <c r="F37" s="14">
        <f>WinterGenerationbyCounty!F33-WinterLoadbyCounty!F33</f>
        <v>-41.844403755078154</v>
      </c>
      <c r="G37" s="14">
        <f>WinterGenerationbyCounty!G33-WinterLoadbyCounty!G33</f>
        <v>-42.292</v>
      </c>
      <c r="H37" s="20"/>
    </row>
    <row r="38" spans="1:8" ht="12.75">
      <c r="A38" s="20" t="s">
        <v>92</v>
      </c>
      <c r="B38" s="14">
        <f>WinterGenerationbyCounty!B34-WinterLoadbyCounty!B34</f>
        <v>-295.2273</v>
      </c>
      <c r="C38" s="14">
        <f>WinterGenerationbyCounty!C34-WinterLoadbyCounty!C34</f>
        <v>-257.7053730486091</v>
      </c>
      <c r="D38" s="14">
        <f>WinterGenerationbyCounty!D34-WinterLoadbyCounty!D34</f>
        <v>-306.3449061188752</v>
      </c>
      <c r="E38" s="14">
        <f>WinterGenerationbyCounty!E34-WinterLoadbyCounty!E34</f>
        <v>-340.8024339015632</v>
      </c>
      <c r="F38" s="14">
        <f>WinterGenerationbyCounty!F34-WinterLoadbyCounty!F34</f>
        <v>-380.9715766641781</v>
      </c>
      <c r="G38" s="14">
        <f>WinterGenerationbyCounty!G34-WinterLoadbyCounty!G34</f>
        <v>-417.572</v>
      </c>
      <c r="H38" s="20"/>
    </row>
    <row r="39" spans="1:8" ht="12.75">
      <c r="A39" s="20" t="s">
        <v>93</v>
      </c>
      <c r="B39" s="14">
        <f>WinterGenerationbyCounty!B35-WinterLoadbyCounty!B35</f>
        <v>2673.5482081083</v>
      </c>
      <c r="C39" s="14">
        <f>WinterGenerationbyCounty!C35-WinterLoadbyCounty!C35</f>
        <v>2668.515362924296</v>
      </c>
      <c r="D39" s="14">
        <f>WinterGenerationbyCounty!D35-WinterLoadbyCounty!D35</f>
        <v>2666.404352540536</v>
      </c>
      <c r="E39" s="14">
        <f>WinterGenerationbyCounty!E35-WinterLoadbyCounty!E35</f>
        <v>2664.7464380434108</v>
      </c>
      <c r="F39" s="14">
        <f>WinterGenerationbyCounty!F35-WinterLoadbyCounty!F35</f>
        <v>2663.0400939944257</v>
      </c>
      <c r="G39" s="14">
        <f>WinterGenerationbyCounty!G35-WinterLoadbyCounty!G35</f>
        <v>2661.284</v>
      </c>
      <c r="H39" s="20"/>
    </row>
    <row r="40" spans="1:8" ht="12.75">
      <c r="A40" s="20" t="s">
        <v>94</v>
      </c>
      <c r="B40" s="14">
        <f>WinterGenerationbyCounty!B36-WinterLoadbyCounty!B36</f>
        <v>597.7949648452974</v>
      </c>
      <c r="C40" s="14">
        <f>WinterGenerationbyCounty!C36-WinterLoadbyCounty!C36</f>
        <v>601.5399241536899</v>
      </c>
      <c r="D40" s="14">
        <f>WinterGenerationbyCounty!D36-WinterLoadbyCounty!D36</f>
        <v>600.9242875232662</v>
      </c>
      <c r="E40" s="14">
        <f>WinterGenerationbyCounty!E36-WinterLoadbyCounty!E36</f>
        <v>599.6377631484311</v>
      </c>
      <c r="F40" s="14">
        <f>WinterGenerationbyCounty!F36-WinterLoadbyCounty!F36</f>
        <v>598.9855618871402</v>
      </c>
      <c r="G40" s="14">
        <f>WinterGenerationbyCounty!G36-WinterLoadbyCounty!G36</f>
        <v>597.692</v>
      </c>
      <c r="H40" s="20"/>
    </row>
    <row r="41" spans="1:8" ht="12.75">
      <c r="A41" s="20" t="s">
        <v>95</v>
      </c>
      <c r="B41" s="14">
        <f>WinterGenerationbyCounty!B37-WinterLoadbyCounty!B37</f>
        <v>-13.269505060499888</v>
      </c>
      <c r="C41" s="14">
        <f>WinterGenerationbyCounty!C37-WinterLoadbyCounty!C37</f>
        <v>-13.492770120999776</v>
      </c>
      <c r="D41" s="14">
        <f>WinterGenerationbyCounty!D37-WinterLoadbyCounty!D37</f>
        <v>-13.718035181499667</v>
      </c>
      <c r="E41" s="14">
        <f>WinterGenerationbyCounty!E37-WinterLoadbyCounty!E37</f>
        <v>-13.943300241999555</v>
      </c>
      <c r="F41" s="14">
        <f>WinterGenerationbyCounty!F37-WinterLoadbyCounty!F37</f>
        <v>-14.168565302499445</v>
      </c>
      <c r="G41" s="14">
        <f>WinterGenerationbyCounty!G37-WinterLoadbyCounty!G37</f>
        <v>-14.38</v>
      </c>
      <c r="H41" s="20"/>
    </row>
    <row r="42" spans="1:8" ht="12.75">
      <c r="A42" s="20" t="s">
        <v>96</v>
      </c>
      <c r="B42" s="14">
        <f>WinterGenerationbyCounty!B38-WinterLoadbyCounty!B38</f>
        <v>-30.309019699999997</v>
      </c>
      <c r="C42" s="14">
        <f>WinterGenerationbyCounty!C38-WinterLoadbyCounty!C38</f>
        <v>-31.1772397985</v>
      </c>
      <c r="D42" s="14">
        <f>WinterGenerationbyCounty!D38-WinterLoadbyCounty!D38</f>
        <v>-31.945600997492498</v>
      </c>
      <c r="E42" s="14">
        <f>WinterGenerationbyCounty!E38-WinterLoadbyCounty!E38</f>
        <v>-32.71410400247996</v>
      </c>
      <c r="F42" s="14">
        <f>WinterGenerationbyCounty!F38-WinterLoadbyCounty!F38</f>
        <v>-33.48274952249236</v>
      </c>
      <c r="G42" s="14">
        <f>WinterGenerationbyCounty!G38-WinterLoadbyCounty!G38</f>
        <v>-34.351</v>
      </c>
      <c r="H42" s="20"/>
    </row>
    <row r="43" spans="1:8" ht="12.75">
      <c r="A43" s="20" t="s">
        <v>97</v>
      </c>
      <c r="B43" s="14">
        <f>WinterGenerationbyCounty!B39-WinterLoadbyCounty!B39</f>
        <v>-15.578291167073015</v>
      </c>
      <c r="C43" s="14">
        <f>WinterGenerationbyCounty!C39-WinterLoadbyCounty!C39</f>
        <v>-15.834725283519614</v>
      </c>
      <c r="D43" s="14">
        <f>WinterGenerationbyCounty!D39-WinterLoadbyCounty!D39</f>
        <v>-16.051732735606915</v>
      </c>
      <c r="E43" s="14">
        <f>WinterGenerationbyCounty!E39-WinterLoadbyCounty!E39</f>
        <v>-16.28153363017352</v>
      </c>
      <c r="F43" s="14">
        <f>WinterGenerationbyCounty!F39-WinterLoadbyCounty!F39</f>
        <v>-16.514745349411733</v>
      </c>
      <c r="G43" s="14">
        <f>WinterGenerationbyCounty!G39-WinterLoadbyCounty!G39</f>
        <v>-16.736</v>
      </c>
      <c r="H43" s="20"/>
    </row>
    <row r="44" spans="1:8" ht="12.75">
      <c r="A44" s="20" t="s">
        <v>98</v>
      </c>
      <c r="B44" s="14">
        <f>WinterGenerationbyCounty!B40-WinterLoadbyCounty!B40</f>
        <v>-32.39699541317417</v>
      </c>
      <c r="C44" s="14">
        <f>WinterGenerationbyCounty!C40-WinterLoadbyCounty!C40</f>
        <v>-32.758595222072174</v>
      </c>
      <c r="D44" s="14">
        <f>WinterGenerationbyCounty!D40-WinterLoadbyCounty!D40</f>
        <v>-33.03522729163725</v>
      </c>
      <c r="E44" s="14">
        <f>WinterGenerationbyCounty!E40-WinterLoadbyCounty!E40</f>
        <v>-33.32108899744997</v>
      </c>
      <c r="F44" s="14">
        <f>WinterGenerationbyCounty!F40-WinterLoadbyCounty!F40</f>
        <v>-33.55824232630861</v>
      </c>
      <c r="G44" s="14">
        <f>WinterGenerationbyCounty!G40-WinterLoadbyCounty!G40</f>
        <v>-33.8</v>
      </c>
      <c r="H44" s="20"/>
    </row>
    <row r="45" spans="1:8" ht="12.75">
      <c r="A45" s="20" t="s">
        <v>99</v>
      </c>
      <c r="B45" s="14">
        <f>WinterGenerationbyCounty!B41-WinterLoadbyCounty!B41</f>
        <v>-1211.88707365</v>
      </c>
      <c r="C45" s="14">
        <f>WinterGenerationbyCounty!C41-WinterLoadbyCounty!C41</f>
        <v>-1272.6650340182503</v>
      </c>
      <c r="D45" s="14">
        <f>WinterGenerationbyCounty!D41-WinterLoadbyCounty!D41</f>
        <v>-1350.5136141883415</v>
      </c>
      <c r="E45" s="14">
        <f>WinterGenerationbyCounty!E41-WinterLoadbyCounty!E41</f>
        <v>-1414.845364054283</v>
      </c>
      <c r="F45" s="14">
        <f>WinterGenerationbyCounty!F41-WinterLoadbyCounty!F41</f>
        <v>-1491.0075302960431</v>
      </c>
      <c r="G45" s="14">
        <f>WinterGenerationbyCounty!G41-WinterLoadbyCounty!G41</f>
        <v>-1563.1170000000002</v>
      </c>
      <c r="H45" s="20"/>
    </row>
    <row r="46" spans="1:8" ht="12.75">
      <c r="A46" s="20" t="s">
        <v>100</v>
      </c>
      <c r="B46" s="14">
        <f>WinterGenerationbyCounty!B42-WinterLoadbyCounty!B42</f>
        <v>-77.80057508443288</v>
      </c>
      <c r="C46" s="14">
        <f>WinterGenerationbyCounty!C42-WinterLoadbyCounty!C42</f>
        <v>-79.42415016886574</v>
      </c>
      <c r="D46" s="14">
        <f>WinterGenerationbyCounty!D42-WinterLoadbyCounty!D42</f>
        <v>-81.09672525329862</v>
      </c>
      <c r="E46" s="14">
        <f>WinterGenerationbyCounty!E42-WinterLoadbyCounty!E42</f>
        <v>-82.82030033773145</v>
      </c>
      <c r="F46" s="14">
        <f>WinterGenerationbyCounty!F42-WinterLoadbyCounty!F42</f>
        <v>-84.59787542216432</v>
      </c>
      <c r="G46" s="14">
        <f>WinterGenerationbyCounty!G42-WinterLoadbyCounty!G42</f>
        <v>-86.429</v>
      </c>
      <c r="H46" s="20"/>
    </row>
    <row r="47" spans="1:8" ht="12.75">
      <c r="A47" s="20" t="s">
        <v>101</v>
      </c>
      <c r="B47" s="14">
        <f>WinterGenerationbyCounty!B43-WinterLoadbyCounty!B43</f>
        <v>-366.091</v>
      </c>
      <c r="C47" s="14">
        <f>WinterGenerationbyCounty!C43-WinterLoadbyCounty!C43</f>
        <v>-381.086</v>
      </c>
      <c r="D47" s="14">
        <f>WinterGenerationbyCounty!D43-WinterLoadbyCounty!D43</f>
        <v>-418.232</v>
      </c>
      <c r="E47" s="14">
        <f>WinterGenerationbyCounty!E43-WinterLoadbyCounty!E43</f>
        <v>-436.447</v>
      </c>
      <c r="F47" s="14">
        <f>WinterGenerationbyCounty!F43-WinterLoadbyCounty!F43</f>
        <v>-455.641</v>
      </c>
      <c r="G47" s="14">
        <f>WinterGenerationbyCounty!G43-WinterLoadbyCounty!G43</f>
        <v>-475.985</v>
      </c>
      <c r="H47" s="20"/>
    </row>
    <row r="48" spans="1:8" ht="12.75">
      <c r="A48" s="20" t="s">
        <v>102</v>
      </c>
      <c r="B48" s="14">
        <f>WinterGenerationbyCounty!B44-WinterLoadbyCounty!B44</f>
        <v>-43.701</v>
      </c>
      <c r="C48" s="14">
        <f>WinterGenerationbyCounty!C44-WinterLoadbyCounty!C44</f>
        <v>-43.849</v>
      </c>
      <c r="D48" s="14">
        <f>WinterGenerationbyCounty!D44-WinterLoadbyCounty!D44</f>
        <v>-44.757</v>
      </c>
      <c r="E48" s="14">
        <f>WinterGenerationbyCounty!E44-WinterLoadbyCounty!E44</f>
        <v>-45.693</v>
      </c>
      <c r="F48" s="14">
        <f>WinterGenerationbyCounty!F44-WinterLoadbyCounty!F44</f>
        <v>-46.655</v>
      </c>
      <c r="G48" s="14">
        <f>WinterGenerationbyCounty!G44-WinterLoadbyCounty!G44</f>
        <v>-47.841</v>
      </c>
      <c r="H48" s="20"/>
    </row>
    <row r="49" spans="1:8" ht="12.75">
      <c r="A49" s="20" t="s">
        <v>103</v>
      </c>
      <c r="B49" s="14">
        <f>WinterGenerationbyCounty!B45-WinterLoadbyCounty!B45</f>
        <v>-13.217113841258117</v>
      </c>
      <c r="C49" s="14">
        <f>WinterGenerationbyCounty!C45-WinterLoadbyCounty!C45</f>
        <v>-13.482625654803739</v>
      </c>
      <c r="D49" s="14">
        <f>WinterGenerationbyCounty!D45-WinterLoadbyCounty!D45</f>
        <v>-13.719813418008068</v>
      </c>
      <c r="E49" s="14">
        <f>WinterGenerationbyCounty!E45-WinterLoadbyCounty!E45</f>
        <v>-13.968111030157678</v>
      </c>
      <c r="F49" s="14">
        <f>WinterGenerationbyCounty!F45-WinterLoadbyCounty!F45</f>
        <v>-14.206281609532962</v>
      </c>
      <c r="G49" s="14">
        <f>WinterGenerationbyCounty!G45-WinterLoadbyCounty!G45</f>
        <v>-14.445</v>
      </c>
      <c r="H49" s="20"/>
    </row>
    <row r="50" spans="1:8" ht="12.75">
      <c r="A50" s="20" t="s">
        <v>104</v>
      </c>
      <c r="B50" s="14">
        <f>WinterGenerationbyCounty!B46-WinterLoadbyCounty!B46</f>
        <v>-129.600278</v>
      </c>
      <c r="C50" s="14">
        <f>WinterGenerationbyCounty!C46-WinterLoadbyCounty!C46</f>
        <v>-133.62403439</v>
      </c>
      <c r="D50" s="14">
        <f>WinterGenerationbyCounty!D46-WinterLoadbyCounty!D46</f>
        <v>-137.46286956195001</v>
      </c>
      <c r="E50" s="14">
        <f>WinterGenerationbyCounty!E46-WinterLoadbyCounty!E46</f>
        <v>-141.41678390975974</v>
      </c>
      <c r="F50" s="14">
        <f>WinterGenerationbyCounty!F46-WinterLoadbyCounty!F46</f>
        <v>-145.49277782930855</v>
      </c>
      <c r="G50" s="14">
        <f>WinterGenerationbyCounty!G46-WinterLoadbyCounty!G46</f>
        <v>-149.46</v>
      </c>
      <c r="H50" s="20"/>
    </row>
    <row r="51" spans="1:8" ht="12.75">
      <c r="A51" s="20" t="s">
        <v>105</v>
      </c>
      <c r="B51" s="14">
        <f>WinterGenerationbyCounty!B47-WinterLoadbyCounty!B47</f>
        <v>-120.30309327979998</v>
      </c>
      <c r="C51" s="14">
        <f>WinterGenerationbyCounty!C47-WinterLoadbyCounty!C47</f>
        <v>-123.3610821193182</v>
      </c>
      <c r="D51" s="14">
        <f>WinterGenerationbyCounty!D47-WinterLoadbyCounty!D47</f>
        <v>-128.53971785839207</v>
      </c>
      <c r="E51" s="14">
        <f>WinterGenerationbyCounty!E47-WinterLoadbyCounty!E47</f>
        <v>-143.8936012991176</v>
      </c>
      <c r="F51" s="14">
        <f>WinterGenerationbyCounty!F47-WinterLoadbyCounty!F47</f>
        <v>-147.74238065020964</v>
      </c>
      <c r="G51" s="14">
        <f>WinterGenerationbyCounty!G47-WinterLoadbyCounty!G47</f>
        <v>-149.719</v>
      </c>
      <c r="H51" s="20"/>
    </row>
    <row r="52" spans="1:8" ht="12.75">
      <c r="A52" s="20" t="s">
        <v>106</v>
      </c>
      <c r="B52" s="14">
        <f>WinterGenerationbyCounty!B48-WinterLoadbyCounty!B48</f>
        <v>-4.80337364666387</v>
      </c>
      <c r="C52" s="14">
        <f>WinterGenerationbyCounty!C48-WinterLoadbyCounty!C48</f>
        <v>-4.968947293327738</v>
      </c>
      <c r="D52" s="14">
        <f>WinterGenerationbyCounty!D48-WinterLoadbyCounty!D48</f>
        <v>-5.135520939991608</v>
      </c>
      <c r="E52" s="14">
        <f>WinterGenerationbyCounty!E48-WinterLoadbyCounty!E48</f>
        <v>-5.301094586655477</v>
      </c>
      <c r="F52" s="14">
        <f>WinterGenerationbyCounty!F48-WinterLoadbyCounty!F48</f>
        <v>-5.4666682333193455</v>
      </c>
      <c r="G52" s="14">
        <f>WinterGenerationbyCounty!G48-WinterLoadbyCounty!G48</f>
        <v>-5.633</v>
      </c>
      <c r="H52" s="20"/>
    </row>
    <row r="53" spans="1:8" ht="12.75">
      <c r="A53" s="20" t="s">
        <v>107</v>
      </c>
      <c r="B53" s="14">
        <f>WinterGenerationbyCounty!B49-WinterLoadbyCounty!B49</f>
        <v>-90.65939738321833</v>
      </c>
      <c r="C53" s="14">
        <f>WinterGenerationbyCounty!C49-WinterLoadbyCounty!C49</f>
        <v>-92.46574800673167</v>
      </c>
      <c r="D53" s="14">
        <f>WinterGenerationbyCounty!D49-WinterLoadbyCounty!D49</f>
        <v>-94.27459000679758</v>
      </c>
      <c r="E53" s="14">
        <f>WinterGenerationbyCounty!E49-WinterLoadbyCounty!E49</f>
        <v>-96.07009243040835</v>
      </c>
      <c r="F53" s="14">
        <f>WinterGenerationbyCounty!F49-WinterLoadbyCounty!F49</f>
        <v>-97.861397521548</v>
      </c>
      <c r="G53" s="14">
        <f>WinterGenerationbyCounty!G49-WinterLoadbyCounty!G49</f>
        <v>-99.648</v>
      </c>
      <c r="H53" s="20"/>
    </row>
    <row r="54" spans="1:8" ht="12.75">
      <c r="A54" s="20" t="s">
        <v>108</v>
      </c>
      <c r="B54" s="14">
        <f>WinterGenerationbyCounty!B50-WinterLoadbyCounty!B50</f>
        <v>-36.184596892651335</v>
      </c>
      <c r="C54" s="14">
        <f>WinterGenerationbyCounty!C50-WinterLoadbyCounty!C50</f>
        <v>-37.016211454694506</v>
      </c>
      <c r="D54" s="14">
        <f>WinterGenerationbyCounty!D50-WinterLoadbyCounty!D50</f>
        <v>-37.85450475019376</v>
      </c>
      <c r="E54" s="14">
        <f>WinterGenerationbyCounty!E50-WinterLoadbyCounty!E50</f>
        <v>-38.681238800878845</v>
      </c>
      <c r="F54" s="14">
        <f>WinterGenerationbyCounty!F50-WinterLoadbyCounty!F50</f>
        <v>-39.494018730136695</v>
      </c>
      <c r="G54" s="14">
        <f>WinterGenerationbyCounty!G50-WinterLoadbyCounty!G50</f>
        <v>-40.315</v>
      </c>
      <c r="H54" s="20"/>
    </row>
    <row r="55" spans="1:8" ht="12.75">
      <c r="A55" s="20" t="s">
        <v>109</v>
      </c>
      <c r="B55" s="14">
        <f>WinterGenerationbyCounty!B51-WinterLoadbyCounty!B51</f>
        <v>-2.1</v>
      </c>
      <c r="C55" s="14">
        <f>WinterGenerationbyCounty!C51-WinterLoadbyCounty!C51</f>
        <v>-2.1</v>
      </c>
      <c r="D55" s="14">
        <f>WinterGenerationbyCounty!D51-WinterLoadbyCounty!D51</f>
        <v>-2.1</v>
      </c>
      <c r="E55" s="14">
        <f>WinterGenerationbyCounty!E51-WinterLoadbyCounty!E51</f>
        <v>-2.1</v>
      </c>
      <c r="F55" s="14">
        <f>WinterGenerationbyCounty!F51-WinterLoadbyCounty!F51</f>
        <v>-2.1</v>
      </c>
      <c r="G55" s="14">
        <f>WinterGenerationbyCounty!G51-WinterLoadbyCounty!G51</f>
        <v>-2.1</v>
      </c>
      <c r="H55" s="20"/>
    </row>
    <row r="56" spans="1:8" ht="12.75">
      <c r="A56" s="20" t="s">
        <v>110</v>
      </c>
      <c r="B56" s="14">
        <f>WinterGenerationbyCounty!B52-WinterLoadbyCounty!B52</f>
        <v>-4.1</v>
      </c>
      <c r="C56" s="14">
        <f>WinterGenerationbyCounty!C52-WinterLoadbyCounty!C52</f>
        <v>-4.2</v>
      </c>
      <c r="D56" s="14">
        <f>WinterGenerationbyCounty!D52-WinterLoadbyCounty!D52</f>
        <v>0.2999999999999998</v>
      </c>
      <c r="E56" s="14">
        <f>WinterGenerationbyCounty!E52-WinterLoadbyCounty!E52</f>
        <v>0.1999999999999993</v>
      </c>
      <c r="F56" s="14">
        <f>WinterGenerationbyCounty!F52-WinterLoadbyCounty!F52</f>
        <v>0.09999999999999964</v>
      </c>
      <c r="G56" s="14">
        <f>WinterGenerationbyCounty!G52-WinterLoadbyCounty!G52</f>
        <v>0</v>
      </c>
      <c r="H56" s="20"/>
    </row>
    <row r="57" spans="1:8" ht="12.75">
      <c r="A57" s="20" t="s">
        <v>111</v>
      </c>
      <c r="B57" s="14">
        <f>WinterGenerationbyCounty!B53-WinterLoadbyCounty!B53</f>
        <v>-4369.103981870001</v>
      </c>
      <c r="C57" s="14">
        <f>WinterGenerationbyCounty!C53-WinterLoadbyCounty!C53</f>
        <v>-4527.804919887501</v>
      </c>
      <c r="D57" s="14">
        <f>WinterGenerationbyCounty!D53-WinterLoadbyCounty!D53</f>
        <v>-4679.725859104916</v>
      </c>
      <c r="E57" s="14">
        <f>WinterGenerationbyCounty!E53-WinterLoadbyCounty!E53</f>
        <v>-4817.455349770454</v>
      </c>
      <c r="F57" s="14">
        <f>WinterGenerationbyCounty!F53-WinterLoadbyCounty!F53</f>
        <v>-4978.110427703673</v>
      </c>
      <c r="G57" s="14">
        <f>WinterGenerationbyCounty!G53-WinterLoadbyCounty!G53</f>
        <v>-5133.315</v>
      </c>
      <c r="H57" s="20"/>
    </row>
    <row r="58" spans="1:8" ht="12.75">
      <c r="A58" s="20" t="s">
        <v>112</v>
      </c>
      <c r="B58" s="14">
        <f>WinterGenerationbyCounty!B54-WinterLoadbyCounty!B54</f>
        <v>-59.65250397185349</v>
      </c>
      <c r="C58" s="14">
        <f>WinterGenerationbyCounty!C54-WinterLoadbyCounty!C54</f>
        <v>-60.34833983254925</v>
      </c>
      <c r="D58" s="14">
        <f>WinterGenerationbyCounty!D54-WinterLoadbyCounty!D54</f>
        <v>-60.88039012046836</v>
      </c>
      <c r="E58" s="14">
        <f>WinterGenerationbyCounty!E54-WinterLoadbyCounty!E54</f>
        <v>-61.43245670581073</v>
      </c>
      <c r="F58" s="14">
        <f>WinterGenerationbyCounty!F54-WinterLoadbyCounty!F54</f>
        <v>-62.06344528726586</v>
      </c>
      <c r="G58" s="14">
        <f>WinterGenerationbyCounty!G54-WinterLoadbyCounty!G54</f>
        <v>-62.787</v>
      </c>
      <c r="H58" s="20"/>
    </row>
    <row r="59" spans="1:8" ht="12.75">
      <c r="A59" s="20" t="s">
        <v>113</v>
      </c>
      <c r="B59" s="14">
        <f>WinterGenerationbyCounty!B55-WinterLoadbyCounty!B55</f>
        <v>-9.717600000000001</v>
      </c>
      <c r="C59" s="14">
        <f>WinterGenerationbyCounty!C55-WinterLoadbyCounty!C55</f>
        <v>-9.971928292136</v>
      </c>
      <c r="D59" s="14">
        <f>WinterGenerationbyCounty!D55-WinterLoadbyCounty!D55</f>
        <v>-10.215411272585522</v>
      </c>
      <c r="E59" s="14">
        <f>WinterGenerationbyCounty!E55-WinterLoadbyCounty!E55</f>
        <v>-10.4306</v>
      </c>
      <c r="F59" s="14">
        <f>WinterGenerationbyCounty!F55-WinterLoadbyCounty!F55</f>
        <v>-10.7101174826962</v>
      </c>
      <c r="G59" s="14">
        <f>WinterGenerationbyCounty!G55-WinterLoadbyCounty!G55</f>
        <v>-11.062</v>
      </c>
      <c r="H59" s="20"/>
    </row>
    <row r="60" spans="1:8" ht="12.75">
      <c r="A60" s="20" t="s">
        <v>114</v>
      </c>
      <c r="B60" s="14">
        <f>WinterGenerationbyCounty!B56-WinterLoadbyCounty!B56</f>
        <v>-1565.1501256386</v>
      </c>
      <c r="C60" s="14">
        <f>WinterGenerationbyCounty!C56-WinterLoadbyCounty!C56</f>
        <v>-1658.126784366518</v>
      </c>
      <c r="D60" s="14">
        <f>WinterGenerationbyCounty!D56-WinterLoadbyCounty!D56</f>
        <v>-1760.124258487293</v>
      </c>
      <c r="E60" s="14">
        <f>WinterGenerationbyCounty!E56-WinterLoadbyCounty!E56</f>
        <v>-1844.879545988529</v>
      </c>
      <c r="F60" s="14">
        <f>WinterGenerationbyCounty!F56-WinterLoadbyCounty!F56</f>
        <v>-1960.9339933972992</v>
      </c>
      <c r="G60" s="14">
        <f>WinterGenerationbyCounty!G56-WinterLoadbyCounty!G56</f>
        <v>-2033.431</v>
      </c>
      <c r="H60" s="20"/>
    </row>
    <row r="61" spans="1:8" ht="12.75">
      <c r="A61" s="20" t="s">
        <v>115</v>
      </c>
      <c r="B61" s="14">
        <f>WinterGenerationbyCounty!B57-WinterLoadbyCounty!B57</f>
        <v>-69.95697436133489</v>
      </c>
      <c r="C61" s="14">
        <f>WinterGenerationbyCounty!C57-WinterLoadbyCounty!C57</f>
        <v>-71.82243617951669</v>
      </c>
      <c r="D61" s="14">
        <f>WinterGenerationbyCounty!D57-WinterLoadbyCounty!D57</f>
        <v>-73.75389799769852</v>
      </c>
      <c r="E61" s="14">
        <f>WinterGenerationbyCounty!E57-WinterLoadbyCounty!E57</f>
        <v>-75.75335981588032</v>
      </c>
      <c r="F61" s="14">
        <f>WinterGenerationbyCounty!F57-WinterLoadbyCounty!F57</f>
        <v>-77.81682163406214</v>
      </c>
      <c r="G61" s="14">
        <f>WinterGenerationbyCounty!G57-WinterLoadbyCounty!G57</f>
        <v>-79.958</v>
      </c>
      <c r="H61" s="20"/>
    </row>
    <row r="62" spans="1:8" ht="12.75">
      <c r="A62" s="20" t="s">
        <v>116</v>
      </c>
      <c r="B62" s="14">
        <f>WinterGenerationbyCounty!B58-WinterLoadbyCounty!B58</f>
        <v>-8.115596303062107</v>
      </c>
      <c r="C62" s="14">
        <f>WinterGenerationbyCounty!C58-WinterLoadbyCounty!C58</f>
        <v>-8.427672606124213</v>
      </c>
      <c r="D62" s="14">
        <f>WinterGenerationbyCounty!D58-WinterLoadbyCounty!D58</f>
        <v>-8.739748909186323</v>
      </c>
      <c r="E62" s="14">
        <f>WinterGenerationbyCounty!E58-WinterLoadbyCounty!E58</f>
        <v>-9.051825212248428</v>
      </c>
      <c r="F62" s="14">
        <f>WinterGenerationbyCounty!F58-WinterLoadbyCounty!F58</f>
        <v>-9.363901515310538</v>
      </c>
      <c r="G62" s="14">
        <f>WinterGenerationbyCounty!G58-WinterLoadbyCounty!G58</f>
        <v>-9.676</v>
      </c>
      <c r="H62" s="20"/>
    </row>
    <row r="63" spans="1:8" ht="12.75">
      <c r="A63" s="20" t="s">
        <v>117</v>
      </c>
      <c r="B63" s="14">
        <f>WinterGenerationbyCounty!B59-WinterLoadbyCounty!B59</f>
        <v>-17.370561076616227</v>
      </c>
      <c r="C63" s="14">
        <f>WinterGenerationbyCounty!C59-WinterLoadbyCounty!C59</f>
        <v>-17.770539118230253</v>
      </c>
      <c r="D63" s="14">
        <f>WinterGenerationbyCounty!D59-WinterLoadbyCounty!D59</f>
        <v>-18.16699232043762</v>
      </c>
      <c r="E63" s="14">
        <f>WinterGenerationbyCounty!E59-WinterLoadbyCounty!E59</f>
        <v>-18.56294010631841</v>
      </c>
      <c r="F63" s="14">
        <f>WinterGenerationbyCounty!F59-WinterLoadbyCounty!F59</f>
        <v>-18.961421943724666</v>
      </c>
      <c r="G63" s="14">
        <f>WinterGenerationbyCounty!G59-WinterLoadbyCounty!G59</f>
        <v>-19.363</v>
      </c>
      <c r="H63" s="20"/>
    </row>
    <row r="64" spans="1:8" ht="12.75">
      <c r="A64" s="20" t="s">
        <v>118</v>
      </c>
      <c r="B64" s="14">
        <f>WinterGenerationbyCounty!B60-WinterLoadbyCounty!B60</f>
        <v>-40.95619199096192</v>
      </c>
      <c r="C64" s="14">
        <f>WinterGenerationbyCounty!C60-WinterLoadbyCounty!C60</f>
        <v>-41.472019894913785</v>
      </c>
      <c r="D64" s="14">
        <f>WinterGenerationbyCounty!D60-WinterLoadbyCounty!D60</f>
        <v>-41.98903187877921</v>
      </c>
      <c r="E64" s="14">
        <f>WinterGenerationbyCounty!E60-WinterLoadbyCounty!E60</f>
        <v>-42.507245703756915</v>
      </c>
      <c r="F64" s="14">
        <f>WinterGenerationbyCounty!F60-WinterLoadbyCounty!F60</f>
        <v>-43.070703104482156</v>
      </c>
      <c r="G64" s="14">
        <f>WinterGenerationbyCounty!G60-WinterLoadbyCounty!G60</f>
        <v>-43.626</v>
      </c>
      <c r="H64" s="20"/>
    </row>
    <row r="65" spans="1:8" ht="12.75">
      <c r="A65" s="20" t="s">
        <v>119</v>
      </c>
      <c r="B65" s="14">
        <f>WinterGenerationbyCounty!B61-WinterLoadbyCounty!B61</f>
        <v>-64.41500565423108</v>
      </c>
      <c r="C65" s="14">
        <f>WinterGenerationbyCounty!C61-WinterLoadbyCounty!C61</f>
        <v>-63.77313130846216</v>
      </c>
      <c r="D65" s="14">
        <f>WinterGenerationbyCounty!D61-WinterLoadbyCounty!D61</f>
        <v>-64.82125696269324</v>
      </c>
      <c r="E65" s="14">
        <f>WinterGenerationbyCounty!E61-WinterLoadbyCounty!E61</f>
        <v>-65.83138261692433</v>
      </c>
      <c r="F65" s="14">
        <f>WinterGenerationbyCounty!F61-WinterLoadbyCounty!F61</f>
        <v>-66.7745082711554</v>
      </c>
      <c r="G65" s="14">
        <f>WinterGenerationbyCounty!G61-WinterLoadbyCounty!G61</f>
        <v>-67.846</v>
      </c>
      <c r="H65" s="20"/>
    </row>
    <row r="66" spans="1:8" ht="12.75">
      <c r="A66" s="20" t="s">
        <v>120</v>
      </c>
      <c r="B66" s="14">
        <f>WinterGenerationbyCounty!B62-WinterLoadbyCounty!B62</f>
        <v>611.0121170781125</v>
      </c>
      <c r="C66" s="14">
        <f>WinterGenerationbyCounty!C62-WinterLoadbyCounty!C62</f>
        <v>880.3961520000548</v>
      </c>
      <c r="D66" s="14">
        <f>WinterGenerationbyCounty!D62-WinterLoadbyCounty!D62</f>
        <v>876.9890460640754</v>
      </c>
      <c r="E66" s="14">
        <f>WinterGenerationbyCounty!E62-WinterLoadbyCounty!E62</f>
        <v>873.5818786284212</v>
      </c>
      <c r="F66" s="14">
        <f>WinterGenerationbyCounty!F62-WinterLoadbyCounty!F62</f>
        <v>870.1741229765361</v>
      </c>
      <c r="G66" s="14">
        <f>WinterGenerationbyCounty!G62-WinterLoadbyCounty!G62</f>
        <v>866.7660000000001</v>
      </c>
      <c r="H66" s="20"/>
    </row>
    <row r="67" spans="1:8" ht="12.75">
      <c r="A67" s="20" t="s">
        <v>121</v>
      </c>
      <c r="B67" s="14">
        <f>WinterGenerationbyCounty!B63-WinterLoadbyCounty!B63</f>
        <v>-10.53180466704236</v>
      </c>
      <c r="C67" s="14">
        <f>WinterGenerationbyCounty!C63-WinterLoadbyCounty!C63</f>
        <v>-10.703800550092822</v>
      </c>
      <c r="D67" s="14">
        <f>WinterGenerationbyCounty!D63-WinterLoadbyCounty!D63</f>
        <v>-10.881165437986219</v>
      </c>
      <c r="E67" s="14">
        <f>WinterGenerationbyCounty!E63-WinterLoadbyCounty!E63</f>
        <v>-11.064087245892054</v>
      </c>
      <c r="F67" s="14">
        <f>WinterGenerationbyCounty!F63-WinterLoadbyCounty!F63</f>
        <v>-11.252760466010765</v>
      </c>
      <c r="G67" s="14">
        <f>WinterGenerationbyCounty!G63-WinterLoadbyCounty!G63</f>
        <v>-11.421</v>
      </c>
      <c r="H67" s="20"/>
    </row>
    <row r="68" spans="1:8" ht="12.75">
      <c r="A68" s="20" t="s">
        <v>122</v>
      </c>
      <c r="B68" s="14">
        <f>WinterGenerationbyCounty!B64-WinterLoadbyCounty!B64</f>
        <v>872.66</v>
      </c>
      <c r="C68" s="14">
        <f>WinterGenerationbyCounty!C64-WinterLoadbyCounty!C64</f>
        <v>877.83732</v>
      </c>
      <c r="D68" s="14">
        <f>WinterGenerationbyCounty!D64-WinterLoadbyCounty!D64</f>
        <v>858.170574</v>
      </c>
      <c r="E68" s="14">
        <f>WinterGenerationbyCounty!E64-WinterLoadbyCounty!E64</f>
        <v>837.602402852</v>
      </c>
      <c r="F68" s="14">
        <f>WinterGenerationbyCounty!F64-WinterLoadbyCounty!F64</f>
        <v>805.0783153786</v>
      </c>
      <c r="G68" s="14">
        <f>WinterGenerationbyCounty!G64-WinterLoadbyCounty!G64</f>
        <v>772.392</v>
      </c>
      <c r="H68" s="20"/>
    </row>
    <row r="69" spans="1:8" ht="12.75">
      <c r="A69" s="20" t="s">
        <v>123</v>
      </c>
      <c r="B69" s="14">
        <f>WinterGenerationbyCounty!B65-WinterLoadbyCounty!B65</f>
        <v>-111.8133</v>
      </c>
      <c r="C69" s="14">
        <f>WinterGenerationbyCounty!C65-WinterLoadbyCounty!C65</f>
        <v>-115.45690149999999</v>
      </c>
      <c r="D69" s="14">
        <f>WinterGenerationbyCounty!D65-WinterLoadbyCounty!D65</f>
        <v>-116.9408060075</v>
      </c>
      <c r="E69" s="14">
        <f>WinterGenerationbyCounty!E65-WinterLoadbyCounty!E65</f>
        <v>-118.5570150375375</v>
      </c>
      <c r="F69" s="14">
        <f>WinterGenerationbyCounty!F65-WinterLoadbyCounty!F65</f>
        <v>-120.13553011272519</v>
      </c>
      <c r="G69" s="14">
        <f>WinterGenerationbyCounty!G65-WinterLoadbyCounty!G65</f>
        <v>-121.669</v>
      </c>
      <c r="H69" s="20"/>
    </row>
    <row r="70" spans="1:8" ht="12.75">
      <c r="A70" s="20" t="s">
        <v>124</v>
      </c>
      <c r="B70" s="14">
        <f>WinterGenerationbyCounty!B66-WinterLoadbyCounty!B66</f>
        <v>-47.697</v>
      </c>
      <c r="C70" s="14">
        <f>WinterGenerationbyCounty!C66-WinterLoadbyCounty!C66</f>
        <v>-49.609</v>
      </c>
      <c r="D70" s="14">
        <f>WinterGenerationbyCounty!D66-WinterLoadbyCounty!D66</f>
        <v>-50.357</v>
      </c>
      <c r="E70" s="14">
        <f>WinterGenerationbyCounty!E66-WinterLoadbyCounty!E66</f>
        <v>-51.135</v>
      </c>
      <c r="F70" s="14">
        <f>WinterGenerationbyCounty!F66-WinterLoadbyCounty!F66</f>
        <v>-52.629</v>
      </c>
      <c r="G70" s="14">
        <f>WinterGenerationbyCounty!G66-WinterLoadbyCounty!G66</f>
        <v>-53.743</v>
      </c>
      <c r="H70" s="20"/>
    </row>
    <row r="71" spans="1:8" ht="12.75">
      <c r="A71" s="20" t="s">
        <v>125</v>
      </c>
      <c r="B71" s="14">
        <f>WinterGenerationbyCounty!B67-WinterLoadbyCounty!B67</f>
        <v>2201.002092272031</v>
      </c>
      <c r="C71" s="14">
        <f>WinterGenerationbyCounty!C67-WinterLoadbyCounty!C67</f>
        <v>2196.737412776079</v>
      </c>
      <c r="D71" s="14">
        <f>WinterGenerationbyCounty!D67-WinterLoadbyCounty!D67</f>
        <v>2193.4515031740916</v>
      </c>
      <c r="E71" s="14">
        <f>WinterGenerationbyCounty!E67-WinterLoadbyCounty!E67</f>
        <v>2193.355538796666</v>
      </c>
      <c r="F71" s="14">
        <f>WinterGenerationbyCounty!F67-WinterLoadbyCounty!F67</f>
        <v>2189.925864608067</v>
      </c>
      <c r="G71" s="14">
        <f>WinterGenerationbyCounty!G67-WinterLoadbyCounty!G67</f>
        <v>2185.855</v>
      </c>
      <c r="H71" s="20"/>
    </row>
    <row r="72" spans="1:8" ht="12.75">
      <c r="A72" s="20" t="s">
        <v>126</v>
      </c>
      <c r="B72" s="14">
        <f>WinterGenerationbyCounty!B68-WinterLoadbyCounty!B68</f>
        <v>1582.661</v>
      </c>
      <c r="C72" s="14">
        <f>WinterGenerationbyCounty!C68-WinterLoadbyCounty!C68</f>
        <v>1580.808</v>
      </c>
      <c r="D72" s="14">
        <f>WinterGenerationbyCounty!D68-WinterLoadbyCounty!D68</f>
        <v>1578.898</v>
      </c>
      <c r="E72" s="14">
        <f>WinterGenerationbyCounty!E68-WinterLoadbyCounty!E68</f>
        <v>1579.852</v>
      </c>
      <c r="F72" s="14">
        <f>WinterGenerationbyCounty!F68-WinterLoadbyCounty!F68</f>
        <v>1577.448</v>
      </c>
      <c r="G72" s="14">
        <f>WinterGenerationbyCounty!G68-WinterLoadbyCounty!G68</f>
        <v>1575.516</v>
      </c>
      <c r="H72" s="20"/>
    </row>
    <row r="73" spans="1:8" ht="12.75">
      <c r="A73" s="20" t="s">
        <v>127</v>
      </c>
      <c r="B73" s="14">
        <f>WinterGenerationbyCounty!B69-WinterLoadbyCounty!B69</f>
        <v>-22.9383050654471</v>
      </c>
      <c r="C73" s="14">
        <f>WinterGenerationbyCounty!C69-WinterLoadbyCounty!C69</f>
        <v>-23.256368878122395</v>
      </c>
      <c r="D73" s="14">
        <f>WinterGenerationbyCounty!D69-WinterLoadbyCounty!D69</f>
        <v>-23.575854356474068</v>
      </c>
      <c r="E73" s="14">
        <f>WinterGenerationbyCounty!E69-WinterLoadbyCounty!E69</f>
        <v>-23.887727810876825</v>
      </c>
      <c r="F73" s="14">
        <f>WinterGenerationbyCounty!F69-WinterLoadbyCounty!F69</f>
        <v>-24.197206122120484</v>
      </c>
      <c r="G73" s="14">
        <f>WinterGenerationbyCounty!G69-WinterLoadbyCounty!G69</f>
        <v>-24.504</v>
      </c>
      <c r="H73" s="20"/>
    </row>
    <row r="74" spans="1:8" ht="12.75">
      <c r="A74" s="20" t="s">
        <v>128</v>
      </c>
      <c r="B74" s="14">
        <f>WinterGenerationbyCounty!B70-WinterLoadbyCounty!B70</f>
        <v>-2.580615885509839</v>
      </c>
      <c r="C74" s="14">
        <f>WinterGenerationbyCounty!C70-WinterLoadbyCounty!C70</f>
        <v>-2.6033117710196785</v>
      </c>
      <c r="D74" s="14">
        <f>WinterGenerationbyCounty!D70-WinterLoadbyCounty!D70</f>
        <v>-2.6260076565295174</v>
      </c>
      <c r="E74" s="14">
        <f>WinterGenerationbyCounty!E70-WinterLoadbyCounty!E70</f>
        <v>-2.6487035420393568</v>
      </c>
      <c r="F74" s="14">
        <f>WinterGenerationbyCounty!F70-WinterLoadbyCounty!F70</f>
        <v>-2.671399427549196</v>
      </c>
      <c r="G74" s="14">
        <f>WinterGenerationbyCounty!G70-WinterLoadbyCounty!G70</f>
        <v>-2.694</v>
      </c>
      <c r="H74" s="20"/>
    </row>
    <row r="75" spans="1:8" ht="12.75">
      <c r="A75" s="20" t="s">
        <v>129</v>
      </c>
      <c r="B75" s="14">
        <f>WinterGenerationbyCounty!B71-WinterLoadbyCounty!B71</f>
        <v>3410.7892165155</v>
      </c>
      <c r="C75" s="14">
        <f>WinterGenerationbyCounty!C71-WinterLoadbyCounty!C71</f>
        <v>3350.081916527516</v>
      </c>
      <c r="D75" s="14">
        <f>WinterGenerationbyCounty!D71-WinterLoadbyCounty!D71</f>
        <v>3332.217634544445</v>
      </c>
      <c r="E75" s="14">
        <f>WinterGenerationbyCounty!E71-WinterLoadbyCounty!E71</f>
        <v>3319.544152982569</v>
      </c>
      <c r="F75" s="14">
        <f>WinterGenerationbyCounty!F71-WinterLoadbyCounty!F71</f>
        <v>3307.290151205711</v>
      </c>
      <c r="G75" s="14">
        <f>WinterGenerationbyCounty!G71-WinterLoadbyCounty!G71</f>
        <v>3294.79</v>
      </c>
      <c r="H75" s="20"/>
    </row>
    <row r="76" spans="1:8" ht="12.75">
      <c r="A76" s="20" t="s">
        <v>130</v>
      </c>
      <c r="B76" s="14">
        <f>WinterGenerationbyCounty!B72-WinterLoadbyCounty!B72</f>
        <v>-3.1330975499999996</v>
      </c>
      <c r="C76" s="14">
        <f>WinterGenerationbyCounty!C72-WinterLoadbyCounty!C72</f>
        <v>-3.148763037749999</v>
      </c>
      <c r="D76" s="14">
        <f>WinterGenerationbyCounty!D72-WinterLoadbyCounty!D72</f>
        <v>-3.164506852938749</v>
      </c>
      <c r="E76" s="14">
        <f>WinterGenerationbyCounty!E72-WinterLoadbyCounty!E72</f>
        <v>-3.180329387203442</v>
      </c>
      <c r="F76" s="14">
        <f>WinterGenerationbyCounty!F72-WinterLoadbyCounty!F72</f>
        <v>-3.1962310341394593</v>
      </c>
      <c r="G76" s="14">
        <f>WinterGenerationbyCounty!G72-WinterLoadbyCounty!G72</f>
        <v>-3.212</v>
      </c>
      <c r="H76" s="20"/>
    </row>
    <row r="77" spans="1:8" ht="12.75">
      <c r="A77" s="20" t="s">
        <v>131</v>
      </c>
      <c r="B77" s="14">
        <f>WinterGenerationbyCounty!B73-WinterLoadbyCounty!B73</f>
        <v>2195.3465386436674</v>
      </c>
      <c r="C77" s="14">
        <f>WinterGenerationbyCounty!C73-WinterLoadbyCounty!C73</f>
        <v>2191.6004971831126</v>
      </c>
      <c r="D77" s="14">
        <f>WinterGenerationbyCounty!D73-WinterLoadbyCounty!D73</f>
        <v>2190.4564143427356</v>
      </c>
      <c r="E77" s="14">
        <f>WinterGenerationbyCounty!E73-WinterLoadbyCounty!E73</f>
        <v>2193.6351867698113</v>
      </c>
      <c r="F77" s="14">
        <f>WinterGenerationbyCounty!F73-WinterLoadbyCounty!F73</f>
        <v>2192.868565014555</v>
      </c>
      <c r="G77" s="14">
        <f>WinterGenerationbyCounty!G73-WinterLoadbyCounty!G73</f>
        <v>2191.875</v>
      </c>
      <c r="H77" s="20"/>
    </row>
    <row r="78" spans="1:8" ht="12.75">
      <c r="A78" s="20" t="s">
        <v>132</v>
      </c>
      <c r="B78" s="14">
        <f>WinterGenerationbyCounty!B74-WinterLoadbyCounty!B74</f>
        <v>47.775316704230164</v>
      </c>
      <c r="C78" s="14">
        <f>WinterGenerationbyCounty!C74-WinterLoadbyCounty!C74</f>
        <v>46.63354118846033</v>
      </c>
      <c r="D78" s="14">
        <f>WinterGenerationbyCounty!D74-WinterLoadbyCounty!D74</f>
        <v>45.47916557945048</v>
      </c>
      <c r="E78" s="14">
        <f>WinterGenerationbyCounty!E74-WinterLoadbyCounty!E74</f>
        <v>44.311660673284564</v>
      </c>
      <c r="F78" s="14">
        <f>WinterGenerationbyCounty!F74-WinterLoadbyCounty!F74</f>
        <v>43.13047503948201</v>
      </c>
      <c r="G78" s="14">
        <f>WinterGenerationbyCounty!G74-WinterLoadbyCounty!G74</f>
        <v>41.934</v>
      </c>
      <c r="H78" s="20"/>
    </row>
    <row r="79" spans="1:8" ht="12.75">
      <c r="A79" s="20" t="s">
        <v>133</v>
      </c>
      <c r="B79" s="14">
        <f>WinterGenerationbyCounty!B75-WinterLoadbyCounty!B75</f>
        <v>1838.8428645259253</v>
      </c>
      <c r="C79" s="14">
        <f>WinterGenerationbyCounty!C75-WinterLoadbyCounty!C75</f>
        <v>1886.3209473004335</v>
      </c>
      <c r="D79" s="14">
        <f>WinterGenerationbyCounty!D75-WinterLoadbyCounty!D75</f>
        <v>1871.878551006716</v>
      </c>
      <c r="E79" s="14">
        <f>WinterGenerationbyCounty!E75-WinterLoadbyCounty!E75</f>
        <v>1857.2478978349284</v>
      </c>
      <c r="F79" s="14">
        <f>WinterGenerationbyCounty!F75-WinterLoadbyCounty!F75</f>
        <v>1845.1238942009597</v>
      </c>
      <c r="G79" s="14">
        <f>WinterGenerationbyCounty!G75-WinterLoadbyCounty!G75</f>
        <v>1832.753</v>
      </c>
      <c r="H79" s="20"/>
    </row>
    <row r="80" spans="1:8" ht="12.75">
      <c r="A80" s="20" t="s">
        <v>134</v>
      </c>
      <c r="B80" s="14">
        <f>WinterGenerationbyCounty!B76-WinterLoadbyCounty!B76</f>
        <v>-70.29684</v>
      </c>
      <c r="C80" s="14">
        <f>WinterGenerationbyCounty!C76-WinterLoadbyCounty!C76</f>
        <v>-72.62783999999999</v>
      </c>
      <c r="D80" s="14">
        <f>WinterGenerationbyCounty!D76-WinterLoadbyCounty!D76</f>
        <v>-74.97283999999999</v>
      </c>
      <c r="E80" s="14">
        <f>WinterGenerationbyCounty!E76-WinterLoadbyCounty!E76</f>
        <v>-77.33084</v>
      </c>
      <c r="F80" s="14">
        <f>WinterGenerationbyCounty!F76-WinterLoadbyCounty!F76</f>
        <v>-79.70284</v>
      </c>
      <c r="G80" s="14">
        <f>WinterGenerationbyCounty!G76-WinterLoadbyCounty!G76</f>
        <v>-82.088</v>
      </c>
      <c r="H80" s="20"/>
    </row>
    <row r="81" spans="1:8" ht="12.75">
      <c r="A81" s="20" t="s">
        <v>135</v>
      </c>
      <c r="B81" s="14">
        <f>WinterGenerationbyCounty!B77-WinterLoadbyCounty!B77</f>
        <v>-18.1</v>
      </c>
      <c r="C81" s="14">
        <f>WinterGenerationbyCounty!C77-WinterLoadbyCounty!C77</f>
        <v>-18.3</v>
      </c>
      <c r="D81" s="14">
        <f>WinterGenerationbyCounty!D77-WinterLoadbyCounty!D77</f>
        <v>-18.5</v>
      </c>
      <c r="E81" s="14">
        <f>WinterGenerationbyCounty!E77-WinterLoadbyCounty!E77</f>
        <v>-18.7</v>
      </c>
      <c r="F81" s="14">
        <f>WinterGenerationbyCounty!F77-WinterLoadbyCounty!F77</f>
        <v>-18.9</v>
      </c>
      <c r="G81" s="14">
        <f>WinterGenerationbyCounty!G77-WinterLoadbyCounty!G77</f>
        <v>-19.1</v>
      </c>
      <c r="H81" s="20"/>
    </row>
    <row r="82" spans="1:8" ht="12.75">
      <c r="A82" s="20" t="s">
        <v>136</v>
      </c>
      <c r="B82" s="14">
        <f>WinterGenerationbyCounty!B78-WinterLoadbyCounty!B78</f>
        <v>612.010967334041</v>
      </c>
      <c r="C82" s="14">
        <f>WinterGenerationbyCounty!C78-WinterLoadbyCounty!C78</f>
        <v>611.5561548529071</v>
      </c>
      <c r="D82" s="14">
        <f>WinterGenerationbyCounty!D78-WinterLoadbyCounty!D78</f>
        <v>611.0941099898603</v>
      </c>
      <c r="E82" s="14">
        <f>WinterGenerationbyCounty!E78-WinterLoadbyCounty!E78</f>
        <v>610.6227919183933</v>
      </c>
      <c r="F82" s="14">
        <f>WinterGenerationbyCounty!F78-WinterLoadbyCounty!F78</f>
        <v>610.0587282032865</v>
      </c>
      <c r="G82" s="14">
        <f>WinterGenerationbyCounty!G78-WinterLoadbyCounty!G78</f>
        <v>609.503</v>
      </c>
      <c r="H82" s="20"/>
    </row>
    <row r="83" spans="1:8" ht="12.75">
      <c r="A83" s="20" t="s">
        <v>137</v>
      </c>
      <c r="B83" s="14">
        <f>WinterGenerationbyCounty!B79-WinterLoadbyCounty!B79</f>
        <v>-58.95308474576271</v>
      </c>
      <c r="C83" s="14">
        <f>WinterGenerationbyCounty!C79-WinterLoadbyCounty!C79</f>
        <v>-71.10916949152542</v>
      </c>
      <c r="D83" s="14">
        <f>WinterGenerationbyCounty!D79-WinterLoadbyCounty!D79</f>
        <v>-73.75625423728813</v>
      </c>
      <c r="E83" s="14">
        <f>WinterGenerationbyCounty!E79-WinterLoadbyCounty!E79</f>
        <v>-76.40133898305086</v>
      </c>
      <c r="F83" s="14">
        <f>WinterGenerationbyCounty!F79-WinterLoadbyCounty!F79</f>
        <v>-79.20042372881356</v>
      </c>
      <c r="G83" s="14">
        <f>WinterGenerationbyCounty!G79-WinterLoadbyCounty!G79</f>
        <v>-82.107</v>
      </c>
      <c r="H83" s="20"/>
    </row>
    <row r="84" spans="1:8" ht="12.75">
      <c r="A84" s="20" t="s">
        <v>138</v>
      </c>
      <c r="B84" s="14">
        <f>WinterGenerationbyCounty!B80-WinterLoadbyCounty!B80</f>
        <v>-431.34464775</v>
      </c>
      <c r="C84" s="14">
        <f>WinterGenerationbyCounty!C80-WinterLoadbyCounty!C80</f>
        <v>-446.9392959887499</v>
      </c>
      <c r="D84" s="14">
        <f>WinterGenerationbyCounty!D80-WinterLoadbyCounty!D80</f>
        <v>-465.86149746869376</v>
      </c>
      <c r="E84" s="14">
        <f>WinterGenerationbyCounty!E80-WinterLoadbyCounty!E80</f>
        <v>-486.0362549560373</v>
      </c>
      <c r="F84" s="14">
        <f>WinterGenerationbyCounty!F80-WinterLoadbyCounty!F80</f>
        <v>-505.612310529042</v>
      </c>
      <c r="G84" s="14">
        <f>WinterGenerationbyCounty!G80-WinterLoadbyCounty!G80</f>
        <v>-523.528</v>
      </c>
      <c r="H84" s="20"/>
    </row>
    <row r="85" spans="1:8" ht="12.75">
      <c r="A85" s="20" t="s">
        <v>139</v>
      </c>
      <c r="B85" s="14">
        <f>WinterGenerationbyCounty!B81-WinterLoadbyCounty!B81</f>
        <v>1331.475</v>
      </c>
      <c r="C85" s="14">
        <f>WinterGenerationbyCounty!C81-WinterLoadbyCounty!C81</f>
        <v>1330.415</v>
      </c>
      <c r="D85" s="14">
        <f>WinterGenerationbyCounty!D81-WinterLoadbyCounty!D81</f>
        <v>1329.281</v>
      </c>
      <c r="E85" s="14">
        <f>WinterGenerationbyCounty!E81-WinterLoadbyCounty!E81</f>
        <v>1328.063</v>
      </c>
      <c r="F85" s="14">
        <f>WinterGenerationbyCounty!F81-WinterLoadbyCounty!F81</f>
        <v>1326.751</v>
      </c>
      <c r="G85" s="14">
        <f>WinterGenerationbyCounty!G81-WinterLoadbyCounty!G81</f>
        <v>1325.341</v>
      </c>
      <c r="H85" s="20"/>
    </row>
    <row r="86" spans="1:8" ht="12.75">
      <c r="A86" s="20" t="s">
        <v>140</v>
      </c>
      <c r="B86" s="14">
        <f>WinterGenerationbyCounty!B82-WinterLoadbyCounty!B82</f>
        <v>1495.349857142857</v>
      </c>
      <c r="C86" s="14">
        <f>WinterGenerationbyCounty!C82-WinterLoadbyCounty!C82</f>
        <v>1482.6328571428571</v>
      </c>
      <c r="D86" s="14">
        <f>WinterGenerationbyCounty!D82-WinterLoadbyCounty!D82</f>
        <v>1468.854857142857</v>
      </c>
      <c r="E86" s="14">
        <f>WinterGenerationbyCounty!E82-WinterLoadbyCounty!E82</f>
        <v>1454.280857142857</v>
      </c>
      <c r="F86" s="14">
        <f>WinterGenerationbyCounty!F82-WinterLoadbyCounty!F82</f>
        <v>1438.819857142857</v>
      </c>
      <c r="G86" s="14">
        <f>WinterGenerationbyCounty!G82-WinterLoadbyCounty!G82</f>
        <v>1422.415</v>
      </c>
      <c r="H86" s="20"/>
    </row>
    <row r="87" spans="1:8" ht="12.75">
      <c r="A87" s="20" t="s">
        <v>141</v>
      </c>
      <c r="B87" s="14">
        <f>WinterGenerationbyCounty!B83-WinterLoadbyCounty!B83</f>
        <v>-3.5350125322384973</v>
      </c>
      <c r="C87" s="14">
        <f>WinterGenerationbyCounty!C83-WinterLoadbyCounty!C83</f>
        <v>-3.6970257271434086</v>
      </c>
      <c r="D87" s="14">
        <f>WinterGenerationbyCounty!D83-WinterLoadbyCounty!D83</f>
        <v>-3.8176359172131</v>
      </c>
      <c r="E87" s="14">
        <f>WinterGenerationbyCounty!E83-WinterLoadbyCounty!E83</f>
        <v>-3.985198109639605</v>
      </c>
      <c r="F87" s="14">
        <f>WinterGenerationbyCounty!F83-WinterLoadbyCounty!F83</f>
        <v>-4.074251075567766</v>
      </c>
      <c r="G87" s="14">
        <f>WinterGenerationbyCounty!G83-WinterLoadbyCounty!G83</f>
        <v>-4.241</v>
      </c>
      <c r="H87" s="20"/>
    </row>
    <row r="88" spans="1:8" ht="12.75">
      <c r="A88" s="20" t="s">
        <v>142</v>
      </c>
      <c r="B88" s="14">
        <f>WinterGenerationbyCounty!B84-WinterLoadbyCounty!B84</f>
        <v>-27.615984719999997</v>
      </c>
      <c r="C88" s="14">
        <f>WinterGenerationbyCounty!C84-WinterLoadbyCounty!C84</f>
        <v>-27.86832464359999</v>
      </c>
      <c r="D88" s="14">
        <f>WinterGenerationbyCounty!D84-WinterLoadbyCounty!D84</f>
        <v>-28.123166266817996</v>
      </c>
      <c r="E88" s="14">
        <f>WinterGenerationbyCounty!E84-WinterLoadbyCounty!E84</f>
        <v>-28.381512098152083</v>
      </c>
      <c r="F88" s="14">
        <f>WinterGenerationbyCounty!F84-WinterLoadbyCounty!F84</f>
        <v>-28.643364658642838</v>
      </c>
      <c r="G88" s="14">
        <f>WinterGenerationbyCounty!G84-WinterLoadbyCounty!G84</f>
        <v>-28.909</v>
      </c>
      <c r="H88" s="20"/>
    </row>
    <row r="89" spans="1:8" ht="12.75">
      <c r="A89" s="20" t="s">
        <v>143</v>
      </c>
      <c r="B89" s="14">
        <f>WinterGenerationbyCounty!B85-WinterLoadbyCounty!B85</f>
        <v>-18.872204794047327</v>
      </c>
      <c r="C89" s="14">
        <f>WinterGenerationbyCounty!C85-WinterLoadbyCounty!C85</f>
        <v>-19.00872958809466</v>
      </c>
      <c r="D89" s="14">
        <f>WinterGenerationbyCounty!D85-WinterLoadbyCounty!D85</f>
        <v>-19.146254382141986</v>
      </c>
      <c r="E89" s="14">
        <f>WinterGenerationbyCounty!E85-WinterLoadbyCounty!E85</f>
        <v>-19.283779176189313</v>
      </c>
      <c r="F89" s="14">
        <f>WinterGenerationbyCounty!F85-WinterLoadbyCounty!F85</f>
        <v>-19.421303970236643</v>
      </c>
      <c r="G89" s="14">
        <f>WinterGenerationbyCounty!G85-WinterLoadbyCounty!G85</f>
        <v>-19.558</v>
      </c>
      <c r="H89" s="20"/>
    </row>
    <row r="90" spans="1:8" ht="12.75">
      <c r="A90" s="20" t="s">
        <v>144</v>
      </c>
      <c r="B90" s="14">
        <f>WinterGenerationbyCounty!B86-WinterLoadbyCounty!B86</f>
        <v>-2377.7792006901764</v>
      </c>
      <c r="C90" s="14">
        <f>WinterGenerationbyCounty!C86-WinterLoadbyCounty!C86</f>
        <v>-2563.1774062523327</v>
      </c>
      <c r="D90" s="14">
        <f>WinterGenerationbyCounty!D86-WinterLoadbyCounty!D86</f>
        <v>-2773.996175488579</v>
      </c>
      <c r="E90" s="14">
        <f>WinterGenerationbyCounty!E86-WinterLoadbyCounty!E86</f>
        <v>-2947.8699454867237</v>
      </c>
      <c r="F90" s="14">
        <f>WinterGenerationbyCounty!F86-WinterLoadbyCounty!F86</f>
        <v>-3110.766253362168</v>
      </c>
      <c r="G90" s="14">
        <f>WinterGenerationbyCounty!G86-WinterLoadbyCounty!G86</f>
        <v>-3258.4570000000003</v>
      </c>
      <c r="H90" s="20"/>
    </row>
    <row r="91" spans="1:8" ht="12.75">
      <c r="A91" s="20" t="s">
        <v>145</v>
      </c>
      <c r="B91" s="14">
        <f>WinterGenerationbyCounty!B87-WinterLoadbyCounty!B87</f>
        <v>-15.93712777189137</v>
      </c>
      <c r="C91" s="14">
        <f>WinterGenerationbyCounty!C87-WinterLoadbyCounty!C87</f>
        <v>-16.36992155144456</v>
      </c>
      <c r="D91" s="14">
        <f>WinterGenerationbyCounty!D87-WinterLoadbyCounty!D87</f>
        <v>-16.81414930908696</v>
      </c>
      <c r="E91" s="14">
        <f>WinterGenerationbyCounty!E87-WinterLoadbyCounty!E87</f>
        <v>-17.255995066293806</v>
      </c>
      <c r="F91" s="14">
        <f>WinterGenerationbyCounty!F87-WinterLoadbyCounty!F87</f>
        <v>-17.69353871564785</v>
      </c>
      <c r="G91" s="14">
        <f>WinterGenerationbyCounty!G87-WinterLoadbyCounty!G87</f>
        <v>-18.128</v>
      </c>
      <c r="H91" s="20"/>
    </row>
    <row r="92" spans="1:8" ht="12.75">
      <c r="A92" s="20" t="s">
        <v>146</v>
      </c>
      <c r="B92" s="14">
        <f>WinterGenerationbyCounty!B88-WinterLoadbyCounty!B88</f>
        <v>559.509</v>
      </c>
      <c r="C92" s="14">
        <f>WinterGenerationbyCounty!C88-WinterLoadbyCounty!C88</f>
        <v>542.96</v>
      </c>
      <c r="D92" s="14">
        <f>WinterGenerationbyCounty!D88-WinterLoadbyCounty!D88</f>
        <v>522.358</v>
      </c>
      <c r="E92" s="14">
        <f>WinterGenerationbyCounty!E88-WinterLoadbyCounty!E88</f>
        <v>499.74</v>
      </c>
      <c r="F92" s="14">
        <f>WinterGenerationbyCounty!F88-WinterLoadbyCounty!F88</f>
        <v>477.728</v>
      </c>
      <c r="G92" s="14">
        <f>WinterGenerationbyCounty!G88-WinterLoadbyCounty!G88</f>
        <v>454.568</v>
      </c>
      <c r="H92" s="20"/>
    </row>
    <row r="93" spans="1:8" ht="12.75">
      <c r="A93" s="20" t="s">
        <v>147</v>
      </c>
      <c r="B93" s="14">
        <f>WinterGenerationbyCounty!B89-WinterLoadbyCounty!B89</f>
        <v>32.03190000000001</v>
      </c>
      <c r="C93" s="14">
        <f>WinterGenerationbyCounty!C89-WinterLoadbyCounty!C89</f>
        <v>27.05503333333334</v>
      </c>
      <c r="D93" s="14">
        <f>WinterGenerationbyCounty!D89-WinterLoadbyCounty!D89</f>
        <v>22.956700000000012</v>
      </c>
      <c r="E93" s="14">
        <f>WinterGenerationbyCounty!E89-WinterLoadbyCounty!E89</f>
        <v>40.89070000000001</v>
      </c>
      <c r="F93" s="14">
        <f>WinterGenerationbyCounty!F89-WinterLoadbyCounty!F89</f>
        <v>37.63109143909719</v>
      </c>
      <c r="G93" s="14">
        <f>WinterGenerationbyCounty!G89-WinterLoadbyCounty!G89</f>
        <v>34.15100000000001</v>
      </c>
      <c r="H93" s="20"/>
    </row>
    <row r="94" spans="1:8" ht="12.75">
      <c r="A94" s="20" t="s">
        <v>148</v>
      </c>
      <c r="B94" s="14">
        <f>WinterGenerationbyCounty!B90-WinterLoadbyCounty!B90</f>
        <v>794.5933600000001</v>
      </c>
      <c r="C94" s="14">
        <f>WinterGenerationbyCounty!C90-WinterLoadbyCounty!C90</f>
        <v>751.2362711000544</v>
      </c>
      <c r="D94" s="14">
        <f>WinterGenerationbyCounty!D90-WinterLoadbyCounty!D90</f>
        <v>696.9994789084901</v>
      </c>
      <c r="E94" s="14">
        <f>WinterGenerationbyCounty!E90-WinterLoadbyCounty!E90</f>
        <v>625.2617551912531</v>
      </c>
      <c r="F94" s="14">
        <f>WinterGenerationbyCounty!F90-WinterLoadbyCounty!F90</f>
        <v>568.9002839847446</v>
      </c>
      <c r="G94" s="14">
        <f>WinterGenerationbyCounty!G90-WinterLoadbyCounty!G90</f>
        <v>493.135</v>
      </c>
      <c r="H94" s="20"/>
    </row>
    <row r="95" spans="1:8" ht="12.75">
      <c r="A95" s="20" t="s">
        <v>149</v>
      </c>
      <c r="B95" s="14">
        <f>WinterGenerationbyCounty!B91-WinterLoadbyCounty!B91</f>
        <v>-111.30145788</v>
      </c>
      <c r="C95" s="14">
        <f>WinterGenerationbyCounty!C91-WinterLoadbyCounty!C91</f>
        <v>-114.63623245880001</v>
      </c>
      <c r="D95" s="14">
        <f>WinterGenerationbyCounty!D91-WinterLoadbyCounty!D91</f>
        <v>-117.87833478338801</v>
      </c>
      <c r="E95" s="14">
        <f>WinterGenerationbyCounty!E91-WinterLoadbyCounty!E91</f>
        <v>-121.03878813122189</v>
      </c>
      <c r="F95" s="14">
        <f>WinterGenerationbyCounty!F91-WinterLoadbyCounty!F91</f>
        <v>-125.92261601253409</v>
      </c>
      <c r="G95" s="14">
        <f>WinterGenerationbyCounty!G91-WinterLoadbyCounty!G91</f>
        <v>-129.539</v>
      </c>
      <c r="H95" s="20"/>
    </row>
    <row r="96" spans="1:8" ht="12.75">
      <c r="A96" s="20" t="s">
        <v>150</v>
      </c>
      <c r="B96" s="14">
        <f>WinterGenerationbyCounty!B92-WinterLoadbyCounty!B92</f>
        <v>1639.525</v>
      </c>
      <c r="C96" s="14">
        <f>WinterGenerationbyCounty!C92-WinterLoadbyCounty!C92</f>
        <v>1633.814</v>
      </c>
      <c r="D96" s="14">
        <f>WinterGenerationbyCounty!D92-WinterLoadbyCounty!D92</f>
        <v>1633.616</v>
      </c>
      <c r="E96" s="14">
        <f>WinterGenerationbyCounty!E92-WinterLoadbyCounty!E92</f>
        <v>1627.978</v>
      </c>
      <c r="F96" s="14">
        <f>WinterGenerationbyCounty!F92-WinterLoadbyCounty!F92</f>
        <v>1622.164</v>
      </c>
      <c r="G96" s="14">
        <f>WinterGenerationbyCounty!G92-WinterLoadbyCounty!G92</f>
        <v>1616.674</v>
      </c>
      <c r="H96" s="20"/>
    </row>
    <row r="97" spans="1:8" ht="12.75">
      <c r="A97" s="20" t="s">
        <v>151</v>
      </c>
      <c r="B97" s="14">
        <f>WinterGenerationbyCounty!B93-WinterLoadbyCounty!B93</f>
        <v>-82.35837902400002</v>
      </c>
      <c r="C97" s="14">
        <f>WinterGenerationbyCounty!C93-WinterLoadbyCounty!C93</f>
        <v>-83.95188132615999</v>
      </c>
      <c r="D97" s="14">
        <f>WinterGenerationbyCounty!D93-WinterLoadbyCounty!D93</f>
        <v>-85.58682980158</v>
      </c>
      <c r="E97" s="14">
        <f>WinterGenerationbyCounty!E93-WinterLoadbyCounty!E93</f>
        <v>-94.11461213499739</v>
      </c>
      <c r="F97" s="14">
        <f>WinterGenerationbyCounty!F93-WinterLoadbyCounty!F93</f>
        <v>-97.50221775102133</v>
      </c>
      <c r="G97" s="14">
        <f>WinterGenerationbyCounty!G93-WinterLoadbyCounty!G93</f>
        <v>-101.511</v>
      </c>
      <c r="H97" s="20"/>
    </row>
    <row r="98" spans="1:8" ht="12.75">
      <c r="A98" s="20" t="s">
        <v>152</v>
      </c>
      <c r="B98" s="14">
        <f>WinterGenerationbyCounty!B94-WinterLoadbyCounty!B94</f>
        <v>-40.890155150020554</v>
      </c>
      <c r="C98" s="14">
        <f>WinterGenerationbyCounty!C94-WinterLoadbyCounty!C94</f>
        <v>-41.250155150020554</v>
      </c>
      <c r="D98" s="14">
        <f>WinterGenerationbyCounty!D94-WinterLoadbyCounty!D94</f>
        <v>-41.250155150020554</v>
      </c>
      <c r="E98" s="14">
        <f>WinterGenerationbyCounty!E94-WinterLoadbyCounty!E94</f>
        <v>-41.61015515002055</v>
      </c>
      <c r="F98" s="14">
        <f>WinterGenerationbyCounty!F94-WinterLoadbyCounty!F94</f>
        <v>-41.61015515002055</v>
      </c>
      <c r="G98" s="14">
        <f>WinterGenerationbyCounty!G94-WinterLoadbyCounty!G94</f>
        <v>-41.97</v>
      </c>
      <c r="H98" s="20"/>
    </row>
    <row r="99" spans="1:8" ht="12.75">
      <c r="A99" s="20" t="s">
        <v>153</v>
      </c>
      <c r="B99" s="14">
        <f>WinterGenerationbyCounty!B95-WinterLoadbyCounty!B95</f>
        <v>99.19999999999999</v>
      </c>
      <c r="C99" s="14">
        <f>WinterGenerationbyCounty!C95-WinterLoadbyCounty!C95</f>
        <v>98.39999999999999</v>
      </c>
      <c r="D99" s="14">
        <f>WinterGenerationbyCounty!D95-WinterLoadbyCounty!D95</f>
        <v>97.6</v>
      </c>
      <c r="E99" s="14">
        <f>WinterGenerationbyCounty!E95-WinterLoadbyCounty!E95</f>
        <v>86.8</v>
      </c>
      <c r="F99" s="14">
        <f>WinterGenerationbyCounty!F95-WinterLoadbyCounty!F95</f>
        <v>96.1</v>
      </c>
      <c r="G99" s="14">
        <f>WinterGenerationbyCounty!G95-WinterLoadbyCounty!G95</f>
        <v>95.19999999999999</v>
      </c>
      <c r="H99" s="20"/>
    </row>
    <row r="100" spans="1:8" ht="12.75">
      <c r="A100" s="20" t="s">
        <v>154</v>
      </c>
      <c r="B100" s="14">
        <f>WinterGenerationbyCounty!B96-WinterLoadbyCounty!B96</f>
        <v>-120.44235188196112</v>
      </c>
      <c r="C100" s="14">
        <f>WinterGenerationbyCounty!C96-WinterLoadbyCounty!C96</f>
        <v>-127.2453578877745</v>
      </c>
      <c r="D100" s="14">
        <f>WinterGenerationbyCounty!D96-WinterLoadbyCounty!D96</f>
        <v>-116.01095891898598</v>
      </c>
      <c r="E100" s="14">
        <f>WinterGenerationbyCounty!E96-WinterLoadbyCounty!E96</f>
        <v>-125.50885084766523</v>
      </c>
      <c r="F100" s="14">
        <f>WinterGenerationbyCounty!F96-WinterLoadbyCounty!F96</f>
        <v>-131.44508566830797</v>
      </c>
      <c r="G100" s="14">
        <f>WinterGenerationbyCounty!G96-WinterLoadbyCounty!G96</f>
        <v>-138.28300000000002</v>
      </c>
      <c r="H100" s="20"/>
    </row>
    <row r="101" spans="1:8" ht="12.75">
      <c r="A101" s="20" t="s">
        <v>155</v>
      </c>
      <c r="B101" s="14">
        <f>WinterGenerationbyCounty!B97-WinterLoadbyCounty!B97</f>
        <v>-11.030524037430348</v>
      </c>
      <c r="C101" s="14">
        <f>WinterGenerationbyCounty!C97-WinterLoadbyCounty!C97</f>
        <v>-11.230289895498597</v>
      </c>
      <c r="D101" s="14">
        <f>WinterGenerationbyCounty!D97-WinterLoadbyCounty!D97</f>
        <v>-11.443052619054445</v>
      </c>
      <c r="E101" s="14">
        <f>WinterGenerationbyCounty!E97-WinterLoadbyCounty!E97</f>
        <v>-11.665334216025315</v>
      </c>
      <c r="F101" s="14">
        <f>WinterGenerationbyCounty!F97-WinterLoadbyCounty!F97</f>
        <v>-11.864161596626298</v>
      </c>
      <c r="G101" s="14">
        <f>WinterGenerationbyCounty!G97-WinterLoadbyCounty!G97</f>
        <v>-12.081</v>
      </c>
      <c r="H101" s="20"/>
    </row>
    <row r="102" spans="1:8" ht="12.75">
      <c r="A102" s="20" t="s">
        <v>156</v>
      </c>
      <c r="B102" s="14">
        <f>WinterGenerationbyCounty!B98-WinterLoadbyCounty!B98</f>
        <v>605.1349928</v>
      </c>
      <c r="C102" s="14">
        <f>WinterGenerationbyCounty!C98-WinterLoadbyCounty!C98</f>
        <v>604.512297764</v>
      </c>
      <c r="D102" s="14">
        <f>WinterGenerationbyCounty!D98-WinterLoadbyCounty!D98</f>
        <v>603.88747425282</v>
      </c>
      <c r="E102" s="14">
        <f>WinterGenerationbyCounty!E98-WinterLoadbyCounty!E98</f>
        <v>603.2615216240841</v>
      </c>
      <c r="F102" s="14">
        <f>WinterGenerationbyCounty!F98-WinterLoadbyCounty!F98</f>
        <v>602.6344392322045</v>
      </c>
      <c r="G102" s="14">
        <f>WinterGenerationbyCounty!G98-WinterLoadbyCounty!G98</f>
        <v>602.006</v>
      </c>
      <c r="H102" s="20"/>
    </row>
    <row r="103" spans="1:8" ht="12.75">
      <c r="A103" s="20" t="s">
        <v>157</v>
      </c>
      <c r="B103" s="14">
        <f>WinterGenerationbyCounty!B99-WinterLoadbyCounty!B99</f>
        <v>-34.635044737831585</v>
      </c>
      <c r="C103" s="14">
        <f>WinterGenerationbyCounty!C99-WinterLoadbyCounty!C99</f>
        <v>-35.1632917418272</v>
      </c>
      <c r="D103" s="14">
        <f>WinterGenerationbyCounty!D99-WinterLoadbyCounty!D99</f>
        <v>-35.70201442370886</v>
      </c>
      <c r="E103" s="14">
        <f>WinterGenerationbyCounty!E99-WinterLoadbyCounty!E99</f>
        <v>-36.251547580908344</v>
      </c>
      <c r="F103" s="14">
        <f>WinterGenerationbyCounty!F99-WinterLoadbyCounty!F99</f>
        <v>-36.79484913257347</v>
      </c>
      <c r="G103" s="14">
        <f>WinterGenerationbyCounty!G99-WinterLoadbyCounty!G99</f>
        <v>-37.312</v>
      </c>
      <c r="H103" s="20"/>
    </row>
    <row r="104" spans="1:8" ht="12.75">
      <c r="A104" s="20" t="s">
        <v>158</v>
      </c>
      <c r="B104" s="14">
        <f>WinterGenerationbyCounty!B100-WinterLoadbyCounty!B100</f>
        <v>-6.961588797887377</v>
      </c>
      <c r="C104" s="14">
        <f>WinterGenerationbyCounty!C100-WinterLoadbyCounty!C100</f>
        <v>-7.152916595774753</v>
      </c>
      <c r="D104" s="14">
        <f>WinterGenerationbyCounty!D100-WinterLoadbyCounty!D100</f>
        <v>-7.344244393662131</v>
      </c>
      <c r="E104" s="14">
        <f>WinterGenerationbyCounty!E100-WinterLoadbyCounty!E100</f>
        <v>-7.535572191549508</v>
      </c>
      <c r="F104" s="14">
        <f>WinterGenerationbyCounty!F100-WinterLoadbyCounty!F100</f>
        <v>-7.726899989436885</v>
      </c>
      <c r="G104" s="14">
        <f>WinterGenerationbyCounty!G100-WinterLoadbyCounty!G100</f>
        <v>-7.919</v>
      </c>
      <c r="H104" s="20"/>
    </row>
    <row r="105" spans="1:8" ht="12.75">
      <c r="A105" s="20" t="s">
        <v>159</v>
      </c>
      <c r="B105" s="14">
        <f>WinterGenerationbyCounty!B101-WinterLoadbyCounty!B101</f>
        <v>-3.8278138279569895</v>
      </c>
      <c r="C105" s="14">
        <f>WinterGenerationbyCounty!C101-WinterLoadbyCounty!C101</f>
        <v>-3.921074911956989</v>
      </c>
      <c r="D105" s="14">
        <f>WinterGenerationbyCounty!D101-WinterLoadbyCounty!D101</f>
        <v>-4.018252961484989</v>
      </c>
      <c r="E105" s="14">
        <f>WinterGenerationbyCounty!E101-WinterLoadbyCounty!E101</f>
        <v>-4.119512489093165</v>
      </c>
      <c r="F105" s="14">
        <f>WinterGenerationbyCounty!F101-WinterLoadbyCounty!F101</f>
        <v>-4.225024916860885</v>
      </c>
      <c r="G105" s="14">
        <f>WinterGenerationbyCounty!G101-WinterLoadbyCounty!G101</f>
        <v>-4.335</v>
      </c>
      <c r="H105" s="20"/>
    </row>
    <row r="106" spans="1:8" ht="12.75">
      <c r="A106" s="20" t="s">
        <v>160</v>
      </c>
      <c r="B106" s="14">
        <f>WinterGenerationbyCounty!B102-WinterLoadbyCounty!B102</f>
        <v>-90.27883073278588</v>
      </c>
      <c r="C106" s="14">
        <f>WinterGenerationbyCounty!C102-WinterLoadbyCounty!C102</f>
        <v>-92.28542071847315</v>
      </c>
      <c r="D106" s="14">
        <f>WinterGenerationbyCounty!D102-WinterLoadbyCounty!D102</f>
        <v>-94.30282202164818</v>
      </c>
      <c r="E106" s="14">
        <f>WinterGenerationbyCounty!E102-WinterLoadbyCounty!E102</f>
        <v>-96.33134686219776</v>
      </c>
      <c r="F106" s="14">
        <f>WinterGenerationbyCounty!F102-WinterLoadbyCounty!F102</f>
        <v>-98.29937788691352</v>
      </c>
      <c r="G106" s="14">
        <f>WinterGenerationbyCounty!G102-WinterLoadbyCounty!G102</f>
        <v>-100.243</v>
      </c>
      <c r="H106" s="20"/>
    </row>
    <row r="107" spans="1:8" ht="12.75">
      <c r="A107" s="20" t="s">
        <v>161</v>
      </c>
      <c r="B107" s="14">
        <f>WinterGenerationbyCounty!B103-WinterLoadbyCounty!B103</f>
        <v>-116.945</v>
      </c>
      <c r="C107" s="14">
        <f>WinterGenerationbyCounty!C103-WinterLoadbyCounty!C103</f>
        <v>-142.378</v>
      </c>
      <c r="D107" s="14">
        <f>WinterGenerationbyCounty!D103-WinterLoadbyCounty!D103</f>
        <v>-158.469</v>
      </c>
      <c r="E107" s="14">
        <f>WinterGenerationbyCounty!E103-WinterLoadbyCounty!E103</f>
        <v>-175.805</v>
      </c>
      <c r="F107" s="14">
        <f>WinterGenerationbyCounty!F103-WinterLoadbyCounty!F103</f>
        <v>-193.034</v>
      </c>
      <c r="G107" s="14">
        <f>WinterGenerationbyCounty!G103-WinterLoadbyCounty!G103</f>
        <v>-212.42700000000002</v>
      </c>
      <c r="H107" s="20"/>
    </row>
    <row r="108" spans="1:8" ht="12.75">
      <c r="A108" s="20" t="s">
        <v>162</v>
      </c>
      <c r="B108" s="14">
        <f>WinterGenerationbyCounty!B104-WinterLoadbyCounty!B104</f>
        <v>-42.8251061276038</v>
      </c>
      <c r="C108" s="14">
        <f>WinterGenerationbyCounty!C104-WinterLoadbyCounty!C104</f>
        <v>-44.481583618392605</v>
      </c>
      <c r="D108" s="14">
        <f>WinterGenerationbyCounty!D104-WinterLoadbyCounty!D104</f>
        <v>-46.021870519597776</v>
      </c>
      <c r="E108" s="14">
        <f>WinterGenerationbyCounty!E104-WinterLoadbyCounty!E104</f>
        <v>-47.622450839332714</v>
      </c>
      <c r="F108" s="14">
        <f>WinterGenerationbyCounty!F104-WinterLoadbyCounty!F104</f>
        <v>-49.2375893787835</v>
      </c>
      <c r="G108" s="14">
        <f>WinterGenerationbyCounty!G104-WinterLoadbyCounty!G104</f>
        <v>-50.83</v>
      </c>
      <c r="H108" s="20"/>
    </row>
    <row r="109" spans="1:8" ht="12.75">
      <c r="A109" s="20" t="s">
        <v>163</v>
      </c>
      <c r="B109" s="14">
        <f>WinterGenerationbyCounty!B105-WinterLoadbyCounty!B105</f>
        <v>-24.655311363549913</v>
      </c>
      <c r="C109" s="14">
        <f>WinterGenerationbyCounty!C105-WinterLoadbyCounty!C105</f>
        <v>-25.686664748083246</v>
      </c>
      <c r="D109" s="14">
        <f>WinterGenerationbyCounty!D105-WinterLoadbyCounty!D105</f>
        <v>-25.91876305191083</v>
      </c>
      <c r="E109" s="14">
        <f>WinterGenerationbyCounty!E105-WinterLoadbyCounty!E105</f>
        <v>-26.1516137242256</v>
      </c>
      <c r="F109" s="14">
        <f>WinterGenerationbyCounty!F105-WinterLoadbyCounty!F105</f>
        <v>-26.484998130904458</v>
      </c>
      <c r="G109" s="14">
        <f>WinterGenerationbyCounty!G105-WinterLoadbyCounty!G105</f>
        <v>-26.806</v>
      </c>
      <c r="H109" s="20"/>
    </row>
    <row r="110" spans="1:8" ht="12.75">
      <c r="A110" s="20" t="s">
        <v>164</v>
      </c>
      <c r="B110" s="14">
        <f>WinterGenerationbyCounty!B106-WinterLoadbyCounty!B106</f>
        <v>1410.12363</v>
      </c>
      <c r="C110" s="14">
        <f>WinterGenerationbyCounty!C106-WinterLoadbyCounty!C106</f>
        <v>1341.78443</v>
      </c>
      <c r="D110" s="14">
        <f>WinterGenerationbyCounty!D106-WinterLoadbyCounty!D106</f>
        <v>1308.7429233333332</v>
      </c>
      <c r="E110" s="14">
        <f>WinterGenerationbyCounty!E106-WinterLoadbyCounty!E106</f>
        <v>1267.1539233333333</v>
      </c>
      <c r="F110" s="14">
        <f>WinterGenerationbyCounty!F106-WinterLoadbyCounty!F106</f>
        <v>1237.158251425079</v>
      </c>
      <c r="G110" s="14">
        <f>WinterGenerationbyCounty!G106-WinterLoadbyCounty!G106</f>
        <v>1204.914</v>
      </c>
      <c r="H110" s="20"/>
    </row>
    <row r="111" spans="1:8" ht="12.75">
      <c r="A111" s="20" t="s">
        <v>165</v>
      </c>
      <c r="B111" s="14">
        <f>WinterGenerationbyCounty!B107-WinterLoadbyCounty!B107</f>
        <v>-118.311</v>
      </c>
      <c r="C111" s="14">
        <f>WinterGenerationbyCounty!C107-WinterLoadbyCounty!C107</f>
        <v>-107.723</v>
      </c>
      <c r="D111" s="14">
        <f>WinterGenerationbyCounty!D107-WinterLoadbyCounty!D107</f>
        <v>-114.33</v>
      </c>
      <c r="E111" s="14">
        <f>WinterGenerationbyCounty!E107-WinterLoadbyCounty!E107</f>
        <v>-121.238</v>
      </c>
      <c r="F111" s="14">
        <f>WinterGenerationbyCounty!F107-WinterLoadbyCounty!F107</f>
        <v>-124.456</v>
      </c>
      <c r="G111" s="14">
        <f>WinterGenerationbyCounty!G107-WinterLoadbyCounty!G107</f>
        <v>-132.044</v>
      </c>
      <c r="H111" s="20"/>
    </row>
    <row r="112" spans="1:8" ht="12.75">
      <c r="A112" s="20" t="s">
        <v>166</v>
      </c>
      <c r="B112" s="14">
        <f>WinterGenerationbyCounty!B108-WinterLoadbyCounty!B108</f>
        <v>-1.22672</v>
      </c>
      <c r="C112" s="14">
        <f>WinterGenerationbyCounty!C108-WinterLoadbyCounty!C108</f>
        <v>-1.2268</v>
      </c>
      <c r="D112" s="14">
        <f>WinterGenerationbyCounty!D108-WinterLoadbyCounty!D108</f>
        <v>-1.22672</v>
      </c>
      <c r="E112" s="14">
        <f>WinterGenerationbyCounty!E108-WinterLoadbyCounty!E108</f>
        <v>-1.22672</v>
      </c>
      <c r="F112" s="14">
        <f>WinterGenerationbyCounty!F108-WinterLoadbyCounty!F108</f>
        <v>-1.32946</v>
      </c>
      <c r="G112" s="14">
        <f>WinterGenerationbyCounty!G108-WinterLoadbyCounty!G108</f>
        <v>-1.33</v>
      </c>
      <c r="H112" s="20"/>
    </row>
    <row r="113" spans="1:8" ht="12.75">
      <c r="A113" s="20" t="s">
        <v>167</v>
      </c>
      <c r="B113" s="14">
        <f>WinterGenerationbyCounty!B109-WinterLoadbyCounty!B109</f>
        <v>-54.64119194435879</v>
      </c>
      <c r="C113" s="14">
        <f>WinterGenerationbyCounty!C109-WinterLoadbyCounty!C109</f>
        <v>-54.800943888717576</v>
      </c>
      <c r="D113" s="14">
        <f>WinterGenerationbyCounty!D109-WinterLoadbyCounty!D109</f>
        <v>-54.960695833076365</v>
      </c>
      <c r="E113" s="14">
        <f>WinterGenerationbyCounty!E109-WinterLoadbyCounty!E109</f>
        <v>-55.12044777743516</v>
      </c>
      <c r="F113" s="14">
        <f>WinterGenerationbyCounty!F109-WinterLoadbyCounty!F109</f>
        <v>-55.28019972179395</v>
      </c>
      <c r="G113" s="14">
        <f>WinterGenerationbyCounty!G109-WinterLoadbyCounty!G109</f>
        <v>-55.44</v>
      </c>
      <c r="H113" s="20"/>
    </row>
    <row r="114" spans="1:8" ht="12.75">
      <c r="A114" s="20" t="s">
        <v>168</v>
      </c>
      <c r="B114" s="14">
        <f>WinterGenerationbyCounty!B110-WinterLoadbyCounty!B110</f>
        <v>-163.033</v>
      </c>
      <c r="C114" s="14">
        <f>WinterGenerationbyCounty!C110-WinterLoadbyCounty!C110</f>
        <v>-167.516</v>
      </c>
      <c r="D114" s="14">
        <f>WinterGenerationbyCounty!D110-WinterLoadbyCounty!D110</f>
        <v>-172.062</v>
      </c>
      <c r="E114" s="14">
        <f>WinterGenerationbyCounty!E110-WinterLoadbyCounty!E110</f>
        <v>-176.679</v>
      </c>
      <c r="F114" s="14">
        <f>WinterGenerationbyCounty!F110-WinterLoadbyCounty!F110</f>
        <v>-181.401</v>
      </c>
      <c r="G114" s="14">
        <f>WinterGenerationbyCounty!G110-WinterLoadbyCounty!G110</f>
        <v>-186.182</v>
      </c>
      <c r="H114" s="20"/>
    </row>
    <row r="115" spans="1:8" ht="12.75">
      <c r="A115" s="20" t="s">
        <v>169</v>
      </c>
      <c r="B115" s="14">
        <f>WinterGenerationbyCounty!B111-WinterLoadbyCounty!B111</f>
        <v>-23.596184895336787</v>
      </c>
      <c r="C115" s="14">
        <f>WinterGenerationbyCounty!C111-WinterLoadbyCounty!C111</f>
        <v>-24.090289790673577</v>
      </c>
      <c r="D115" s="14">
        <f>WinterGenerationbyCounty!D111-WinterLoadbyCounty!D111</f>
        <v>-24.588394686010364</v>
      </c>
      <c r="E115" s="14">
        <f>WinterGenerationbyCounty!E111-WinterLoadbyCounty!E111</f>
        <v>-25.09349958134715</v>
      </c>
      <c r="F115" s="14">
        <f>WinterGenerationbyCounty!F111-WinterLoadbyCounty!F111</f>
        <v>-25.60460447668394</v>
      </c>
      <c r="G115" s="14">
        <f>WinterGenerationbyCounty!G111-WinterLoadbyCounty!G111</f>
        <v>-26.119</v>
      </c>
      <c r="H115" s="20"/>
    </row>
    <row r="116" spans="1:8" ht="12.75">
      <c r="A116" s="20" t="s">
        <v>170</v>
      </c>
      <c r="B116" s="14">
        <f>WinterGenerationbyCounty!B112-WinterLoadbyCounty!B112</f>
        <v>-7.8564799999999995</v>
      </c>
      <c r="C116" s="14">
        <f>WinterGenerationbyCounty!C112-WinterLoadbyCounty!C112</f>
        <v>-7.8564799999999995</v>
      </c>
      <c r="D116" s="14">
        <f>WinterGenerationbyCounty!D112-WinterLoadbyCounty!D112</f>
        <v>-7.8564799999999995</v>
      </c>
      <c r="E116" s="14">
        <f>WinterGenerationbyCounty!E112-WinterLoadbyCounty!E112</f>
        <v>-7.8564799999999995</v>
      </c>
      <c r="F116" s="14">
        <f>WinterGenerationbyCounty!F112-WinterLoadbyCounty!F112</f>
        <v>-7.8564799999999995</v>
      </c>
      <c r="G116" s="14">
        <f>WinterGenerationbyCounty!G112-WinterLoadbyCounty!G112</f>
        <v>-7.856</v>
      </c>
      <c r="H116" s="20"/>
    </row>
    <row r="117" spans="1:8" ht="12.75">
      <c r="A117" s="20" t="s">
        <v>171</v>
      </c>
      <c r="B117" s="14">
        <f>WinterGenerationbyCounty!B113-WinterLoadbyCounty!B113</f>
        <v>-8.746651593562012</v>
      </c>
      <c r="C117" s="14">
        <f>WinterGenerationbyCounty!C113-WinterLoadbyCounty!C113</f>
        <v>-8.845171380709576</v>
      </c>
      <c r="D117" s="14">
        <f>WinterGenerationbyCounty!D113-WinterLoadbyCounty!D113</f>
        <v>-8.990092351565687</v>
      </c>
      <c r="E117" s="14">
        <f>WinterGenerationbyCounty!E113-WinterLoadbyCounty!E113</f>
        <v>-9.10797223716117</v>
      </c>
      <c r="F117" s="14">
        <f>WinterGenerationbyCounty!F113-WinterLoadbyCounty!F113</f>
        <v>-9.282424251734511</v>
      </c>
      <c r="G117" s="14">
        <f>WinterGenerationbyCounty!G113-WinterLoadbyCounty!G113</f>
        <v>-9.356</v>
      </c>
      <c r="H117" s="20"/>
    </row>
    <row r="118" spans="1:8" ht="12.75">
      <c r="A118" s="20" t="s">
        <v>172</v>
      </c>
      <c r="B118" s="14">
        <f>WinterGenerationbyCounty!B114-WinterLoadbyCounty!B114</f>
        <v>-100.30520810013716</v>
      </c>
      <c r="C118" s="14">
        <f>WinterGenerationbyCounty!C114-WinterLoadbyCounty!C114</f>
        <v>-101.62550758476833</v>
      </c>
      <c r="D118" s="14">
        <f>WinterGenerationbyCounty!D114-WinterLoadbyCounty!D114</f>
        <v>-102.96242231322492</v>
      </c>
      <c r="E118" s="14">
        <f>WinterGenerationbyCounty!E114-WinterLoadbyCounty!E114</f>
        <v>-104.22294954045884</v>
      </c>
      <c r="F118" s="14">
        <f>WinterGenerationbyCounty!F114-WinterLoadbyCounty!F114</f>
        <v>-105.48565259723244</v>
      </c>
      <c r="G118" s="14">
        <f>WinterGenerationbyCounty!G114-WinterLoadbyCounty!G114</f>
        <v>-106.715</v>
      </c>
      <c r="H118" s="20"/>
    </row>
    <row r="119" spans="1:8" ht="12.75">
      <c r="A119" s="20" t="s">
        <v>173</v>
      </c>
      <c r="B119" s="14">
        <f>WinterGenerationbyCounty!B115-WinterLoadbyCounty!B115</f>
        <v>-13.691662468119175</v>
      </c>
      <c r="C119" s="14">
        <f>WinterGenerationbyCounty!C115-WinterLoadbyCounty!C115</f>
        <v>-14.024204936238348</v>
      </c>
      <c r="D119" s="14">
        <f>WinterGenerationbyCounty!D115-WinterLoadbyCounty!D115</f>
        <v>-14.356747404357522</v>
      </c>
      <c r="E119" s="14">
        <f>WinterGenerationbyCounty!E115-WinterLoadbyCounty!E115</f>
        <v>-14.689289872476698</v>
      </c>
      <c r="F119" s="14">
        <f>WinterGenerationbyCounty!F115-WinterLoadbyCounty!F115</f>
        <v>-15.02183234059587</v>
      </c>
      <c r="G119" s="14">
        <f>WinterGenerationbyCounty!G115-WinterLoadbyCounty!G115</f>
        <v>-15.354</v>
      </c>
      <c r="H119" s="20"/>
    </row>
    <row r="120" spans="1:8" ht="12.75">
      <c r="A120" s="20" t="s">
        <v>174</v>
      </c>
      <c r="B120" s="14">
        <f>WinterGenerationbyCounty!B116-WinterLoadbyCounty!B116</f>
        <v>-13.822095974896678</v>
      </c>
      <c r="C120" s="14">
        <f>WinterGenerationbyCounty!C116-WinterLoadbyCounty!C116</f>
        <v>-14.386567045793356</v>
      </c>
      <c r="D120" s="14">
        <f>WinterGenerationbyCounty!D116-WinterLoadbyCounty!D116</f>
        <v>-14.957680966722037</v>
      </c>
      <c r="E120" s="14">
        <f>WinterGenerationbyCounty!E116-WinterLoadbyCounty!E116</f>
        <v>-15.53571673738406</v>
      </c>
      <c r="F120" s="14">
        <f>WinterGenerationbyCounty!F116-WinterLoadbyCounty!F116</f>
        <v>-16.120965075468224</v>
      </c>
      <c r="G120" s="14">
        <f>WinterGenerationbyCounty!G116-WinterLoadbyCounty!G116</f>
        <v>-16.714</v>
      </c>
      <c r="H120" s="20"/>
    </row>
    <row r="121" spans="1:8" ht="12.75">
      <c r="A121" s="20" t="s">
        <v>175</v>
      </c>
      <c r="B121" s="14">
        <f>WinterGenerationbyCounty!B117-WinterLoadbyCounty!B117</f>
        <v>1171.5718052558673</v>
      </c>
      <c r="C121" s="14">
        <f>WinterGenerationbyCounty!C117-WinterLoadbyCounty!C117</f>
        <v>1168.13256729902</v>
      </c>
      <c r="D121" s="14">
        <f>WinterGenerationbyCounty!D117-WinterLoadbyCounty!D117</f>
        <v>1164.7424111482533</v>
      </c>
      <c r="E121" s="14">
        <f>WinterGenerationbyCounty!E117-WinterLoadbyCounty!E117</f>
        <v>1161.910076793218</v>
      </c>
      <c r="F121" s="14">
        <f>WinterGenerationbyCounty!F117-WinterLoadbyCounty!F117</f>
        <v>1180.134447788723</v>
      </c>
      <c r="G121" s="14">
        <f>WinterGenerationbyCounty!G117-WinterLoadbyCounty!G117</f>
        <v>1171.272</v>
      </c>
      <c r="H121" s="20"/>
    </row>
    <row r="122" spans="1:8" ht="12.75">
      <c r="A122" s="20" t="s">
        <v>176</v>
      </c>
      <c r="B122" s="14">
        <f>WinterGenerationbyCounty!B118-WinterLoadbyCounty!B118</f>
        <v>-66.007</v>
      </c>
      <c r="C122" s="14">
        <f>WinterGenerationbyCounty!C118-WinterLoadbyCounty!C118</f>
        <v>-61.098</v>
      </c>
      <c r="D122" s="14">
        <f>WinterGenerationbyCounty!D118-WinterLoadbyCounty!D118</f>
        <v>-63.888</v>
      </c>
      <c r="E122" s="14">
        <f>WinterGenerationbyCounty!E118-WinterLoadbyCounty!E118</f>
        <v>-66.773</v>
      </c>
      <c r="F122" s="14">
        <f>WinterGenerationbyCounty!F118-WinterLoadbyCounty!F118</f>
        <v>-69.757</v>
      </c>
      <c r="G122" s="14">
        <f>WinterGenerationbyCounty!G118-WinterLoadbyCounty!G118</f>
        <v>-72.846</v>
      </c>
      <c r="H122" s="20"/>
    </row>
    <row r="123" spans="1:8" ht="12.75">
      <c r="A123" s="20" t="s">
        <v>177</v>
      </c>
      <c r="B123" s="14">
        <f>WinterGenerationbyCounty!B119-WinterLoadbyCounty!B119</f>
        <v>-37.78655642265464</v>
      </c>
      <c r="C123" s="14">
        <f>WinterGenerationbyCounty!C119-WinterLoadbyCounty!C119</f>
        <v>-38.75836198688119</v>
      </c>
      <c r="D123" s="14">
        <f>WinterGenerationbyCounty!D119-WinterLoadbyCounty!D119</f>
        <v>-39.75742560675</v>
      </c>
      <c r="E123" s="14">
        <f>WinterGenerationbyCounty!E119-WinterLoadbyCounty!E119</f>
        <v>-40.78774986281749</v>
      </c>
      <c r="F123" s="14">
        <f>WinterGenerationbyCounty!F119-WinterLoadbyCounty!F119</f>
        <v>-41.8799011096623</v>
      </c>
      <c r="G123" s="14">
        <f>WinterGenerationbyCounty!G119-WinterLoadbyCounty!G119</f>
        <v>-43</v>
      </c>
      <c r="H123" s="20"/>
    </row>
    <row r="124" spans="1:8" ht="12.75">
      <c r="A124" s="20" t="s">
        <v>178</v>
      </c>
      <c r="B124" s="14">
        <f>WinterGenerationbyCounty!B120-WinterLoadbyCounty!B120</f>
        <v>-33.076</v>
      </c>
      <c r="C124" s="14">
        <f>WinterGenerationbyCounty!C120-WinterLoadbyCounty!C120</f>
        <v>-33.909</v>
      </c>
      <c r="D124" s="14">
        <f>WinterGenerationbyCounty!D120-WinterLoadbyCounty!D120</f>
        <v>-34.748</v>
      </c>
      <c r="E124" s="14">
        <f>WinterGenerationbyCounty!E120-WinterLoadbyCounty!E120</f>
        <v>-35.592</v>
      </c>
      <c r="F124" s="14">
        <f>WinterGenerationbyCounty!F120-WinterLoadbyCounty!F120</f>
        <v>-36.443</v>
      </c>
      <c r="G124" s="14">
        <f>WinterGenerationbyCounty!G120-WinterLoadbyCounty!G120</f>
        <v>-37.299</v>
      </c>
      <c r="H124" s="20"/>
    </row>
    <row r="125" spans="1:8" ht="12.75">
      <c r="A125" s="20" t="s">
        <v>179</v>
      </c>
      <c r="B125" s="14">
        <f>WinterGenerationbyCounty!B121-WinterLoadbyCounty!B121</f>
        <v>-173.2168520027741</v>
      </c>
      <c r="C125" s="14">
        <f>WinterGenerationbyCounty!C121-WinterLoadbyCounty!C121</f>
        <v>-175.4259935310376</v>
      </c>
      <c r="D125" s="14">
        <f>WinterGenerationbyCounty!D121-WinterLoadbyCounty!D121</f>
        <v>-177.5356374074789</v>
      </c>
      <c r="E125" s="14">
        <f>WinterGenerationbyCounty!E121-WinterLoadbyCounty!E121</f>
        <v>-179.94431818855867</v>
      </c>
      <c r="F125" s="14">
        <f>WinterGenerationbyCounty!F121-WinterLoadbyCounty!F121</f>
        <v>-182.27678431586892</v>
      </c>
      <c r="G125" s="14">
        <f>WinterGenerationbyCounty!G121-WinterLoadbyCounty!G121</f>
        <v>-184.886</v>
      </c>
      <c r="H125" s="20"/>
    </row>
    <row r="126" spans="1:8" ht="12.75">
      <c r="A126" s="20" t="s">
        <v>180</v>
      </c>
      <c r="B126" s="14">
        <f>WinterGenerationbyCounty!B122-WinterLoadbyCounty!B122</f>
        <v>1705.606</v>
      </c>
      <c r="C126" s="14">
        <f>WinterGenerationbyCounty!C122-WinterLoadbyCounty!C122</f>
        <v>1703.744</v>
      </c>
      <c r="D126" s="14">
        <f>WinterGenerationbyCounty!D122-WinterLoadbyCounty!D122</f>
        <v>1702.133</v>
      </c>
      <c r="E126" s="14">
        <f>WinterGenerationbyCounty!E122-WinterLoadbyCounty!E122</f>
        <v>1700.4279999999999</v>
      </c>
      <c r="F126" s="14">
        <f>WinterGenerationbyCounty!F122-WinterLoadbyCounty!F122</f>
        <v>1698.621</v>
      </c>
      <c r="G126" s="14">
        <f>WinterGenerationbyCounty!G122-WinterLoadbyCounty!G122</f>
        <v>1696.709</v>
      </c>
      <c r="H126" s="20"/>
    </row>
    <row r="127" spans="1:8" ht="12.75">
      <c r="A127" s="20" t="s">
        <v>181</v>
      </c>
      <c r="B127" s="14">
        <f>WinterGenerationbyCounty!B123-WinterLoadbyCounty!B123</f>
        <v>-79.37520302148181</v>
      </c>
      <c r="C127" s="14">
        <f>WinterGenerationbyCounty!C123-WinterLoadbyCounty!C123</f>
        <v>-80.98884333179039</v>
      </c>
      <c r="D127" s="14">
        <f>WinterGenerationbyCounty!D123-WinterLoadbyCounty!D123</f>
        <v>-82.64896084122174</v>
      </c>
      <c r="E127" s="14">
        <f>WinterGenerationbyCounty!E123-WinterLoadbyCounty!E123</f>
        <v>-84.14987645078855</v>
      </c>
      <c r="F127" s="14">
        <f>WinterGenerationbyCounty!F123-WinterLoadbyCounty!F123</f>
        <v>-85.78585990369876</v>
      </c>
      <c r="G127" s="14">
        <f>WinterGenerationbyCounty!G123-WinterLoadbyCounty!G123</f>
        <v>-87.392</v>
      </c>
      <c r="H127" s="20"/>
    </row>
    <row r="128" spans="1:8" ht="12.75">
      <c r="A128" s="20" t="s">
        <v>182</v>
      </c>
      <c r="B128" s="14">
        <f>WinterGenerationbyCounty!B124-WinterLoadbyCounty!B124</f>
        <v>401.385</v>
      </c>
      <c r="C128" s="14">
        <f>WinterGenerationbyCounty!C124-WinterLoadbyCounty!C124</f>
        <v>398.289</v>
      </c>
      <c r="D128" s="14">
        <f>WinterGenerationbyCounty!D124-WinterLoadbyCounty!D124</f>
        <v>395.142</v>
      </c>
      <c r="E128" s="14">
        <f>WinterGenerationbyCounty!E124-WinterLoadbyCounty!E124</f>
        <v>391.937</v>
      </c>
      <c r="F128" s="14">
        <f>WinterGenerationbyCounty!F124-WinterLoadbyCounty!F124</f>
        <v>388.674</v>
      </c>
      <c r="G128" s="14">
        <f>WinterGenerationbyCounty!G124-WinterLoadbyCounty!G124</f>
        <v>385.353</v>
      </c>
      <c r="H128" s="20"/>
    </row>
    <row r="129" spans="1:8" ht="12.75">
      <c r="A129" s="20" t="s">
        <v>183</v>
      </c>
      <c r="B129" s="14">
        <f>WinterGenerationbyCounty!B125-WinterLoadbyCounty!B125</f>
        <v>-5.85</v>
      </c>
      <c r="C129" s="14">
        <f>WinterGenerationbyCounty!C125-WinterLoadbyCounty!C125</f>
        <v>-5.9</v>
      </c>
      <c r="D129" s="14">
        <f>WinterGenerationbyCounty!D125-WinterLoadbyCounty!D125</f>
        <v>-5.95</v>
      </c>
      <c r="E129" s="14">
        <f>WinterGenerationbyCounty!E125-WinterLoadbyCounty!E125</f>
        <v>-6</v>
      </c>
      <c r="F129" s="14">
        <f>WinterGenerationbyCounty!F125-WinterLoadbyCounty!F125</f>
        <v>-6.05</v>
      </c>
      <c r="G129" s="14">
        <f>WinterGenerationbyCounty!G125-WinterLoadbyCounty!G125</f>
        <v>-6.1</v>
      </c>
      <c r="H129" s="20"/>
    </row>
    <row r="130" spans="1:8" ht="12.75">
      <c r="A130" s="20" t="s">
        <v>184</v>
      </c>
      <c r="B130" s="14">
        <f>WinterGenerationbyCounty!B126-WinterLoadbyCounty!B126</f>
        <v>-8.485</v>
      </c>
      <c r="C130" s="14">
        <f>WinterGenerationbyCounty!C126-WinterLoadbyCounty!C126</f>
        <v>-8.66</v>
      </c>
      <c r="D130" s="14">
        <f>WinterGenerationbyCounty!D126-WinterLoadbyCounty!D126</f>
        <v>-8.842</v>
      </c>
      <c r="E130" s="14">
        <f>WinterGenerationbyCounty!E126-WinterLoadbyCounty!E126</f>
        <v>-9.034</v>
      </c>
      <c r="F130" s="14">
        <f>WinterGenerationbyCounty!F126-WinterLoadbyCounty!F126</f>
        <v>-9.236</v>
      </c>
      <c r="G130" s="14">
        <f>WinterGenerationbyCounty!G126-WinterLoadbyCounty!G126</f>
        <v>-9.448</v>
      </c>
      <c r="H130" s="20"/>
    </row>
    <row r="131" spans="1:8" ht="12.75">
      <c r="A131" s="20" t="s">
        <v>185</v>
      </c>
      <c r="B131" s="14">
        <f>WinterGenerationbyCounty!B127-WinterLoadbyCounty!B127</f>
        <v>-27.4</v>
      </c>
      <c r="C131" s="14">
        <f>WinterGenerationbyCounty!C127-WinterLoadbyCounty!C127</f>
        <v>-27.8</v>
      </c>
      <c r="D131" s="14">
        <f>WinterGenerationbyCounty!D127-WinterLoadbyCounty!D127</f>
        <v>-28.2</v>
      </c>
      <c r="E131" s="14">
        <f>WinterGenerationbyCounty!E127-WinterLoadbyCounty!E127</f>
        <v>-28.6</v>
      </c>
      <c r="F131" s="14">
        <f>WinterGenerationbyCounty!F127-WinterLoadbyCounty!F127</f>
        <v>-29</v>
      </c>
      <c r="G131" s="14">
        <f>WinterGenerationbyCounty!G127-WinterLoadbyCounty!G127</f>
        <v>-29.4</v>
      </c>
      <c r="H131" s="20"/>
    </row>
    <row r="132" spans="1:8" ht="12.75">
      <c r="A132" s="20" t="s">
        <v>186</v>
      </c>
      <c r="B132" s="14">
        <f>WinterGenerationbyCounty!B128-WinterLoadbyCounty!B128</f>
        <v>-12.57276117321016</v>
      </c>
      <c r="C132" s="14">
        <f>WinterGenerationbyCounty!C128-WinterLoadbyCounty!C128</f>
        <v>-12.940962346420323</v>
      </c>
      <c r="D132" s="14">
        <f>WinterGenerationbyCounty!D128-WinterLoadbyCounty!D128</f>
        <v>-13.312163519630484</v>
      </c>
      <c r="E132" s="14">
        <f>WinterGenerationbyCounty!E128-WinterLoadbyCounty!E128</f>
        <v>-13.687364692840648</v>
      </c>
      <c r="F132" s="14">
        <f>WinterGenerationbyCounty!F128-WinterLoadbyCounty!F128</f>
        <v>-14.06556586605081</v>
      </c>
      <c r="G132" s="14">
        <f>WinterGenerationbyCounty!G128-WinterLoadbyCounty!G128</f>
        <v>-14.448</v>
      </c>
      <c r="H132" s="20"/>
    </row>
    <row r="133" spans="1:8" ht="12.75">
      <c r="A133" s="20" t="s">
        <v>187</v>
      </c>
      <c r="B133" s="14">
        <f>WinterGenerationbyCounty!B129-WinterLoadbyCounty!B129</f>
        <v>2415.4601871599743</v>
      </c>
      <c r="C133" s="14">
        <f>WinterGenerationbyCounty!C129-WinterLoadbyCounty!C129</f>
        <v>2411.6932058432285</v>
      </c>
      <c r="D133" s="14">
        <f>WinterGenerationbyCounty!D129-WinterLoadbyCounty!D129</f>
        <v>2407.7962469390172</v>
      </c>
      <c r="E133" s="14">
        <f>WinterGenerationbyCounty!E129-WinterLoadbyCounty!E129</f>
        <v>2405.8081926154664</v>
      </c>
      <c r="F133" s="14">
        <f>WinterGenerationbyCounty!F129-WinterLoadbyCounty!F129</f>
        <v>2403.240138765616</v>
      </c>
      <c r="G133" s="14">
        <f>WinterGenerationbyCounty!G129-WinterLoadbyCounty!G129</f>
        <v>2400.767</v>
      </c>
      <c r="H133" s="20"/>
    </row>
    <row r="134" spans="1:8" ht="12.75">
      <c r="A134" s="20" t="s">
        <v>188</v>
      </c>
      <c r="B134" s="14">
        <f>WinterGenerationbyCounty!B130-WinterLoadbyCounty!B130</f>
        <v>-61.37785851424981</v>
      </c>
      <c r="C134" s="14">
        <f>WinterGenerationbyCounty!C130-WinterLoadbyCounty!C130</f>
        <v>-65.26385642089704</v>
      </c>
      <c r="D134" s="14">
        <f>WinterGenerationbyCounty!D130-WinterLoadbyCounty!D130</f>
        <v>-69.57864207999923</v>
      </c>
      <c r="E134" s="14">
        <f>WinterGenerationbyCounty!E130-WinterLoadbyCounty!E130</f>
        <v>-73.48839832316757</v>
      </c>
      <c r="F134" s="14">
        <f>WinterGenerationbyCounty!F130-WinterLoadbyCounty!F130</f>
        <v>-78.70984623321051</v>
      </c>
      <c r="G134" s="14">
        <f>WinterGenerationbyCounty!G130-WinterLoadbyCounty!G130</f>
        <v>-81.677</v>
      </c>
      <c r="H134" s="20"/>
    </row>
    <row r="135" spans="1:8" ht="12.75">
      <c r="A135" s="20" t="s">
        <v>189</v>
      </c>
      <c r="B135" s="14">
        <f>WinterGenerationbyCounty!B131-WinterLoadbyCounty!B131</f>
        <v>-28.070939000056825</v>
      </c>
      <c r="C135" s="14">
        <f>WinterGenerationbyCounty!C131-WinterLoadbyCounty!C131</f>
        <v>-28.913677000113648</v>
      </c>
      <c r="D135" s="14">
        <f>WinterGenerationbyCounty!D131-WinterLoadbyCounty!D131</f>
        <v>-29.781215000170473</v>
      </c>
      <c r="E135" s="14">
        <f>WinterGenerationbyCounty!E131-WinterLoadbyCounty!E131</f>
        <v>-30.67764900022729</v>
      </c>
      <c r="F135" s="14">
        <f>WinterGenerationbyCounty!F131-WinterLoadbyCounty!F131</f>
        <v>-31.602076920284123</v>
      </c>
      <c r="G135" s="14">
        <f>WinterGenerationbyCounty!G131-WinterLoadbyCounty!G131</f>
        <v>-32.556</v>
      </c>
      <c r="H135" s="20"/>
    </row>
    <row r="136" spans="1:8" ht="12.75">
      <c r="A136" s="20" t="s">
        <v>190</v>
      </c>
      <c r="B136" s="14">
        <f>WinterGenerationbyCounty!B132-WinterLoadbyCounty!B132</f>
        <v>1004.964</v>
      </c>
      <c r="C136" s="14">
        <f>WinterGenerationbyCounty!C132-WinterLoadbyCounty!C132</f>
        <v>986.96534</v>
      </c>
      <c r="D136" s="14">
        <f>WinterGenerationbyCounty!D132-WinterLoadbyCounty!D132</f>
        <v>968.6329384</v>
      </c>
      <c r="E136" s="14">
        <f>WinterGenerationbyCounty!E132-WinterLoadbyCounty!E132</f>
        <v>951.961711434</v>
      </c>
      <c r="F136" s="14">
        <f>WinterGenerationbyCounty!F132-WinterLoadbyCounty!F132</f>
        <v>935.4525731078401</v>
      </c>
      <c r="G136" s="14">
        <f>WinterGenerationbyCounty!G132-WinterLoadbyCounty!G132</f>
        <v>916.791</v>
      </c>
      <c r="H136" s="20"/>
    </row>
    <row r="137" spans="1:8" ht="12.75">
      <c r="A137" s="20" t="s">
        <v>191</v>
      </c>
      <c r="B137" s="14">
        <f>WinterGenerationbyCounty!B133-WinterLoadbyCounty!B133</f>
        <v>-6.221845931318486</v>
      </c>
      <c r="C137" s="14">
        <f>WinterGenerationbyCounty!C133-WinterLoadbyCounty!C133</f>
        <v>-6.357625334169141</v>
      </c>
      <c r="D137" s="14">
        <f>WinterGenerationbyCounty!D133-WinterLoadbyCounty!D133</f>
        <v>-6.496929537532272</v>
      </c>
      <c r="E137" s="14">
        <f>WinterGenerationbyCounty!E133-WinterLoadbyCounty!E133</f>
        <v>-6.6398571294899265</v>
      </c>
      <c r="F137" s="14">
        <f>WinterGenerationbyCounty!F133-WinterLoadbyCounty!F133</f>
        <v>-6.792573843468193</v>
      </c>
      <c r="G137" s="14">
        <f>WinterGenerationbyCounty!G133-WinterLoadbyCounty!G133</f>
        <v>-6.935</v>
      </c>
      <c r="H137" s="20"/>
    </row>
    <row r="138" spans="1:8" ht="12.75">
      <c r="A138" s="20" t="s">
        <v>192</v>
      </c>
      <c r="B138" s="14">
        <f>WinterGenerationbyCounty!B134-WinterLoadbyCounty!B134</f>
        <v>-153.54515056923347</v>
      </c>
      <c r="C138" s="14">
        <f>WinterGenerationbyCounty!C134-WinterLoadbyCounty!C134</f>
        <v>-158.46388691196174</v>
      </c>
      <c r="D138" s="14">
        <f>WinterGenerationbyCounty!D134-WinterLoadbyCounty!D134</f>
        <v>-164.0690298449847</v>
      </c>
      <c r="E138" s="14">
        <f>WinterGenerationbyCounty!E134-WinterLoadbyCounty!E134</f>
        <v>-179.13099391080564</v>
      </c>
      <c r="F138" s="14">
        <f>WinterGenerationbyCounty!F134-WinterLoadbyCounty!F134</f>
        <v>-185.70819557691638</v>
      </c>
      <c r="G138" s="14">
        <f>WinterGenerationbyCounty!G134-WinterLoadbyCounty!G134</f>
        <v>-192.787</v>
      </c>
      <c r="H138" s="20"/>
    </row>
    <row r="139" spans="1:8" ht="12.75">
      <c r="A139" s="20" t="s">
        <v>193</v>
      </c>
      <c r="B139" s="14">
        <f>WinterGenerationbyCounty!B135-WinterLoadbyCounty!B135</f>
        <v>-4.89668849493288</v>
      </c>
      <c r="C139" s="14">
        <f>WinterGenerationbyCounty!C135-WinterLoadbyCounty!C135</f>
        <v>-4.9649479040729405</v>
      </c>
      <c r="D139" s="14">
        <f>WinterGenerationbyCounty!D135-WinterLoadbyCounty!D135</f>
        <v>-5.036339630947356</v>
      </c>
      <c r="E139" s="14">
        <f>WinterGenerationbyCounty!E135-WinterLoadbyCounty!E135</f>
        <v>-5.106119863483561</v>
      </c>
      <c r="F139" s="14">
        <f>WinterGenerationbyCounty!F135-WinterLoadbyCounty!F135</f>
        <v>-5.176156322688973</v>
      </c>
      <c r="G139" s="14">
        <f>WinterGenerationbyCounty!G135-WinterLoadbyCounty!G135</f>
        <v>-5.248</v>
      </c>
      <c r="H139" s="20"/>
    </row>
    <row r="140" spans="1:8" ht="12.75">
      <c r="A140" s="20" t="s">
        <v>194</v>
      </c>
      <c r="B140" s="14">
        <f>WinterGenerationbyCounty!B136-WinterLoadbyCounty!B136</f>
        <v>-287.9</v>
      </c>
      <c r="C140" s="14">
        <f>WinterGenerationbyCounty!C136-WinterLoadbyCounty!C136</f>
        <v>-290.45</v>
      </c>
      <c r="D140" s="14">
        <f>WinterGenerationbyCounty!D136-WinterLoadbyCounty!D136</f>
        <v>-293.15</v>
      </c>
      <c r="E140" s="14">
        <f>WinterGenerationbyCounty!E136-WinterLoadbyCounty!E136</f>
        <v>-295.75</v>
      </c>
      <c r="F140" s="14">
        <f>WinterGenerationbyCounty!F136-WinterLoadbyCounty!F136</f>
        <v>-298.35</v>
      </c>
      <c r="G140" s="14">
        <f>WinterGenerationbyCounty!G136-WinterLoadbyCounty!G136</f>
        <v>-300.85</v>
      </c>
      <c r="H140" s="20"/>
    </row>
    <row r="141" spans="1:8" ht="12.75">
      <c r="A141" s="20" t="s">
        <v>195</v>
      </c>
      <c r="B141" s="14">
        <f>WinterGenerationbyCounty!B137-WinterLoadbyCounty!B137</f>
        <v>469.171</v>
      </c>
      <c r="C141" s="14">
        <f>WinterGenerationbyCounty!C137-WinterLoadbyCounty!C137</f>
        <v>465.69701</v>
      </c>
      <c r="D141" s="14">
        <f>WinterGenerationbyCounty!D137-WinterLoadbyCounty!D137</f>
        <v>463.2758553</v>
      </c>
      <c r="E141" s="14">
        <f>WinterGenerationbyCounty!E137-WinterLoadbyCounty!E137</f>
        <v>461.242557757</v>
      </c>
      <c r="F141" s="14">
        <f>WinterGenerationbyCounty!F137-WinterLoadbyCounty!F137</f>
        <v>459.16687971665</v>
      </c>
      <c r="G141" s="14">
        <f>WinterGenerationbyCounty!G137-WinterLoadbyCounty!G137</f>
        <v>457.002</v>
      </c>
      <c r="H141" s="20"/>
    </row>
    <row r="142" spans="1:8" ht="12.75">
      <c r="A142" s="20" t="s">
        <v>196</v>
      </c>
      <c r="B142" s="14">
        <f>WinterGenerationbyCounty!B138-WinterLoadbyCounty!B138</f>
        <v>-8.071</v>
      </c>
      <c r="C142" s="14">
        <f>WinterGenerationbyCounty!C138-WinterLoadbyCounty!C138</f>
        <v>-8.199</v>
      </c>
      <c r="D142" s="14">
        <f>WinterGenerationbyCounty!D138-WinterLoadbyCounty!D138</f>
        <v>-8.331</v>
      </c>
      <c r="E142" s="14">
        <f>WinterGenerationbyCounty!E138-WinterLoadbyCounty!E138</f>
        <v>-8.463</v>
      </c>
      <c r="F142" s="14">
        <f>WinterGenerationbyCounty!F138-WinterLoadbyCounty!F138</f>
        <v>-8.6</v>
      </c>
      <c r="G142" s="14">
        <f>WinterGenerationbyCounty!G138-WinterLoadbyCounty!G138</f>
        <v>-8.737</v>
      </c>
      <c r="H142" s="20"/>
    </row>
    <row r="143" spans="1:8" ht="12.75">
      <c r="A143" s="20" t="s">
        <v>197</v>
      </c>
      <c r="B143" s="14">
        <f>WinterGenerationbyCounty!B139-WinterLoadbyCounty!B139</f>
        <v>1079.35</v>
      </c>
      <c r="C143" s="14">
        <f>WinterGenerationbyCounty!C139-WinterLoadbyCounty!C139</f>
        <v>1079.2</v>
      </c>
      <c r="D143" s="14">
        <f>WinterGenerationbyCounty!D139-WinterLoadbyCounty!D139</f>
        <v>1079.05</v>
      </c>
      <c r="E143" s="14">
        <f>WinterGenerationbyCounty!E139-WinterLoadbyCounty!E139</f>
        <v>1078.9</v>
      </c>
      <c r="F143" s="14">
        <f>WinterGenerationbyCounty!F139-WinterLoadbyCounty!F139</f>
        <v>1078.75</v>
      </c>
      <c r="G143" s="14">
        <f>WinterGenerationbyCounty!G139-WinterLoadbyCounty!G139</f>
        <v>1078.6</v>
      </c>
      <c r="H143" s="20"/>
    </row>
    <row r="144" spans="1:8" ht="12.75">
      <c r="A144" s="20" t="s">
        <v>198</v>
      </c>
      <c r="B144" s="14">
        <f>WinterGenerationbyCounty!B140-WinterLoadbyCounty!B140</f>
        <v>-61.407227150000004</v>
      </c>
      <c r="C144" s="14">
        <f>WinterGenerationbyCounty!C140-WinterLoadbyCounty!C140</f>
        <v>-62.93539328575</v>
      </c>
      <c r="D144" s="14">
        <f>WinterGenerationbyCounty!D140-WinterLoadbyCounty!D140</f>
        <v>-64.58093025217875</v>
      </c>
      <c r="E144" s="14">
        <f>WinterGenerationbyCounty!E140-WinterLoadbyCounty!E140</f>
        <v>-66.24583990343963</v>
      </c>
      <c r="F144" s="14">
        <f>WinterGenerationbyCounty!F140-WinterLoadbyCounty!F140</f>
        <v>-68.02912410295681</v>
      </c>
      <c r="G144" s="14">
        <f>WinterGenerationbyCounty!G140-WinterLoadbyCounty!G140</f>
        <v>-69.833</v>
      </c>
      <c r="H144" s="20"/>
    </row>
    <row r="145" spans="1:8" ht="12.75">
      <c r="A145" s="20" t="s">
        <v>199</v>
      </c>
      <c r="B145" s="14">
        <f>WinterGenerationbyCounty!B141-WinterLoadbyCounty!B141</f>
        <v>-184.6146771823464</v>
      </c>
      <c r="C145" s="14">
        <f>WinterGenerationbyCounty!C141-WinterLoadbyCounty!C141</f>
        <v>-199.3365587983176</v>
      </c>
      <c r="D145" s="14">
        <f>WinterGenerationbyCounty!D141-WinterLoadbyCounty!D141</f>
        <v>-212.97413230568404</v>
      </c>
      <c r="E145" s="14">
        <f>WinterGenerationbyCounty!E141-WinterLoadbyCounty!E141</f>
        <v>-222.51096575510243</v>
      </c>
      <c r="F145" s="14">
        <f>WinterGenerationbyCounty!F141-WinterLoadbyCounty!F141</f>
        <v>-232.40931913438445</v>
      </c>
      <c r="G145" s="14">
        <f>WinterGenerationbyCounty!G141-WinterLoadbyCounty!G141</f>
        <v>-242.756</v>
      </c>
      <c r="H145" s="20"/>
    </row>
    <row r="146" spans="1:8" ht="12.75">
      <c r="A146" s="20" t="s">
        <v>200</v>
      </c>
      <c r="B146" s="14">
        <f>WinterGenerationbyCounty!B142-WinterLoadbyCounty!B142</f>
        <v>-4.378436934038037</v>
      </c>
      <c r="C146" s="14">
        <f>WinterGenerationbyCounty!C142-WinterLoadbyCounty!C142</f>
        <v>-4.6029464951674175</v>
      </c>
      <c r="D146" s="14">
        <f>WinterGenerationbyCounty!D142-WinterLoadbyCounty!D142</f>
        <v>-4.810580038642821</v>
      </c>
      <c r="E146" s="14">
        <f>WinterGenerationbyCounty!E142-WinterLoadbyCounty!E142</f>
        <v>-5.040210765594002</v>
      </c>
      <c r="F146" s="14">
        <f>WinterGenerationbyCounty!F142-WinterLoadbyCounty!F142</f>
        <v>-5.240144476139121</v>
      </c>
      <c r="G146" s="14">
        <f>WinterGenerationbyCounty!G142-WinterLoadbyCounty!G142</f>
        <v>-5.467</v>
      </c>
      <c r="H146" s="20"/>
    </row>
    <row r="147" spans="1:8" ht="12.75">
      <c r="A147" s="20" t="s">
        <v>201</v>
      </c>
      <c r="B147" s="14">
        <f>WinterGenerationbyCounty!B143-WinterLoadbyCounty!B143</f>
        <v>-168.30063945327217</v>
      </c>
      <c r="C147" s="14">
        <f>WinterGenerationbyCounty!C143-WinterLoadbyCounty!C143</f>
        <v>-168.70321286555162</v>
      </c>
      <c r="D147" s="14">
        <f>WinterGenerationbyCounty!D143-WinterLoadbyCounty!D143</f>
        <v>-167.96849270398386</v>
      </c>
      <c r="E147" s="14">
        <f>WinterGenerationbyCounty!E143-WinterLoadbyCounty!E143</f>
        <v>-170.05038688917372</v>
      </c>
      <c r="F147" s="14">
        <f>WinterGenerationbyCounty!F143-WinterLoadbyCounty!F143</f>
        <v>-172.13901045823894</v>
      </c>
      <c r="G147" s="14">
        <f>WinterGenerationbyCounty!G143-WinterLoadbyCounty!G143</f>
        <v>-174.229</v>
      </c>
      <c r="H147" s="20"/>
    </row>
    <row r="148" spans="1:8" ht="12.75">
      <c r="A148" s="20" t="s">
        <v>202</v>
      </c>
      <c r="B148" s="14">
        <f>WinterGenerationbyCounty!B144-WinterLoadbyCounty!B144</f>
        <v>-206.86942000000002</v>
      </c>
      <c r="C148" s="14">
        <f>WinterGenerationbyCounty!C144-WinterLoadbyCounty!C144</f>
        <v>-213.60142000000002</v>
      </c>
      <c r="D148" s="14">
        <f>WinterGenerationbyCounty!D144-WinterLoadbyCounty!D144</f>
        <v>-232.57842000000002</v>
      </c>
      <c r="E148" s="14">
        <f>WinterGenerationbyCounty!E144-WinterLoadbyCounty!E144</f>
        <v>-234.28942</v>
      </c>
      <c r="F148" s="14">
        <f>WinterGenerationbyCounty!F144-WinterLoadbyCounty!F144</f>
        <v>-239.98163539083504</v>
      </c>
      <c r="G148" s="14">
        <f>WinterGenerationbyCounty!G144-WinterLoadbyCounty!G144</f>
        <v>-245.934</v>
      </c>
      <c r="H148" s="20"/>
    </row>
    <row r="149" spans="1:8" ht="12.75">
      <c r="A149" s="20" t="s">
        <v>203</v>
      </c>
      <c r="B149" s="14">
        <f>WinterGenerationbyCounty!B145-WinterLoadbyCounty!B145</f>
        <v>200.18759578304804</v>
      </c>
      <c r="C149" s="14">
        <f>WinterGenerationbyCounty!C145-WinterLoadbyCounty!C145</f>
        <v>201.09461913842523</v>
      </c>
      <c r="D149" s="14">
        <f>WinterGenerationbyCounty!D145-WinterLoadbyCounty!D145</f>
        <v>200.80227484095116</v>
      </c>
      <c r="E149" s="14">
        <f>WinterGenerationbyCounty!E145-WinterLoadbyCounty!E145</f>
        <v>200.2577105810342</v>
      </c>
      <c r="F149" s="14">
        <f>WinterGenerationbyCounty!F145-WinterLoadbyCounty!F145</f>
        <v>199.90053748742804</v>
      </c>
      <c r="G149" s="14">
        <f>WinterGenerationbyCounty!G145-WinterLoadbyCounty!G145</f>
        <v>199.26299999999998</v>
      </c>
      <c r="H149" s="20"/>
    </row>
    <row r="150" spans="1:8" ht="12.75">
      <c r="A150" s="20" t="s">
        <v>204</v>
      </c>
      <c r="B150" s="14">
        <f>WinterGenerationbyCounty!B146-WinterLoadbyCounty!B146</f>
        <v>908.4578476670001</v>
      </c>
      <c r="C150" s="14">
        <f>WinterGenerationbyCounty!C146-WinterLoadbyCounty!C146</f>
        <v>888.8949539800428</v>
      </c>
      <c r="D150" s="14">
        <f>WinterGenerationbyCounty!D146-WinterLoadbyCounty!D146</f>
        <v>858.8621650627795</v>
      </c>
      <c r="E150" s="14">
        <f>WinterGenerationbyCounty!E146-WinterLoadbyCounty!E146</f>
        <v>839.6788077856379</v>
      </c>
      <c r="F150" s="14">
        <f>WinterGenerationbyCounty!F146-WinterLoadbyCounty!F146</f>
        <v>821.6314134283418</v>
      </c>
      <c r="G150" s="14">
        <f>WinterGenerationbyCounty!G146-WinterLoadbyCounty!G146</f>
        <v>800.7239999999999</v>
      </c>
      <c r="H150" s="20"/>
    </row>
    <row r="151" spans="1:8" ht="12.75">
      <c r="A151" s="20" t="s">
        <v>205</v>
      </c>
      <c r="B151" s="14">
        <f>WinterGenerationbyCounty!B147-WinterLoadbyCounty!B147</f>
        <v>560.488</v>
      </c>
      <c r="C151" s="14">
        <f>WinterGenerationbyCounty!C147-WinterLoadbyCounty!C147</f>
        <v>559.107</v>
      </c>
      <c r="D151" s="14">
        <f>WinterGenerationbyCounty!D147-WinterLoadbyCounty!D147</f>
        <v>557.793</v>
      </c>
      <c r="E151" s="14">
        <f>WinterGenerationbyCounty!E147-WinterLoadbyCounty!E147</f>
        <v>554.33</v>
      </c>
      <c r="F151" s="14">
        <f>WinterGenerationbyCounty!F147-WinterLoadbyCounty!F147</f>
        <v>552.883</v>
      </c>
      <c r="G151" s="14">
        <f>WinterGenerationbyCounty!G147-WinterLoadbyCounty!G147</f>
        <v>551.457</v>
      </c>
      <c r="H151" s="20"/>
    </row>
    <row r="152" spans="1:8" ht="12.75">
      <c r="A152" s="20" t="s">
        <v>206</v>
      </c>
      <c r="B152" s="14">
        <f>WinterGenerationbyCounty!B148-WinterLoadbyCounty!B148</f>
        <v>-272.18493</v>
      </c>
      <c r="C152" s="14">
        <f>WinterGenerationbyCounty!C148-WinterLoadbyCounty!C148</f>
        <v>-278.56153789999996</v>
      </c>
      <c r="D152" s="14">
        <f>WinterGenerationbyCounty!D148-WinterLoadbyCounty!D148</f>
        <v>-284.24515134750004</v>
      </c>
      <c r="E152" s="14">
        <f>WinterGenerationbyCounty!E148-WinterLoadbyCounty!E148</f>
        <v>-295.53220513118754</v>
      </c>
      <c r="F152" s="14">
        <f>WinterGenerationbyCounty!F148-WinterLoadbyCounty!F148</f>
        <v>-300.37683525946716</v>
      </c>
      <c r="G152" s="14">
        <f>WinterGenerationbyCounty!G148-WinterLoadbyCounty!G148</f>
        <v>-311.615</v>
      </c>
      <c r="H152" s="20"/>
    </row>
    <row r="153" spans="1:8" ht="12.75">
      <c r="A153" s="20" t="s">
        <v>207</v>
      </c>
      <c r="B153" s="14">
        <f>WinterGenerationbyCounty!B149-WinterLoadbyCounty!B149</f>
        <v>-83.46986721431445</v>
      </c>
      <c r="C153" s="14">
        <f>WinterGenerationbyCounty!C149-WinterLoadbyCounty!C149</f>
        <v>-86.35644356898686</v>
      </c>
      <c r="D153" s="14">
        <f>WinterGenerationbyCounty!D149-WinterLoadbyCounty!D149</f>
        <v>-89.24958754037576</v>
      </c>
      <c r="E153" s="14">
        <f>WinterGenerationbyCounty!E149-WinterLoadbyCounty!E149</f>
        <v>-92.14150452066437</v>
      </c>
      <c r="F153" s="14">
        <f>WinterGenerationbyCounty!F149-WinterLoadbyCounty!F149</f>
        <v>-95.03178353200171</v>
      </c>
      <c r="G153" s="14">
        <f>WinterGenerationbyCounty!G149-WinterLoadbyCounty!G149</f>
        <v>-97.929</v>
      </c>
      <c r="H153" s="20"/>
    </row>
    <row r="154" spans="1:8" ht="12.75">
      <c r="A154" s="20" t="s">
        <v>208</v>
      </c>
      <c r="B154" s="14">
        <f>WinterGenerationbyCounty!B150-WinterLoadbyCounty!B150</f>
        <v>-12.86605574906976</v>
      </c>
      <c r="C154" s="14">
        <f>WinterGenerationbyCounty!C150-WinterLoadbyCounty!C150</f>
        <v>-13.384828818156526</v>
      </c>
      <c r="D154" s="14">
        <f>WinterGenerationbyCounty!D150-WinterLoadbyCounty!D150</f>
        <v>-13.902904493482543</v>
      </c>
      <c r="E154" s="14">
        <f>WinterGenerationbyCounty!E150-WinterLoadbyCounty!E150</f>
        <v>-14.41855491197404</v>
      </c>
      <c r="F154" s="14">
        <f>WinterGenerationbyCounty!F150-WinterLoadbyCounty!F150</f>
        <v>-14.93446615029173</v>
      </c>
      <c r="G154" s="14">
        <f>WinterGenerationbyCounty!G150-WinterLoadbyCounty!G150</f>
        <v>-15.451</v>
      </c>
      <c r="H154" s="20"/>
    </row>
    <row r="155" spans="1:8" ht="12.75">
      <c r="A155" s="20" t="s">
        <v>209</v>
      </c>
      <c r="B155" s="14">
        <f>WinterGenerationbyCounty!B151-WinterLoadbyCounty!B151</f>
        <v>-24.526249949999997</v>
      </c>
      <c r="C155" s="14">
        <f>WinterGenerationbyCounty!C151-WinterLoadbyCounty!C151</f>
        <v>-24.926781199749996</v>
      </c>
      <c r="D155" s="14">
        <f>WinterGenerationbyCounty!D151-WinterLoadbyCounty!D151</f>
        <v>-25.336585105748746</v>
      </c>
      <c r="E155" s="14">
        <f>WinterGenerationbyCounty!E151-WinterLoadbyCounty!E151</f>
        <v>-25.754663031277488</v>
      </c>
      <c r="F155" s="14">
        <f>WinterGenerationbyCounty!F151-WinterLoadbyCounty!F151</f>
        <v>-26.852544849332276</v>
      </c>
      <c r="G155" s="14">
        <f>WinterGenerationbyCounty!G151-WinterLoadbyCounty!G151</f>
        <v>-28.218</v>
      </c>
      <c r="H155" s="20"/>
    </row>
    <row r="156" spans="1:8" ht="12.75">
      <c r="A156" s="20" t="s">
        <v>210</v>
      </c>
      <c r="B156" s="14">
        <f>WinterGenerationbyCounty!B152-WinterLoadbyCounty!B152</f>
        <v>-12.344110593464688</v>
      </c>
      <c r="C156" s="14">
        <f>WinterGenerationbyCounty!C152-WinterLoadbyCounty!C152</f>
        <v>-12.71685519842216</v>
      </c>
      <c r="D156" s="14">
        <f>WinterGenerationbyCounty!D152-WinterLoadbyCounty!D152</f>
        <v>-13.091307477768867</v>
      </c>
      <c r="E156" s="14">
        <f>WinterGenerationbyCounty!E152-WinterLoadbyCounty!E152</f>
        <v>-13.463329425481378</v>
      </c>
      <c r="F156" s="14">
        <f>WinterGenerationbyCounty!F152-WinterLoadbyCounty!F152</f>
        <v>-13.832721548571978</v>
      </c>
      <c r="G156" s="14">
        <f>WinterGenerationbyCounty!G152-WinterLoadbyCounty!G152</f>
        <v>-14.203</v>
      </c>
      <c r="H156" s="20"/>
    </row>
    <row r="157" spans="1:8" ht="12.75">
      <c r="A157" s="20" t="s">
        <v>211</v>
      </c>
      <c r="B157" s="14">
        <f>WinterGenerationbyCounty!B153-WinterLoadbyCounty!B153</f>
        <v>-12.877</v>
      </c>
      <c r="C157" s="14">
        <f>WinterGenerationbyCounty!C153-WinterLoadbyCounty!C153</f>
        <v>-13.31</v>
      </c>
      <c r="D157" s="14">
        <f>WinterGenerationbyCounty!D153-WinterLoadbyCounty!D153</f>
        <v>-13.762</v>
      </c>
      <c r="E157" s="14">
        <f>WinterGenerationbyCounty!E153-WinterLoadbyCounty!E153</f>
        <v>-14.231</v>
      </c>
      <c r="F157" s="14">
        <f>WinterGenerationbyCounty!F153-WinterLoadbyCounty!F153</f>
        <v>-14.72</v>
      </c>
      <c r="G157" s="14">
        <f>WinterGenerationbyCounty!G153-WinterLoadbyCounty!G153</f>
        <v>-15.229</v>
      </c>
      <c r="H157" s="20"/>
    </row>
    <row r="158" spans="1:8" ht="12.75">
      <c r="A158" s="20" t="s">
        <v>212</v>
      </c>
      <c r="B158" s="14">
        <f>WinterGenerationbyCounty!B154-WinterLoadbyCounty!B154</f>
        <v>-32.06040565</v>
      </c>
      <c r="C158" s="14">
        <f>WinterGenerationbyCounty!C154-WinterLoadbyCounty!C154</f>
        <v>-32.9594946225</v>
      </c>
      <c r="D158" s="14">
        <f>WinterGenerationbyCounty!D154-WinterLoadbyCounty!D154</f>
        <v>-33.598024709304994</v>
      </c>
      <c r="E158" s="14">
        <f>WinterGenerationbyCounty!E154-WinterLoadbyCounty!E154</f>
        <v>-46.36600882268094</v>
      </c>
      <c r="F158" s="14">
        <f>WinterGenerationbyCounty!F154-WinterLoadbyCounty!F154</f>
        <v>-48.13303090719707</v>
      </c>
      <c r="G158" s="14">
        <f>WinterGenerationbyCounty!G154-WinterLoadbyCounty!G154</f>
        <v>-50.307</v>
      </c>
      <c r="H158" s="20"/>
    </row>
    <row r="159" spans="1:8" ht="12.75">
      <c r="A159" s="20" t="s">
        <v>213</v>
      </c>
      <c r="B159" s="14">
        <f>WinterGenerationbyCounty!B155-WinterLoadbyCounty!B155</f>
        <v>-47.80036205395149</v>
      </c>
      <c r="C159" s="14">
        <f>WinterGenerationbyCounty!C155-WinterLoadbyCounty!C155</f>
        <v>-48.661041706574636</v>
      </c>
      <c r="D159" s="14">
        <f>WinterGenerationbyCounty!D155-WinterLoadbyCounty!D155</f>
        <v>-49.520662621521694</v>
      </c>
      <c r="E159" s="14">
        <f>WinterGenerationbyCounty!E155-WinterLoadbyCounty!E155</f>
        <v>-50.38256507249585</v>
      </c>
      <c r="F159" s="14">
        <f>WinterGenerationbyCounty!F155-WinterLoadbyCounty!F155</f>
        <v>-51.248634107719035</v>
      </c>
      <c r="G159" s="14">
        <f>WinterGenerationbyCounty!G155-WinterLoadbyCounty!G155</f>
        <v>-52.122</v>
      </c>
      <c r="H159" s="20"/>
    </row>
    <row r="160" spans="1:8" ht="12.75">
      <c r="A160" s="20" t="s">
        <v>214</v>
      </c>
      <c r="B160" s="14">
        <f>WinterGenerationbyCounty!B156-WinterLoadbyCounty!B156</f>
        <v>-24.89268416645591</v>
      </c>
      <c r="C160" s="14">
        <f>WinterGenerationbyCounty!C156-WinterLoadbyCounty!C156</f>
        <v>-25.15435053390904</v>
      </c>
      <c r="D160" s="14">
        <f>WinterGenerationbyCounty!D156-WinterLoadbyCounty!D156</f>
        <v>-25.416241630620412</v>
      </c>
      <c r="E160" s="14">
        <f>WinterGenerationbyCounty!E156-WinterLoadbyCounty!E156</f>
        <v>-25.6783597038826</v>
      </c>
      <c r="F160" s="14">
        <f>WinterGenerationbyCounty!F156-WinterLoadbyCounty!F156</f>
        <v>-25.9708070647955</v>
      </c>
      <c r="G160" s="14">
        <f>WinterGenerationbyCounty!G156-WinterLoadbyCounty!G156</f>
        <v>-26.259</v>
      </c>
      <c r="H160" s="20"/>
    </row>
    <row r="161" spans="1:8" ht="12.75">
      <c r="A161" s="20" t="s">
        <v>215</v>
      </c>
      <c r="B161" s="14">
        <f>WinterGenerationbyCounty!B157-WinterLoadbyCounty!B157</f>
        <v>288.5487808871521</v>
      </c>
      <c r="C161" s="14">
        <f>WinterGenerationbyCounty!C157-WinterLoadbyCounty!C157</f>
        <v>287.8114813780455</v>
      </c>
      <c r="D161" s="14">
        <f>WinterGenerationbyCounty!D157-WinterLoadbyCounty!D157</f>
        <v>286.9769209118962</v>
      </c>
      <c r="E161" s="14">
        <f>WinterGenerationbyCounty!E157-WinterLoadbyCounty!E157</f>
        <v>286.088035115506</v>
      </c>
      <c r="F161" s="14">
        <f>WinterGenerationbyCounty!F157-WinterLoadbyCounty!F157</f>
        <v>285.1216573371502</v>
      </c>
      <c r="G161" s="14">
        <f>WinterGenerationbyCounty!G157-WinterLoadbyCounty!G157</f>
        <v>284.079</v>
      </c>
      <c r="H161" s="20"/>
    </row>
    <row r="162" spans="1:8" ht="12.75">
      <c r="A162" s="20" t="s">
        <v>216</v>
      </c>
      <c r="B162" s="14">
        <f>WinterGenerationbyCounty!B158-WinterLoadbyCounty!B158</f>
        <v>-252.39345009</v>
      </c>
      <c r="C162" s="14">
        <f>WinterGenerationbyCounty!C158-WinterLoadbyCounty!C158</f>
        <v>-266.5890210803</v>
      </c>
      <c r="D162" s="14">
        <f>WinterGenerationbyCounty!D158-WinterLoadbyCounty!D158</f>
        <v>-278.970710240385</v>
      </c>
      <c r="E162" s="14">
        <f>WinterGenerationbyCounty!E158-WinterLoadbyCounty!E158</f>
        <v>-291.71641537400933</v>
      </c>
      <c r="F162" s="14">
        <f>WinterGenerationbyCounty!F158-WinterLoadbyCounty!F158</f>
        <v>-308.8807836926276</v>
      </c>
      <c r="G162" s="14">
        <f>WinterGenerationbyCounty!G158-WinterLoadbyCounty!G158</f>
        <v>-328.242</v>
      </c>
      <c r="H162" s="20"/>
    </row>
    <row r="163" spans="1:8" ht="12.75">
      <c r="A163" s="20" t="s">
        <v>217</v>
      </c>
      <c r="B163" s="14">
        <f>WinterGenerationbyCounty!B159-WinterLoadbyCounty!B159</f>
        <v>-35.80197484922287</v>
      </c>
      <c r="C163" s="14">
        <f>WinterGenerationbyCounty!C159-WinterLoadbyCounty!C159</f>
        <v>-36.40170175955033</v>
      </c>
      <c r="D163" s="14">
        <f>WinterGenerationbyCounty!D159-WinterLoadbyCounty!D159</f>
        <v>-36.993974675949055</v>
      </c>
      <c r="E163" s="14">
        <f>WinterGenerationbyCounty!E159-WinterLoadbyCounty!E159</f>
        <v>-37.58865112794012</v>
      </c>
      <c r="F163" s="14">
        <f>WinterGenerationbyCounty!F159-WinterLoadbyCounty!F159</f>
        <v>-38.17545083380243</v>
      </c>
      <c r="G163" s="14">
        <f>WinterGenerationbyCounty!G159-WinterLoadbyCounty!G159</f>
        <v>-38.758</v>
      </c>
      <c r="H163" s="20"/>
    </row>
    <row r="164" spans="1:8" ht="12.75">
      <c r="A164" s="20" t="s">
        <v>218</v>
      </c>
      <c r="B164" s="14">
        <f>WinterGenerationbyCounty!B160-WinterLoadbyCounty!B160</f>
        <v>3327.14828</v>
      </c>
      <c r="C164" s="14">
        <f>WinterGenerationbyCounty!C160-WinterLoadbyCounty!C160</f>
        <v>3327.05828</v>
      </c>
      <c r="D164" s="14">
        <f>WinterGenerationbyCounty!D160-WinterLoadbyCounty!D160</f>
        <v>3327.05828</v>
      </c>
      <c r="E164" s="14">
        <f>WinterGenerationbyCounty!E160-WinterLoadbyCounty!E160</f>
        <v>3326.96828</v>
      </c>
      <c r="F164" s="14">
        <f>WinterGenerationbyCounty!F160-WinterLoadbyCounty!F160</f>
        <v>3326.96828</v>
      </c>
      <c r="G164" s="14">
        <f>WinterGenerationbyCounty!G160-WinterLoadbyCounty!G160</f>
        <v>3326.879</v>
      </c>
      <c r="H164" s="20"/>
    </row>
    <row r="165" spans="1:8" ht="12.75">
      <c r="A165" s="20" t="s">
        <v>219</v>
      </c>
      <c r="B165" s="14">
        <f>WinterGenerationbyCounty!B161-WinterLoadbyCounty!B161</f>
        <v>234.60499691456698</v>
      </c>
      <c r="C165" s="14">
        <f>WinterGenerationbyCounty!C161-WinterLoadbyCounty!C161</f>
        <v>231.3753485617814</v>
      </c>
      <c r="D165" s="14">
        <f>WinterGenerationbyCounty!D161-WinterLoadbyCounty!D161</f>
        <v>228.12392012568745</v>
      </c>
      <c r="E165" s="14">
        <f>WinterGenerationbyCounty!E161-WinterLoadbyCounty!E161</f>
        <v>224.95370314003614</v>
      </c>
      <c r="F165" s="14">
        <f>WinterGenerationbyCounty!F161-WinterLoadbyCounty!F161</f>
        <v>221.81989145918524</v>
      </c>
      <c r="G165" s="14">
        <f>WinterGenerationbyCounty!G161-WinterLoadbyCounty!G161</f>
        <v>218.729</v>
      </c>
      <c r="H165" s="20"/>
    </row>
    <row r="166" spans="1:8" ht="12.75">
      <c r="A166" s="20" t="s">
        <v>220</v>
      </c>
      <c r="B166" s="14">
        <f>WinterGenerationbyCounty!B162-WinterLoadbyCounty!B162</f>
        <v>-11.945</v>
      </c>
      <c r="C166" s="14">
        <f>WinterGenerationbyCounty!C162-WinterLoadbyCounty!C162</f>
        <v>-12.252</v>
      </c>
      <c r="D166" s="14">
        <f>WinterGenerationbyCounty!D162-WinterLoadbyCounty!D162</f>
        <v>-12.566</v>
      </c>
      <c r="E166" s="14">
        <f>WinterGenerationbyCounty!E162-WinterLoadbyCounty!E162</f>
        <v>-12.892</v>
      </c>
      <c r="F166" s="14">
        <f>WinterGenerationbyCounty!F162-WinterLoadbyCounty!F162</f>
        <v>-13.227</v>
      </c>
      <c r="G166" s="14">
        <f>WinterGenerationbyCounty!G162-WinterLoadbyCounty!G162</f>
        <v>-13.571</v>
      </c>
      <c r="H166" s="20"/>
    </row>
    <row r="167" spans="1:8" ht="12.75">
      <c r="A167" s="20" t="s">
        <v>221</v>
      </c>
      <c r="B167" s="14">
        <f>WinterGenerationbyCounty!B163-WinterLoadbyCounty!B163</f>
        <v>-10.672473044600268</v>
      </c>
      <c r="C167" s="14">
        <f>WinterGenerationbyCounty!C163-WinterLoadbyCounty!C163</f>
        <v>-10.69635737407044</v>
      </c>
      <c r="D167" s="14">
        <f>WinterGenerationbyCounty!D163-WinterLoadbyCounty!D163</f>
        <v>-10.726344578940685</v>
      </c>
      <c r="E167" s="14">
        <f>WinterGenerationbyCounty!E163-WinterLoadbyCounty!E163</f>
        <v>-10.749138315154147</v>
      </c>
      <c r="F167" s="14">
        <f>WinterGenerationbyCounty!F163-WinterLoadbyCounty!F163</f>
        <v>-10.763602002203513</v>
      </c>
      <c r="G167" s="14">
        <f>WinterGenerationbyCounty!G163-WinterLoadbyCounty!G163</f>
        <v>-10.783</v>
      </c>
      <c r="H167" s="20"/>
    </row>
    <row r="168" spans="1:8" ht="12.75">
      <c r="A168" s="20" t="s">
        <v>222</v>
      </c>
      <c r="B168" s="14">
        <f>WinterGenerationbyCounty!B164-WinterLoadbyCounty!B164</f>
        <v>-256.55</v>
      </c>
      <c r="C168" s="14">
        <f>WinterGenerationbyCounty!C164-WinterLoadbyCounty!C164</f>
        <v>-248.6</v>
      </c>
      <c r="D168" s="14">
        <f>WinterGenerationbyCounty!D164-WinterLoadbyCounty!D164</f>
        <v>-250.15</v>
      </c>
      <c r="E168" s="14">
        <f>WinterGenerationbyCounty!E164-WinterLoadbyCounty!E164</f>
        <v>-251.6</v>
      </c>
      <c r="F168" s="14">
        <f>WinterGenerationbyCounty!F164-WinterLoadbyCounty!F164</f>
        <v>-253.04999999999998</v>
      </c>
      <c r="G168" s="14">
        <f>WinterGenerationbyCounty!G164-WinterLoadbyCounty!G164</f>
        <v>-254.50000000000003</v>
      </c>
      <c r="H168" s="20"/>
    </row>
    <row r="169" spans="1:8" ht="12.75">
      <c r="A169" s="20" t="s">
        <v>223</v>
      </c>
      <c r="B169" s="14">
        <f>WinterGenerationbyCounty!B165-WinterLoadbyCounty!B165</f>
        <v>-21.446095487178226</v>
      </c>
      <c r="C169" s="14">
        <f>WinterGenerationbyCounty!C165-WinterLoadbyCounty!C165</f>
        <v>-16.70333662897814</v>
      </c>
      <c r="D169" s="14">
        <f>WinterGenerationbyCounty!D165-WinterLoadbyCounty!D165</f>
        <v>-11.897758422575842</v>
      </c>
      <c r="E169" s="14">
        <f>WinterGenerationbyCounty!E165-WinterLoadbyCounty!E165</f>
        <v>-12.291071846287148</v>
      </c>
      <c r="F169" s="14">
        <f>WinterGenerationbyCounty!F165-WinterLoadbyCounty!F165</f>
        <v>-12.693692293755978</v>
      </c>
      <c r="G169" s="14">
        <f>WinterGenerationbyCounty!G165-WinterLoadbyCounty!G165</f>
        <v>-13.1</v>
      </c>
      <c r="H169" s="20"/>
    </row>
    <row r="170" spans="1:8" ht="12.75">
      <c r="A170" s="20" t="s">
        <v>224</v>
      </c>
      <c r="B170" s="14">
        <f>WinterGenerationbyCounty!B166-WinterLoadbyCounty!B166</f>
        <v>-558.9326580210759</v>
      </c>
      <c r="C170" s="14">
        <f>WinterGenerationbyCounty!C166-WinterLoadbyCounty!C166</f>
        <v>-585.1823747227576</v>
      </c>
      <c r="D170" s="14">
        <f>WinterGenerationbyCounty!D166-WinterLoadbyCounty!D166</f>
        <v>-593.6331795450602</v>
      </c>
      <c r="E170" s="14">
        <f>WinterGenerationbyCounty!E166-WinterLoadbyCounty!E166</f>
        <v>-602.2677733152514</v>
      </c>
      <c r="F170" s="14">
        <f>WinterGenerationbyCounty!F166-WinterLoadbyCounty!F166</f>
        <v>-610.3741613669943</v>
      </c>
      <c r="G170" s="14">
        <f>WinterGenerationbyCounty!G166-WinterLoadbyCounty!G166</f>
        <v>-619.023</v>
      </c>
      <c r="H170" s="20"/>
    </row>
    <row r="171" spans="1:8" ht="12.75">
      <c r="A171" s="20" t="s">
        <v>225</v>
      </c>
      <c r="B171" s="14">
        <f>WinterGenerationbyCounty!B167-WinterLoadbyCounty!B167</f>
        <v>2294.35877872</v>
      </c>
      <c r="C171" s="14">
        <f>WinterGenerationbyCounty!C167-WinterLoadbyCounty!C167</f>
        <v>2292.5687542944</v>
      </c>
      <c r="D171" s="14">
        <f>WinterGenerationbyCounty!D167-WinterLoadbyCounty!D167</f>
        <v>2291.219709380288</v>
      </c>
      <c r="E171" s="14">
        <f>WinterGenerationbyCounty!E167-WinterLoadbyCounty!E167</f>
        <v>2289.802643567894</v>
      </c>
      <c r="F171" s="14">
        <f>WinterGenerationbyCounty!F167-WinterLoadbyCounty!F167</f>
        <v>2288.3641764392514</v>
      </c>
      <c r="G171" s="14">
        <f>WinterGenerationbyCounty!G167-WinterLoadbyCounty!G167</f>
        <v>2286.901</v>
      </c>
      <c r="H171" s="20"/>
    </row>
    <row r="172" spans="1:8" ht="12.75">
      <c r="A172" s="20" t="s">
        <v>226</v>
      </c>
      <c r="B172" s="14">
        <f>WinterGenerationbyCounty!B168-WinterLoadbyCounty!B168</f>
        <v>-49.842068</v>
      </c>
      <c r="C172" s="14">
        <f>WinterGenerationbyCounty!C168-WinterLoadbyCounty!C168</f>
        <v>-52.42681331343876</v>
      </c>
      <c r="D172" s="14">
        <f>WinterGenerationbyCounty!D168-WinterLoadbyCounty!D168</f>
        <v>-55.12227986482104</v>
      </c>
      <c r="E172" s="14">
        <f>WinterGenerationbyCounty!E168-WinterLoadbyCounty!E168</f>
        <v>-59.20278267393627</v>
      </c>
      <c r="F172" s="14">
        <f>WinterGenerationbyCounty!F168-WinterLoadbyCounty!F168</f>
        <v>-63.32500556371795</v>
      </c>
      <c r="G172" s="14">
        <f>WinterGenerationbyCounty!G168-WinterLoadbyCounty!G168</f>
        <v>-67.654</v>
      </c>
      <c r="H172" s="20"/>
    </row>
    <row r="173" spans="1:8" ht="12.75">
      <c r="A173" s="20" t="s">
        <v>227</v>
      </c>
      <c r="B173" s="14">
        <f>WinterGenerationbyCounty!B169-WinterLoadbyCounty!B169</f>
        <v>-62.902</v>
      </c>
      <c r="C173" s="14">
        <f>WinterGenerationbyCounty!C169-WinterLoadbyCounty!C169</f>
        <v>-63.921</v>
      </c>
      <c r="D173" s="14">
        <f>WinterGenerationbyCounty!D169-WinterLoadbyCounty!D169</f>
        <v>-64.941</v>
      </c>
      <c r="E173" s="14">
        <f>WinterGenerationbyCounty!E169-WinterLoadbyCounty!E169</f>
        <v>-65.96</v>
      </c>
      <c r="F173" s="14">
        <f>WinterGenerationbyCounty!F169-WinterLoadbyCounty!F169</f>
        <v>-66.981</v>
      </c>
      <c r="G173" s="14">
        <f>WinterGenerationbyCounty!G169-WinterLoadbyCounty!G169</f>
        <v>-68.002</v>
      </c>
      <c r="H173" s="20"/>
    </row>
    <row r="174" spans="1:8" ht="12.75">
      <c r="A174" s="20" t="s">
        <v>228</v>
      </c>
      <c r="B174" s="14">
        <f>WinterGenerationbyCounty!B170-WinterLoadbyCounty!B170</f>
        <v>-3.75690019956512</v>
      </c>
      <c r="C174" s="14">
        <f>WinterGenerationbyCounty!C170-WinterLoadbyCounty!C170</f>
        <v>-3.879636391248221</v>
      </c>
      <c r="D174" s="14">
        <f>WinterGenerationbyCounty!D170-WinterLoadbyCounty!D170</f>
        <v>-3.9807441284507377</v>
      </c>
      <c r="E174" s="14">
        <f>WinterGenerationbyCounty!E170-WinterLoadbyCounty!E170</f>
        <v>-4.0966731319406655</v>
      </c>
      <c r="F174" s="14">
        <f>WinterGenerationbyCounty!F170-WinterLoadbyCounty!F170</f>
        <v>-4.196454122333938</v>
      </c>
      <c r="G174" s="14">
        <f>WinterGenerationbyCounty!G170-WinterLoadbyCounty!G170</f>
        <v>-4.304</v>
      </c>
      <c r="H174" s="20"/>
    </row>
    <row r="175" spans="1:8" ht="12.75">
      <c r="A175" s="20" t="s">
        <v>229</v>
      </c>
      <c r="B175" s="14">
        <f>WinterGenerationbyCounty!B171-WinterLoadbyCounty!B171</f>
        <v>-8.94710409274745</v>
      </c>
      <c r="C175" s="14">
        <f>WinterGenerationbyCounty!C171-WinterLoadbyCounty!C171</f>
        <v>-9.323808185494897</v>
      </c>
      <c r="D175" s="14">
        <f>WinterGenerationbyCounty!D171-WinterLoadbyCounty!D171</f>
        <v>-9.700512278242346</v>
      </c>
      <c r="E175" s="14">
        <f>WinterGenerationbyCounty!E171-WinterLoadbyCounty!E171</f>
        <v>-10.077216370989795</v>
      </c>
      <c r="F175" s="14">
        <f>WinterGenerationbyCounty!F171-WinterLoadbyCounty!F171</f>
        <v>-10.453920463737246</v>
      </c>
      <c r="G175" s="14">
        <f>WinterGenerationbyCounty!G171-WinterLoadbyCounty!G171</f>
        <v>-10.831</v>
      </c>
      <c r="H175" s="20"/>
    </row>
    <row r="176" spans="1:8" ht="12.75">
      <c r="A176" s="20" t="s">
        <v>230</v>
      </c>
      <c r="B176" s="14">
        <f>WinterGenerationbyCounty!B172-WinterLoadbyCounty!B172</f>
        <v>-23.22933115684781</v>
      </c>
      <c r="C176" s="14">
        <f>WinterGenerationbyCounty!C172-WinterLoadbyCounty!C172</f>
        <v>-23.511582804937465</v>
      </c>
      <c r="D176" s="14">
        <f>WinterGenerationbyCounty!D172-WinterLoadbyCounty!D172</f>
        <v>-23.810357395268735</v>
      </c>
      <c r="E176" s="14">
        <f>WinterGenerationbyCounty!E172-WinterLoadbyCounty!E172</f>
        <v>-24.11422622713411</v>
      </c>
      <c r="F176" s="14">
        <f>WinterGenerationbyCounty!F172-WinterLoadbyCounty!F172</f>
        <v>-24.414287412980684</v>
      </c>
      <c r="G176" s="14">
        <f>WinterGenerationbyCounty!G172-WinterLoadbyCounty!G172</f>
        <v>-24.703</v>
      </c>
      <c r="H176" s="20"/>
    </row>
    <row r="177" spans="1:8" ht="12.75">
      <c r="A177" s="20" t="s">
        <v>231</v>
      </c>
      <c r="B177" s="14">
        <f>WinterGenerationbyCounty!B173-WinterLoadbyCounty!B173</f>
        <v>-2692.037380371441</v>
      </c>
      <c r="C177" s="14">
        <f>WinterGenerationbyCounty!C173-WinterLoadbyCounty!C173</f>
        <v>-2871.370587190894</v>
      </c>
      <c r="D177" s="14">
        <f>WinterGenerationbyCounty!D173-WinterLoadbyCounty!D173</f>
        <v>-3004.369524297048</v>
      </c>
      <c r="E177" s="14">
        <f>WinterGenerationbyCounty!E173-WinterLoadbyCounty!E173</f>
        <v>-3172.3541929284474</v>
      </c>
      <c r="F177" s="14">
        <f>WinterGenerationbyCounty!F173-WinterLoadbyCounty!F173</f>
        <v>-3300.387320234785</v>
      </c>
      <c r="G177" s="14">
        <f>WinterGenerationbyCounty!G173-WinterLoadbyCounty!G173</f>
        <v>-3445.124</v>
      </c>
      <c r="H177" s="20"/>
    </row>
    <row r="178" spans="1:8" ht="12.75">
      <c r="A178" s="20" t="s">
        <v>232</v>
      </c>
      <c r="B178" s="14">
        <f>WinterGenerationbyCounty!B174-WinterLoadbyCounty!B174</f>
        <v>-299.4567838589571</v>
      </c>
      <c r="C178" s="14">
        <f>WinterGenerationbyCounty!C174-WinterLoadbyCounty!C174</f>
        <v>-294.30579514669705</v>
      </c>
      <c r="D178" s="14">
        <f>WinterGenerationbyCounty!D174-WinterLoadbyCounty!D174</f>
        <v>-297.6131839420979</v>
      </c>
      <c r="E178" s="14">
        <f>WinterGenerationbyCounty!E174-WinterLoadbyCounty!E174</f>
        <v>-301.23276563416545</v>
      </c>
      <c r="F178" s="14">
        <f>WinterGenerationbyCounty!F174-WinterLoadbyCounty!F174</f>
        <v>-304.92772823669105</v>
      </c>
      <c r="G178" s="14">
        <f>WinterGenerationbyCounty!G174-WinterLoadbyCounty!G174</f>
        <v>-308.505</v>
      </c>
      <c r="H178" s="20"/>
    </row>
    <row r="179" spans="1:8" ht="12.75">
      <c r="A179" s="20" t="s">
        <v>233</v>
      </c>
      <c r="B179" s="14">
        <f>WinterGenerationbyCounty!B175-WinterLoadbyCounty!B175</f>
        <v>-3.7213247999999997</v>
      </c>
      <c r="C179" s="14">
        <f>WinterGenerationbyCounty!C175-WinterLoadbyCounty!C175</f>
        <v>-3.7585380479999997</v>
      </c>
      <c r="D179" s="14">
        <f>WinterGenerationbyCounty!D175-WinterLoadbyCounty!D175</f>
        <v>-3.7961234284799996</v>
      </c>
      <c r="E179" s="14">
        <f>WinterGenerationbyCounty!E175-WinterLoadbyCounty!E175</f>
        <v>-3.8340846627647998</v>
      </c>
      <c r="F179" s="14">
        <f>WinterGenerationbyCounty!F175-WinterLoadbyCounty!F175</f>
        <v>-3.8724255093924476</v>
      </c>
      <c r="G179" s="14">
        <f>WinterGenerationbyCounty!G175-WinterLoadbyCounty!G175</f>
        <v>-3.912</v>
      </c>
      <c r="H179" s="20"/>
    </row>
    <row r="180" spans="1:8" ht="12.75">
      <c r="A180" s="20" t="s">
        <v>234</v>
      </c>
      <c r="B180" s="14">
        <f>WinterGenerationbyCounty!B176-WinterLoadbyCounty!B176</f>
        <v>-8.800496739523938</v>
      </c>
      <c r="C180" s="14">
        <f>WinterGenerationbyCounty!C176-WinterLoadbyCounty!C176</f>
        <v>-8.936733479047877</v>
      </c>
      <c r="D180" s="14">
        <f>WinterGenerationbyCounty!D176-WinterLoadbyCounty!D176</f>
        <v>-9.073970218571816</v>
      </c>
      <c r="E180" s="14">
        <f>WinterGenerationbyCounty!E176-WinterLoadbyCounty!E176</f>
        <v>-9.211206958095756</v>
      </c>
      <c r="F180" s="14">
        <f>WinterGenerationbyCounty!F176-WinterLoadbyCounty!F176</f>
        <v>-9.350443697619694</v>
      </c>
      <c r="G180" s="14">
        <f>WinterGenerationbyCounty!G176-WinterLoadbyCounty!G176</f>
        <v>-9.491</v>
      </c>
      <c r="H180" s="20"/>
    </row>
    <row r="181" spans="1:8" ht="12.75">
      <c r="A181" s="13" t="s">
        <v>622</v>
      </c>
      <c r="B181" s="14">
        <f>WinterGenerationbyCounty!B177-WinterLoadbyCounty!B177</f>
        <v>2233</v>
      </c>
      <c r="C181" s="14">
        <f>WinterGenerationbyCounty!C177-WinterLoadbyCounty!C177</f>
        <v>2233</v>
      </c>
      <c r="D181" s="14">
        <f>WinterGenerationbyCounty!D177-WinterLoadbyCounty!D177</f>
        <v>2233</v>
      </c>
      <c r="E181" s="14">
        <f>WinterGenerationbyCounty!E177-WinterLoadbyCounty!E177</f>
        <v>2233</v>
      </c>
      <c r="F181" s="14">
        <f>WinterGenerationbyCounty!F177-WinterLoadbyCounty!F177</f>
        <v>2233</v>
      </c>
      <c r="G181" s="14">
        <f>WinterGenerationbyCounty!G177-WinterLoadbyCounty!G177</f>
        <v>2233</v>
      </c>
      <c r="H181" s="13"/>
    </row>
    <row r="182" spans="1:8" ht="12.75">
      <c r="A182" s="20" t="s">
        <v>235</v>
      </c>
      <c r="B182" s="14">
        <f>WinterGenerationbyCounty!B178-WinterLoadbyCounty!B178</f>
        <v>-237.36421873494373</v>
      </c>
      <c r="C182" s="14">
        <f>WinterGenerationbyCounty!C178-WinterLoadbyCounty!C178</f>
        <v>-239.6399730048613</v>
      </c>
      <c r="D182" s="14">
        <f>WinterGenerationbyCounty!D178-WinterLoadbyCounty!D178</f>
        <v>-241.90619918864218</v>
      </c>
      <c r="E182" s="14">
        <f>WinterGenerationbyCounty!E178-WinterLoadbyCounty!E178</f>
        <v>-244.21962485105843</v>
      </c>
      <c r="F182" s="14">
        <f>WinterGenerationbyCounty!F178-WinterLoadbyCounty!F178</f>
        <v>-246.4586891712217</v>
      </c>
      <c r="G182" s="14">
        <f>WinterGenerationbyCounty!G178-WinterLoadbyCounty!G178</f>
        <v>-248.75</v>
      </c>
      <c r="H182" s="20"/>
    </row>
    <row r="183" spans="1:8" ht="12.75">
      <c r="A183" s="20" t="s">
        <v>236</v>
      </c>
      <c r="B183" s="14">
        <f>WinterGenerationbyCounty!B179-WinterLoadbyCounty!B179</f>
        <v>-165.44563056713287</v>
      </c>
      <c r="C183" s="14">
        <f>WinterGenerationbyCounty!C179-WinterLoadbyCounty!C179</f>
        <v>-535.8224852006324</v>
      </c>
      <c r="D183" s="14">
        <f>WinterGenerationbyCounty!D179-WinterLoadbyCounty!D179</f>
        <v>-652.6049255755329</v>
      </c>
      <c r="E183" s="14">
        <f>WinterGenerationbyCounty!E179-WinterLoadbyCounty!E179</f>
        <v>-649.9597525001582</v>
      </c>
      <c r="F183" s="14">
        <f>WinterGenerationbyCounty!F179-WinterLoadbyCounty!F179</f>
        <v>-632.4852205324255</v>
      </c>
      <c r="G183" s="14">
        <f>WinterGenerationbyCounty!G179-WinterLoadbyCounty!G179</f>
        <v>-687.4110000000001</v>
      </c>
      <c r="H183" s="20"/>
    </row>
    <row r="184" spans="1:8" ht="12.75">
      <c r="A184" s="20" t="s">
        <v>237</v>
      </c>
      <c r="B184" s="14">
        <f>WinterGenerationbyCounty!B180-WinterLoadbyCounty!B180</f>
        <v>-15.15766346372915</v>
      </c>
      <c r="C184" s="14">
        <f>WinterGenerationbyCounty!C180-WinterLoadbyCounty!C180</f>
        <v>-16.236512102272457</v>
      </c>
      <c r="D184" s="14">
        <f>WinterGenerationbyCounty!D180-WinterLoadbyCounty!D180</f>
        <v>-17.31682710330469</v>
      </c>
      <c r="E184" s="14">
        <f>WinterGenerationbyCounty!E180-WinterLoadbyCounty!E180</f>
        <v>-18.393021489415666</v>
      </c>
      <c r="F184" s="14">
        <f>WinterGenerationbyCounty!F180-WinterLoadbyCounty!F180</f>
        <v>-19.46763729172753</v>
      </c>
      <c r="G184" s="14">
        <f>WinterGenerationbyCounty!G180-WinterLoadbyCounty!G180</f>
        <v>-20.542</v>
      </c>
      <c r="H184" s="20"/>
    </row>
    <row r="185" spans="1:8" ht="12.75">
      <c r="A185" s="20" t="s">
        <v>238</v>
      </c>
      <c r="B185" s="14">
        <f>WinterGenerationbyCounty!B181-WinterLoadbyCounty!B181</f>
        <v>-52.11593324409876</v>
      </c>
      <c r="C185" s="14">
        <f>WinterGenerationbyCounty!C181-WinterLoadbyCounty!C181</f>
        <v>-53.516580090248965</v>
      </c>
      <c r="D185" s="14">
        <f>WinterGenerationbyCounty!D181-WinterLoadbyCounty!D181</f>
        <v>-55.546142249187184</v>
      </c>
      <c r="E185" s="14">
        <f>WinterGenerationbyCounty!E181-WinterLoadbyCounty!E181</f>
        <v>-57.34593090959503</v>
      </c>
      <c r="F185" s="14">
        <f>WinterGenerationbyCounty!F181-WinterLoadbyCounty!F181</f>
        <v>-60.06649624103254</v>
      </c>
      <c r="G185" s="14">
        <f>WinterGenerationbyCounty!G181-WinterLoadbyCounty!G181</f>
        <v>-61.394</v>
      </c>
      <c r="H185" s="20"/>
    </row>
    <row r="186" spans="1:8" ht="12.75">
      <c r="A186" s="20" t="s">
        <v>239</v>
      </c>
      <c r="B186" s="14">
        <f>WinterGenerationbyCounty!B182-WinterLoadbyCounty!B182</f>
        <v>-19.615522685007292</v>
      </c>
      <c r="C186" s="14">
        <f>WinterGenerationbyCounty!C182-WinterLoadbyCounty!C182</f>
        <v>-22.008985674220483</v>
      </c>
      <c r="D186" s="14">
        <f>WinterGenerationbyCounty!D182-WinterLoadbyCounty!D182</f>
        <v>-25.59048515561622</v>
      </c>
      <c r="E186" s="14">
        <f>WinterGenerationbyCounty!E182-WinterLoadbyCounty!E182</f>
        <v>-28.70437625874618</v>
      </c>
      <c r="F186" s="14">
        <f>WinterGenerationbyCounty!F182-WinterLoadbyCounty!F182</f>
        <v>-33.104948959274054</v>
      </c>
      <c r="G186" s="14">
        <f>WinterGenerationbyCounty!G182-WinterLoadbyCounty!G182</f>
        <v>-35.25</v>
      </c>
      <c r="H186" s="20"/>
    </row>
    <row r="187" spans="1:8" ht="12.75">
      <c r="A187" s="20" t="s">
        <v>240</v>
      </c>
      <c r="B187" s="14">
        <f>WinterGenerationbyCounty!B183-WinterLoadbyCounty!B183</f>
        <v>-111.30722666666665</v>
      </c>
      <c r="C187" s="14">
        <f>WinterGenerationbyCounty!C183-WinterLoadbyCounty!C183</f>
        <v>-113.77242666666666</v>
      </c>
      <c r="D187" s="14">
        <f>WinterGenerationbyCounty!D183-WinterLoadbyCounty!D183</f>
        <v>-116.16742666666667</v>
      </c>
      <c r="E187" s="14">
        <f>WinterGenerationbyCounty!E183-WinterLoadbyCounty!E183</f>
        <v>-118.50042666666666</v>
      </c>
      <c r="F187" s="14">
        <f>WinterGenerationbyCounty!F183-WinterLoadbyCounty!F183</f>
        <v>-122.15381951136065</v>
      </c>
      <c r="G187" s="14">
        <f>WinterGenerationbyCounty!G183-WinterLoadbyCounty!G183</f>
        <v>-126.537</v>
      </c>
      <c r="H187" s="20"/>
    </row>
    <row r="188" spans="1:8" ht="12.75">
      <c r="A188" s="20" t="s">
        <v>241</v>
      </c>
      <c r="B188" s="14">
        <f>WinterGenerationbyCounty!B184-WinterLoadbyCounty!B184</f>
        <v>-61.32723620982051</v>
      </c>
      <c r="C188" s="14">
        <f>WinterGenerationbyCounty!C184-WinterLoadbyCounty!C184</f>
        <v>-74.92531679235339</v>
      </c>
      <c r="D188" s="14">
        <f>WinterGenerationbyCounty!D184-WinterLoadbyCounty!D184</f>
        <v>-87.7993220061067</v>
      </c>
      <c r="E188" s="14">
        <f>WinterGenerationbyCounty!E184-WinterLoadbyCounty!E184</f>
        <v>-100.46512863693786</v>
      </c>
      <c r="F188" s="14">
        <f>WinterGenerationbyCounty!F184-WinterLoadbyCounty!F184</f>
        <v>-112.69825687269937</v>
      </c>
      <c r="G188" s="14">
        <f>WinterGenerationbyCounty!G184-WinterLoadbyCounty!G184</f>
        <v>-119.76700000000002</v>
      </c>
      <c r="H188" s="20"/>
    </row>
    <row r="189" spans="1:8" ht="12.75">
      <c r="A189" s="20" t="s">
        <v>242</v>
      </c>
      <c r="B189" s="14">
        <f>WinterGenerationbyCounty!B185-WinterLoadbyCounty!B185</f>
        <v>-190.25438304822</v>
      </c>
      <c r="C189" s="14">
        <f>WinterGenerationbyCounty!C185-WinterLoadbyCounty!C185</f>
        <v>-197.739595885103</v>
      </c>
      <c r="D189" s="14">
        <f>WinterGenerationbyCounty!D185-WinterLoadbyCounty!D185</f>
        <v>-204.60694936618745</v>
      </c>
      <c r="E189" s="14">
        <f>WinterGenerationbyCounty!E185-WinterLoadbyCounty!E185</f>
        <v>-211.14373877037156</v>
      </c>
      <c r="F189" s="14">
        <f>WinterGenerationbyCounty!F185-WinterLoadbyCounty!F185</f>
        <v>-217.97447318392213</v>
      </c>
      <c r="G189" s="14">
        <f>WinterGenerationbyCounty!G185-WinterLoadbyCounty!G185</f>
        <v>-225.036</v>
      </c>
      <c r="H189" s="20"/>
    </row>
    <row r="190" spans="1:8" ht="12.75">
      <c r="A190" s="20" t="s">
        <v>243</v>
      </c>
      <c r="B190" s="14">
        <f>WinterGenerationbyCounty!B186-WinterLoadbyCounty!B186</f>
        <v>921.8191134</v>
      </c>
      <c r="C190" s="14">
        <f>WinterGenerationbyCounty!C186-WinterLoadbyCounty!C186</f>
        <v>921.259304534</v>
      </c>
      <c r="D190" s="14">
        <f>WinterGenerationbyCounty!D186-WinterLoadbyCounty!D186</f>
        <v>920.69789757934</v>
      </c>
      <c r="E190" s="14">
        <f>WinterGenerationbyCounty!E186-WinterLoadbyCounty!E186</f>
        <v>920.1348765551334</v>
      </c>
      <c r="F190" s="14">
        <f>WinterGenerationbyCounty!F186-WinterLoadbyCounty!F186</f>
        <v>919.5702253206847</v>
      </c>
      <c r="G190" s="14">
        <f>WinterGenerationbyCounty!G186-WinterLoadbyCounty!G186</f>
        <v>919.004</v>
      </c>
      <c r="H190" s="20"/>
    </row>
    <row r="191" spans="1:8" ht="12.75">
      <c r="A191" s="20" t="s">
        <v>244</v>
      </c>
      <c r="B191" s="14">
        <f>WinterGenerationbyCounty!B187-WinterLoadbyCounty!B187</f>
        <v>-125.139</v>
      </c>
      <c r="C191" s="14">
        <f>WinterGenerationbyCounty!C187-WinterLoadbyCounty!C187</f>
        <v>-118.608</v>
      </c>
      <c r="D191" s="14">
        <f>WinterGenerationbyCounty!D187-WinterLoadbyCounty!D187</f>
        <v>-117.465</v>
      </c>
      <c r="E191" s="14">
        <f>WinterGenerationbyCounty!E187-WinterLoadbyCounty!E187</f>
        <v>-120.264</v>
      </c>
      <c r="F191" s="14">
        <f>WinterGenerationbyCounty!F187-WinterLoadbyCounty!F187</f>
        <v>-123.087</v>
      </c>
      <c r="G191" s="14">
        <f>WinterGenerationbyCounty!G187-WinterLoadbyCounty!G187</f>
        <v>-125.939</v>
      </c>
      <c r="H191" s="20"/>
    </row>
    <row r="192" spans="1:8" ht="12.75">
      <c r="A192" s="20" t="s">
        <v>245</v>
      </c>
      <c r="B192" s="14">
        <f>WinterGenerationbyCounty!B188-WinterLoadbyCounty!B188</f>
        <v>-156.94949802277137</v>
      </c>
      <c r="C192" s="14">
        <f>WinterGenerationbyCounty!C188-WinterLoadbyCounty!C188</f>
        <v>-126.05011060224513</v>
      </c>
      <c r="D192" s="14">
        <f>WinterGenerationbyCounty!D188-WinterLoadbyCounty!D188</f>
        <v>-137.6150314716221</v>
      </c>
      <c r="E192" s="14">
        <f>WinterGenerationbyCounty!E188-WinterLoadbyCounty!E188</f>
        <v>-149.19252648570847</v>
      </c>
      <c r="F192" s="14">
        <f>WinterGenerationbyCounty!F188-WinterLoadbyCounty!F188</f>
        <v>-160.8085540876492</v>
      </c>
      <c r="G192" s="14">
        <f>WinterGenerationbyCounty!G188-WinterLoadbyCounty!G188</f>
        <v>-172.43400000000003</v>
      </c>
      <c r="H192" s="20"/>
    </row>
    <row r="193" spans="1:8" ht="12.75">
      <c r="A193" s="20" t="s">
        <v>246</v>
      </c>
      <c r="B193" s="14">
        <f>WinterGenerationbyCounty!B189-WinterLoadbyCounty!B189</f>
        <v>-26.90073582430564</v>
      </c>
      <c r="C193" s="14">
        <f>WinterGenerationbyCounty!C189-WinterLoadbyCounty!C189</f>
        <v>246.98286095076935</v>
      </c>
      <c r="D193" s="14">
        <f>WinterGenerationbyCounty!D189-WinterLoadbyCounty!D189</f>
        <v>245.84775605273438</v>
      </c>
      <c r="E193" s="14">
        <f>WinterGenerationbyCounty!E189-WinterLoadbyCounty!E189</f>
        <v>244.6934650545219</v>
      </c>
      <c r="F193" s="14">
        <f>WinterGenerationbyCounty!F189-WinterLoadbyCounty!F189</f>
        <v>243.52230710959202</v>
      </c>
      <c r="G193" s="14">
        <f>WinterGenerationbyCounty!G189-WinterLoadbyCounty!G189</f>
        <v>242.393</v>
      </c>
      <c r="H193" s="20"/>
    </row>
    <row r="194" spans="1:8" ht="12.75">
      <c r="A194" s="20" t="s">
        <v>247</v>
      </c>
      <c r="B194" s="14">
        <f>WinterGenerationbyCounty!B190-WinterLoadbyCounty!B190</f>
        <v>-319.029</v>
      </c>
      <c r="C194" s="14">
        <f>WinterGenerationbyCounty!C190-WinterLoadbyCounty!C190</f>
        <v>-322.57899999999995</v>
      </c>
      <c r="D194" s="14">
        <f>WinterGenerationbyCounty!D190-WinterLoadbyCounty!D190</f>
        <v>-326.32899999999995</v>
      </c>
      <c r="E194" s="14">
        <f>WinterGenerationbyCounty!E190-WinterLoadbyCounty!E190</f>
        <v>-331.47900000000004</v>
      </c>
      <c r="F194" s="14">
        <f>WinterGenerationbyCounty!F190-WinterLoadbyCounty!F190</f>
        <v>-335.629</v>
      </c>
      <c r="G194" s="14">
        <f>WinterGenerationbyCounty!G190-WinterLoadbyCounty!G190</f>
        <v>-342.879</v>
      </c>
      <c r="H194" s="20"/>
    </row>
    <row r="195" spans="1:8" ht="12.75">
      <c r="A195" s="20" t="s">
        <v>248</v>
      </c>
      <c r="B195" s="14">
        <f>WinterGenerationbyCounty!B191-WinterLoadbyCounty!B191</f>
        <v>707.2039863467604</v>
      </c>
      <c r="C195" s="14">
        <f>WinterGenerationbyCounty!C191-WinterLoadbyCounty!C191</f>
        <v>706.6974126935208</v>
      </c>
      <c r="D195" s="14">
        <f>WinterGenerationbyCounty!D191-WinterLoadbyCounty!D191</f>
        <v>706.1908390402813</v>
      </c>
      <c r="E195" s="14">
        <f>WinterGenerationbyCounty!E191-WinterLoadbyCounty!E191</f>
        <v>705.6842653870417</v>
      </c>
      <c r="F195" s="14">
        <f>WinterGenerationbyCounty!F191-WinterLoadbyCounty!F191</f>
        <v>705.1776917338021</v>
      </c>
      <c r="G195" s="14">
        <f>WinterGenerationbyCounty!G191-WinterLoadbyCounty!G191</f>
        <v>704.671</v>
      </c>
      <c r="H195" s="20"/>
    </row>
    <row r="196" spans="1:8" ht="12.75">
      <c r="A196" s="20" t="s">
        <v>249</v>
      </c>
      <c r="B196" s="14">
        <f>WinterGenerationbyCounty!B192-WinterLoadbyCounty!B192</f>
        <v>-39.137699999999995</v>
      </c>
      <c r="C196" s="14">
        <f>WinterGenerationbyCounty!C192-WinterLoadbyCounty!C192</f>
        <v>-40.32086568207002</v>
      </c>
      <c r="D196" s="14">
        <f>WinterGenerationbyCounty!D192-WinterLoadbyCounty!D192</f>
        <v>-41.54062896648004</v>
      </c>
      <c r="E196" s="14">
        <f>WinterGenerationbyCounty!E192-WinterLoadbyCounty!E192</f>
        <v>-43.3573776130776</v>
      </c>
      <c r="F196" s="14">
        <f>WinterGenerationbyCounty!F192-WinterLoadbyCounty!F192</f>
        <v>-45.08394661021177</v>
      </c>
      <c r="G196" s="14">
        <f>WinterGenerationbyCounty!G192-WinterLoadbyCounty!G192</f>
        <v>-46.985</v>
      </c>
      <c r="H196" s="20"/>
    </row>
    <row r="197" spans="1:8" ht="12.75">
      <c r="A197" s="20" t="s">
        <v>250</v>
      </c>
      <c r="B197" s="14">
        <f>WinterGenerationbyCounty!B193-WinterLoadbyCounty!B193</f>
        <v>-758.0399808</v>
      </c>
      <c r="C197" s="14">
        <f>WinterGenerationbyCounty!C193-WinterLoadbyCounty!C193</f>
        <v>-787.7789800319999</v>
      </c>
      <c r="D197" s="14">
        <f>WinterGenerationbyCounty!D193-WinterLoadbyCounty!D193</f>
        <v>-818.51019123328</v>
      </c>
      <c r="E197" s="14">
        <f>WinterGenerationbyCounty!E193-WinterLoadbyCounty!E193</f>
        <v>-864.2052186746113</v>
      </c>
      <c r="F197" s="14">
        <f>WinterGenerationbyCounty!F193-WinterLoadbyCounty!F193</f>
        <v>-903.9422553623957</v>
      </c>
      <c r="G197" s="14">
        <f>WinterGenerationbyCounty!G193-WinterLoadbyCounty!G193</f>
        <v>-959.581</v>
      </c>
      <c r="H197" s="20"/>
    </row>
    <row r="198" spans="1:8" ht="12.75">
      <c r="A198" s="20" t="s">
        <v>251</v>
      </c>
      <c r="B198" s="14">
        <f>WinterGenerationbyCounty!B194-WinterLoadbyCounty!B194</f>
        <v>-84.77475792299586</v>
      </c>
      <c r="C198" s="14">
        <f>WinterGenerationbyCounty!C194-WinterLoadbyCounty!C194</f>
        <v>-87.888013669512</v>
      </c>
      <c r="D198" s="14">
        <f>WinterGenerationbyCounty!D194-WinterLoadbyCounty!D194</f>
        <v>-91.24630245686704</v>
      </c>
      <c r="E198" s="14">
        <f>WinterGenerationbyCounty!E194-WinterLoadbyCounty!E194</f>
        <v>-94.69873251797831</v>
      </c>
      <c r="F198" s="14">
        <f>WinterGenerationbyCounty!F194-WinterLoadbyCounty!F194</f>
        <v>-98.18696978331909</v>
      </c>
      <c r="G198" s="14">
        <f>WinterGenerationbyCounty!G194-WinterLoadbyCounty!G194</f>
        <v>-101.879</v>
      </c>
      <c r="H198" s="20"/>
    </row>
    <row r="199" spans="1:8" ht="12.75">
      <c r="A199" s="20" t="s">
        <v>252</v>
      </c>
      <c r="B199" s="14">
        <f>WinterGenerationbyCounty!B195-WinterLoadbyCounty!B195</f>
        <v>-68.886873</v>
      </c>
      <c r="C199" s="14">
        <f>WinterGenerationbyCounty!C195-WinterLoadbyCounty!C195</f>
        <v>-69.51874172999999</v>
      </c>
      <c r="D199" s="14">
        <f>WinterGenerationbyCounty!D195-WinterLoadbyCounty!D195</f>
        <v>-70.10292914729999</v>
      </c>
      <c r="E199" s="14">
        <f>WinterGenerationbyCounty!E195-WinterLoadbyCounty!E195</f>
        <v>-70.739458438773</v>
      </c>
      <c r="F199" s="14">
        <f>WinterGenerationbyCounty!F195-WinterLoadbyCounty!F195</f>
        <v>-71.32835302316073</v>
      </c>
      <c r="G199" s="14">
        <f>WinterGenerationbyCounty!G195-WinterLoadbyCounty!G195</f>
        <v>-71.968</v>
      </c>
      <c r="H199" s="20"/>
    </row>
    <row r="200" spans="1:8" ht="12.75">
      <c r="A200" s="20" t="s">
        <v>253</v>
      </c>
      <c r="B200" s="14">
        <f>WinterGenerationbyCounty!B196-WinterLoadbyCounty!B196</f>
        <v>430.261</v>
      </c>
      <c r="C200" s="14">
        <f>WinterGenerationbyCounty!C196-WinterLoadbyCounty!C196</f>
        <v>417.248</v>
      </c>
      <c r="D200" s="14">
        <f>WinterGenerationbyCounty!D196-WinterLoadbyCounty!D196</f>
        <v>393.565</v>
      </c>
      <c r="E200" s="14">
        <f>WinterGenerationbyCounty!E196-WinterLoadbyCounty!E196</f>
        <v>383.293</v>
      </c>
      <c r="F200" s="14">
        <f>WinterGenerationbyCounty!F196-WinterLoadbyCounty!F196</f>
        <v>372.684</v>
      </c>
      <c r="G200" s="14">
        <f>WinterGenerationbyCounty!G196-WinterLoadbyCounty!G196</f>
        <v>360.353</v>
      </c>
      <c r="H200" s="20"/>
    </row>
    <row r="201" spans="1:8" ht="12.75">
      <c r="A201" s="20" t="s">
        <v>254</v>
      </c>
      <c r="B201" s="14">
        <f>WinterGenerationbyCounty!B197-WinterLoadbyCounty!B197</f>
        <v>531.0307228</v>
      </c>
      <c r="C201" s="14">
        <f>WinterGenerationbyCounty!C197-WinterLoadbyCounty!C197</f>
        <v>529.522486414</v>
      </c>
      <c r="D201" s="14">
        <f>WinterGenerationbyCounty!D197-WinterLoadbyCounty!D197</f>
        <v>527.98284884607</v>
      </c>
      <c r="E201" s="14">
        <f>WinterGenerationbyCounty!E197-WinterLoadbyCounty!E197</f>
        <v>526.4078080903004</v>
      </c>
      <c r="F201" s="14">
        <f>WinterGenerationbyCounty!F197-WinterLoadbyCounty!F197</f>
        <v>524.8233621307519</v>
      </c>
      <c r="G201" s="14">
        <f>WinterGenerationbyCounty!G197-WinterLoadbyCounty!G197</f>
        <v>523.208</v>
      </c>
      <c r="H201" s="20"/>
    </row>
    <row r="202" spans="1:8" ht="12.75">
      <c r="A202" s="20" t="s">
        <v>255</v>
      </c>
      <c r="B202" s="14">
        <f>WinterGenerationbyCounty!B198-WinterLoadbyCounty!B198</f>
        <v>-24.187848690401285</v>
      </c>
      <c r="C202" s="14">
        <f>WinterGenerationbyCounty!C198-WinterLoadbyCounty!C198</f>
        <v>-25.03064237137201</v>
      </c>
      <c r="D202" s="14">
        <f>WinterGenerationbyCounty!D198-WinterLoadbyCounty!D198</f>
        <v>-25.880529233934737</v>
      </c>
      <c r="E202" s="14">
        <f>WinterGenerationbyCounty!E198-WinterLoadbyCounty!E198</f>
        <v>-26.73780719171633</v>
      </c>
      <c r="F202" s="14">
        <f>WinterGenerationbyCounty!F198-WinterLoadbyCounty!F198</f>
        <v>-27.60278667071598</v>
      </c>
      <c r="G202" s="14">
        <f>WinterGenerationbyCounty!G198-WinterLoadbyCounty!G198</f>
        <v>-28.476</v>
      </c>
      <c r="H202" s="20"/>
    </row>
    <row r="203" spans="1:8" ht="12.75">
      <c r="A203" s="20" t="s">
        <v>256</v>
      </c>
      <c r="B203" s="14">
        <f>WinterGenerationbyCounty!B199-WinterLoadbyCounty!B199</f>
        <v>-23.386178703737535</v>
      </c>
      <c r="C203" s="14">
        <f>WinterGenerationbyCounty!C199-WinterLoadbyCounty!C199</f>
        <v>-24.022623884775125</v>
      </c>
      <c r="D203" s="14">
        <f>WinterGenerationbyCounty!D199-WinterLoadbyCounty!D199</f>
        <v>-24.91228230956135</v>
      </c>
      <c r="E203" s="14">
        <f>WinterGenerationbyCounty!E199-WinterLoadbyCounty!E199</f>
        <v>-25.71330242543099</v>
      </c>
      <c r="F203" s="14">
        <f>WinterGenerationbyCounty!F199-WinterLoadbyCounty!F199</f>
        <v>-26.787141283039603</v>
      </c>
      <c r="G203" s="14">
        <f>WinterGenerationbyCounty!G199-WinterLoadbyCounty!G199</f>
        <v>-27.404</v>
      </c>
      <c r="H203" s="20"/>
    </row>
    <row r="204" spans="2:7" ht="12.75">
      <c r="B204" s="14"/>
      <c r="C204" s="14"/>
      <c r="D204" s="14"/>
      <c r="E204" s="14"/>
      <c r="F204" s="14"/>
      <c r="G204" s="14"/>
    </row>
    <row r="205" spans="2:7" ht="12.75">
      <c r="B205" s="14"/>
      <c r="C205" s="14"/>
      <c r="D205" s="14"/>
      <c r="E205" s="14"/>
      <c r="F205" s="14"/>
      <c r="G205" s="14"/>
    </row>
    <row r="206" ht="12.75">
      <c r="A206" s="48"/>
    </row>
    <row r="208" ht="26.25" customHeight="1"/>
  </sheetData>
  <mergeCells count="4">
    <mergeCell ref="B9:G9"/>
    <mergeCell ref="A6:G6"/>
    <mergeCell ref="A1:G1"/>
    <mergeCell ref="A7:H8"/>
  </mergeCells>
  <conditionalFormatting sqref="E2:E5 E7">
    <cfRule type="cellIs" priority="1" dxfId="0" operator="lessThan" stopIfTrue="1">
      <formula>0</formula>
    </cfRule>
    <cfRule type="cellIs" priority="2" dxfId="1" operator="greaterThan" stopIfTrue="1">
      <formula>0</formula>
    </cfRule>
  </conditionalFormatting>
  <conditionalFormatting sqref="B12:G205">
    <cfRule type="cellIs" priority="3" dxfId="1" operator="greaterThanOrEqual" stopIfTrue="1">
      <formula>0</formula>
    </cfRule>
    <cfRule type="cellIs" priority="4" dxfId="0" operator="lessThan" stopIfTrue="1">
      <formula>0</formula>
    </cfRule>
  </conditionalFormatting>
  <printOptions horizontalCentered="1"/>
  <pageMargins left="0.5" right="0.25" top="1" bottom="1" header="0.5" footer="0.5"/>
  <pageSetup fitToHeight="19" fitToWidth="1" horizontalDpi="300" verticalDpi="300" orientation="portrait" r:id="rId1"/>
  <headerFooter alignWithMargins="0">
    <oddHeader>&amp;LCDR Report - Winter Import/Export by County&amp;RJune 2006</oddHeader>
    <oddFooter>&amp;CWinter Import/Export - &amp;P of &amp;N</oddFooter>
  </headerFooter>
</worksheet>
</file>

<file path=xl/worksheets/sheet2.xml><?xml version="1.0" encoding="utf-8"?>
<worksheet xmlns="http://schemas.openxmlformats.org/spreadsheetml/2006/main" xmlns:r="http://schemas.openxmlformats.org/officeDocument/2006/relationships">
  <sheetPr>
    <tabColor indexed="9"/>
    <pageSetUpPr fitToPage="1"/>
  </sheetPr>
  <dimension ref="A1:B24"/>
  <sheetViews>
    <sheetView showGridLines="0" workbookViewId="0" topLeftCell="A1">
      <selection activeCell="A2" sqref="A2"/>
    </sheetView>
  </sheetViews>
  <sheetFormatPr defaultColWidth="9.140625" defaultRowHeight="12.75"/>
  <cols>
    <col min="1" max="1" width="34.421875" style="0" customWidth="1"/>
    <col min="2" max="2" width="63.7109375" style="0" customWidth="1"/>
  </cols>
  <sheetData>
    <row r="1" spans="1:2" ht="23.25" customHeight="1">
      <c r="A1" s="244" t="s">
        <v>14</v>
      </c>
      <c r="B1" s="244"/>
    </row>
    <row r="2" spans="1:2" ht="12.75" customHeight="1">
      <c r="A2" s="75"/>
      <c r="B2" s="75"/>
    </row>
    <row r="5" spans="1:2" ht="27" customHeight="1">
      <c r="A5" s="19" t="s">
        <v>257</v>
      </c>
      <c r="B5" s="19" t="s">
        <v>259</v>
      </c>
    </row>
    <row r="6" spans="1:2" ht="30" customHeight="1">
      <c r="A6" s="58" t="s">
        <v>258</v>
      </c>
      <c r="B6" s="17" t="s">
        <v>260</v>
      </c>
    </row>
    <row r="7" spans="1:2" ht="30" customHeight="1">
      <c r="A7" s="66" t="s">
        <v>605</v>
      </c>
      <c r="B7" s="17" t="s">
        <v>13</v>
      </c>
    </row>
    <row r="8" spans="1:2" ht="30" customHeight="1">
      <c r="A8" s="212" t="s">
        <v>859</v>
      </c>
      <c r="B8" s="17" t="s">
        <v>860</v>
      </c>
    </row>
    <row r="9" spans="1:2" ht="30" customHeight="1">
      <c r="A9" s="59" t="s">
        <v>263</v>
      </c>
      <c r="B9" s="16" t="s">
        <v>864</v>
      </c>
    </row>
    <row r="10" spans="1:2" ht="30" customHeight="1">
      <c r="A10" s="60" t="s">
        <v>264</v>
      </c>
      <c r="B10" s="16" t="s">
        <v>865</v>
      </c>
    </row>
    <row r="11" spans="1:2" ht="30" customHeight="1">
      <c r="A11" s="70" t="s">
        <v>793</v>
      </c>
      <c r="B11" s="15" t="s">
        <v>866</v>
      </c>
    </row>
    <row r="12" spans="1:2" ht="30" customHeight="1">
      <c r="A12" s="61" t="s">
        <v>262</v>
      </c>
      <c r="B12" s="16" t="s">
        <v>867</v>
      </c>
    </row>
    <row r="13" spans="1:2" ht="30" customHeight="1">
      <c r="A13" s="82" t="s">
        <v>265</v>
      </c>
      <c r="B13" s="16" t="s">
        <v>868</v>
      </c>
    </row>
    <row r="14" spans="1:2" ht="30" customHeight="1">
      <c r="A14" s="97" t="s">
        <v>15</v>
      </c>
      <c r="B14" s="15" t="s">
        <v>869</v>
      </c>
    </row>
    <row r="15" spans="1:2" ht="30" customHeight="1">
      <c r="A15" s="125" t="s">
        <v>47</v>
      </c>
      <c r="B15" s="15" t="s">
        <v>870</v>
      </c>
    </row>
    <row r="16" spans="1:2" ht="30" customHeight="1">
      <c r="A16" s="70" t="s">
        <v>659</v>
      </c>
      <c r="B16" s="15" t="s">
        <v>871</v>
      </c>
    </row>
    <row r="17" spans="1:2" ht="30" customHeight="1">
      <c r="A17" s="71" t="s">
        <v>660</v>
      </c>
      <c r="B17" s="15" t="s">
        <v>872</v>
      </c>
    </row>
    <row r="18" spans="1:2" ht="30" customHeight="1">
      <c r="A18" s="62" t="s">
        <v>266</v>
      </c>
      <c r="B18" s="15" t="s">
        <v>873</v>
      </c>
    </row>
    <row r="19" spans="1:2" ht="30" customHeight="1">
      <c r="A19" s="124" t="s">
        <v>48</v>
      </c>
      <c r="B19" s="15" t="s">
        <v>877</v>
      </c>
    </row>
    <row r="20" spans="1:2" ht="30" customHeight="1">
      <c r="A20" s="72" t="s">
        <v>661</v>
      </c>
      <c r="B20" s="15" t="s">
        <v>874</v>
      </c>
    </row>
    <row r="21" spans="1:2" ht="30" customHeight="1">
      <c r="A21" s="73" t="s">
        <v>662</v>
      </c>
      <c r="B21" s="15" t="s">
        <v>875</v>
      </c>
    </row>
    <row r="22" spans="1:2" ht="30" customHeight="1">
      <c r="A22" s="63" t="s">
        <v>267</v>
      </c>
      <c r="B22" s="15" t="s">
        <v>876</v>
      </c>
    </row>
    <row r="23" spans="1:2" ht="30" customHeight="1">
      <c r="A23" s="64" t="s">
        <v>639</v>
      </c>
      <c r="B23" s="16" t="s">
        <v>670</v>
      </c>
    </row>
    <row r="24" spans="1:2" ht="30" customHeight="1">
      <c r="A24" s="65" t="s">
        <v>640</v>
      </c>
      <c r="B24" s="16" t="s">
        <v>671</v>
      </c>
    </row>
  </sheetData>
  <mergeCells count="1">
    <mergeCell ref="A1:B1"/>
  </mergeCells>
  <hyperlinks>
    <hyperlink ref="A6" location="Disclaimer!A1" display="Disclaimer"/>
    <hyperlink ref="A9" location="SummerSummary!A1" display="SummerSummary"/>
    <hyperlink ref="A10" location="WinterSummary!A1" display="WinterSummary"/>
    <hyperlink ref="A12" location="SummerFuelTypes!A1" display="SummerFuelTypes"/>
    <hyperlink ref="A18" location="'SummerImport-ExportbyCounty'!A1" display="SummerImport-ExportbyCounty"/>
    <hyperlink ref="A22" location="'WinterImport-ExportbyCounty'!A1" display="WinterImport-ExportbyCounty"/>
    <hyperlink ref="A23" location="SummerCapacities!A1" display="SummerCapacities"/>
    <hyperlink ref="A24" location="WinterCapacities!A1" display="WinterCapacities"/>
    <hyperlink ref="A7" location="Terminology!A1" display="Terminology"/>
    <hyperlink ref="A16" location="SummerLoadbyCounty!Print_Titles" display="SummerLoadbyCounty"/>
    <hyperlink ref="A17" location="SummerGenerationbyCounty!Print_Area" display="SummerGenerationbyCounty"/>
    <hyperlink ref="A20" location="WinterLoadbyCounty!Print_Area" display="WinterLoadbyCounty"/>
    <hyperlink ref="A21" location="WinterGenerationbyCounty!Print_Area" display="WinterGenerationbyCounty"/>
    <hyperlink ref="A13" location="WinterFuelTypes!A1" display="WinterFuelTypes"/>
    <hyperlink ref="A14" location="CMZones!A1" display="CMZones"/>
    <hyperlink ref="A15" location="SummerCoincidentDemandbyCounty!A1" display="SummerCoincidentDemandbyCounty!A1"/>
    <hyperlink ref="A19" location="WinterCoincidentDemandbyCounty!A1" display="WinterCoincidentDemandbyCounty"/>
    <hyperlink ref="A11" location="LongTermProjections!A1" display="LongTermProjections"/>
    <hyperlink ref="A8" location="'Changes-Updates'!A1" display="Changes/Updates"/>
  </hyperlinks>
  <printOptions horizontalCentered="1"/>
  <pageMargins left="0.5" right="0.25" top="1" bottom="1" header="0.5" footer="0.5"/>
  <pageSetup fitToHeight="1" fitToWidth="1" horizontalDpi="300" verticalDpi="300" orientation="portrait" r:id="rId1"/>
  <headerFooter alignWithMargins="0">
    <oddHeader>&amp;LCDR Report - Contents&amp;RApril 2006</oddHeader>
    <oddFooter>&amp;CContents - &amp;P of &amp;N</oddFooter>
  </headerFooter>
</worksheet>
</file>

<file path=xl/worksheets/sheet20.xml><?xml version="1.0" encoding="utf-8"?>
<worksheet xmlns="http://schemas.openxmlformats.org/spreadsheetml/2006/main" xmlns:r="http://schemas.openxmlformats.org/officeDocument/2006/relationships">
  <sheetPr>
    <tabColor indexed="42"/>
    <pageSetUpPr fitToPage="1"/>
  </sheetPr>
  <dimension ref="A1:L602"/>
  <sheetViews>
    <sheetView showGridLines="0" workbookViewId="0" topLeftCell="A1">
      <pane ySplit="7" topLeftCell="BM8" activePane="bottomLeft" state="frozen"/>
      <selection pane="topLeft" activeCell="A1" sqref="A1"/>
      <selection pane="bottomLeft" activeCell="A369" sqref="A369:A398"/>
    </sheetView>
  </sheetViews>
  <sheetFormatPr defaultColWidth="9.140625" defaultRowHeight="12.75"/>
  <cols>
    <col min="1" max="1" width="35.421875" style="57" bestFit="1" customWidth="1"/>
    <col min="2" max="7" width="10.140625" style="0" customWidth="1"/>
  </cols>
  <sheetData>
    <row r="1" spans="1:7" ht="26.25" customHeight="1">
      <c r="A1" s="265" t="s">
        <v>638</v>
      </c>
      <c r="B1" s="265"/>
      <c r="C1" s="265"/>
      <c r="D1" s="265"/>
      <c r="E1" s="265"/>
      <c r="F1" s="265"/>
      <c r="G1" s="265"/>
    </row>
    <row r="2" spans="1:7" ht="15" customHeight="1">
      <c r="A2" s="270"/>
      <c r="B2" s="270"/>
      <c r="C2" s="270"/>
      <c r="D2" s="270"/>
      <c r="E2" s="270"/>
      <c r="F2" s="270"/>
      <c r="G2" s="270"/>
    </row>
    <row r="3" spans="1:7" ht="24.75" customHeight="1">
      <c r="A3" s="267" t="s">
        <v>8</v>
      </c>
      <c r="B3" s="267"/>
      <c r="C3" s="267"/>
      <c r="D3" s="267"/>
      <c r="E3" s="267"/>
      <c r="F3" s="267"/>
      <c r="G3" s="267"/>
    </row>
    <row r="4" spans="1:7" ht="58.5" customHeight="1">
      <c r="A4" s="268" t="s">
        <v>699</v>
      </c>
      <c r="B4" s="268"/>
      <c r="C4" s="268"/>
      <c r="D4" s="268"/>
      <c r="E4" s="268"/>
      <c r="F4" s="268"/>
      <c r="G4" s="268"/>
    </row>
    <row r="5" spans="1:7" ht="12.75" customHeight="1">
      <c r="A5" s="127"/>
      <c r="B5" s="127"/>
      <c r="C5" s="127"/>
      <c r="D5" s="127"/>
      <c r="E5" s="127"/>
      <c r="F5" s="127"/>
      <c r="G5" s="127"/>
    </row>
    <row r="6" spans="1:7" ht="18" customHeight="1">
      <c r="A6" s="127"/>
      <c r="B6" s="269" t="s">
        <v>701</v>
      </c>
      <c r="C6" s="269"/>
      <c r="D6" s="269"/>
      <c r="E6" s="269"/>
      <c r="F6" s="269"/>
      <c r="G6" s="269"/>
    </row>
    <row r="7" spans="1:7" ht="24.75" customHeight="1">
      <c r="A7" s="102" t="s">
        <v>269</v>
      </c>
      <c r="B7" s="78">
        <v>2006</v>
      </c>
      <c r="C7" s="78">
        <v>2007</v>
      </c>
      <c r="D7" s="78">
        <v>2008</v>
      </c>
      <c r="E7" s="78">
        <v>2009</v>
      </c>
      <c r="F7" s="77">
        <v>2010</v>
      </c>
      <c r="G7" s="77">
        <v>2011</v>
      </c>
    </row>
    <row r="8" spans="1:7" ht="12.75">
      <c r="A8" s="103"/>
      <c r="B8" s="24"/>
      <c r="C8" s="24"/>
      <c r="D8" s="24"/>
      <c r="E8" s="24"/>
      <c r="F8" s="24"/>
      <c r="G8" s="24"/>
    </row>
    <row r="9" spans="1:7" ht="12.75">
      <c r="A9" s="105" t="s">
        <v>270</v>
      </c>
      <c r="B9" s="158">
        <v>150</v>
      </c>
      <c r="C9" s="158">
        <v>150</v>
      </c>
      <c r="D9" s="158">
        <v>150</v>
      </c>
      <c r="E9" s="158">
        <v>150</v>
      </c>
      <c r="F9" s="158">
        <v>150</v>
      </c>
      <c r="G9" s="158">
        <v>150</v>
      </c>
    </row>
    <row r="10" spans="1:7" ht="12.75">
      <c r="A10" s="105" t="s">
        <v>271</v>
      </c>
      <c r="B10" s="158">
        <v>144</v>
      </c>
      <c r="C10" s="158">
        <v>144</v>
      </c>
      <c r="D10" s="158">
        <v>144</v>
      </c>
      <c r="E10" s="158">
        <v>144</v>
      </c>
      <c r="F10" s="158">
        <v>144</v>
      </c>
      <c r="G10" s="158">
        <v>144</v>
      </c>
    </row>
    <row r="11" spans="1:7" ht="12.75">
      <c r="A11" s="128" t="s">
        <v>272</v>
      </c>
      <c r="B11" s="158">
        <v>163</v>
      </c>
      <c r="C11" s="158">
        <v>163</v>
      </c>
      <c r="D11" s="158">
        <v>163</v>
      </c>
      <c r="E11" s="158">
        <v>163</v>
      </c>
      <c r="F11" s="158">
        <v>163</v>
      </c>
      <c r="G11" s="158">
        <v>163</v>
      </c>
    </row>
    <row r="12" spans="1:7" ht="12.75">
      <c r="A12" s="128" t="s">
        <v>820</v>
      </c>
      <c r="B12" s="158">
        <v>5</v>
      </c>
      <c r="C12" s="158">
        <v>5</v>
      </c>
      <c r="D12" s="158">
        <v>5</v>
      </c>
      <c r="E12" s="158">
        <v>5</v>
      </c>
      <c r="F12" s="158">
        <v>5</v>
      </c>
      <c r="G12" s="158">
        <v>5</v>
      </c>
    </row>
    <row r="13" spans="1:7" ht="12.75">
      <c r="A13" s="85" t="s">
        <v>54</v>
      </c>
      <c r="B13" s="158">
        <v>140</v>
      </c>
      <c r="C13" s="158">
        <v>140</v>
      </c>
      <c r="D13" s="158">
        <v>140</v>
      </c>
      <c r="E13" s="158">
        <v>140</v>
      </c>
      <c r="F13" s="158">
        <v>140</v>
      </c>
      <c r="G13" s="158">
        <v>140</v>
      </c>
    </row>
    <row r="14" spans="1:7" ht="12.75">
      <c r="A14" s="106" t="s">
        <v>273</v>
      </c>
      <c r="B14" s="158">
        <v>35</v>
      </c>
      <c r="C14" s="158">
        <v>35</v>
      </c>
      <c r="D14" s="158">
        <v>35</v>
      </c>
      <c r="E14" s="158">
        <v>35</v>
      </c>
      <c r="F14" s="158">
        <v>35</v>
      </c>
      <c r="G14" s="158">
        <v>35</v>
      </c>
    </row>
    <row r="15" spans="1:7" ht="12.75">
      <c r="A15" s="105" t="s">
        <v>274</v>
      </c>
      <c r="B15" s="158">
        <v>35</v>
      </c>
      <c r="C15" s="158">
        <v>35</v>
      </c>
      <c r="D15" s="158">
        <v>35</v>
      </c>
      <c r="E15" s="158">
        <v>35</v>
      </c>
      <c r="F15" s="158">
        <v>35</v>
      </c>
      <c r="G15" s="158">
        <v>35</v>
      </c>
    </row>
    <row r="16" spans="1:7" ht="12.75">
      <c r="A16" s="85" t="s">
        <v>878</v>
      </c>
      <c r="B16" s="158">
        <v>10.1</v>
      </c>
      <c r="C16" s="158">
        <v>10.1</v>
      </c>
      <c r="D16" s="158">
        <v>10.1</v>
      </c>
      <c r="E16" s="158">
        <v>10.1</v>
      </c>
      <c r="F16" s="158">
        <v>10.1</v>
      </c>
      <c r="G16" s="158">
        <v>10.1</v>
      </c>
    </row>
    <row r="17" spans="1:7" ht="12.75">
      <c r="A17" s="106" t="s">
        <v>279</v>
      </c>
      <c r="B17" s="158">
        <v>20</v>
      </c>
      <c r="C17" s="158">
        <v>20</v>
      </c>
      <c r="D17" s="158">
        <v>20</v>
      </c>
      <c r="E17" s="158">
        <v>20</v>
      </c>
      <c r="F17" s="158">
        <v>20</v>
      </c>
      <c r="G17" s="158">
        <v>20</v>
      </c>
    </row>
    <row r="18" spans="1:7" ht="12.75">
      <c r="A18" s="106" t="s">
        <v>280</v>
      </c>
      <c r="B18" s="158">
        <v>8</v>
      </c>
      <c r="C18" s="158">
        <v>8</v>
      </c>
      <c r="D18" s="158">
        <v>8</v>
      </c>
      <c r="E18" s="158">
        <v>8</v>
      </c>
      <c r="F18" s="158">
        <v>8</v>
      </c>
      <c r="G18" s="158">
        <v>8</v>
      </c>
    </row>
    <row r="19" spans="1:7" ht="12.75">
      <c r="A19" s="105" t="s">
        <v>281</v>
      </c>
      <c r="B19" s="158">
        <v>9</v>
      </c>
      <c r="C19" s="158">
        <v>9</v>
      </c>
      <c r="D19" s="158">
        <v>9</v>
      </c>
      <c r="E19" s="158">
        <v>9</v>
      </c>
      <c r="F19" s="158">
        <v>9</v>
      </c>
      <c r="G19" s="158">
        <v>9</v>
      </c>
    </row>
    <row r="20" spans="1:7" ht="12.75">
      <c r="A20" s="105" t="s">
        <v>284</v>
      </c>
      <c r="B20" s="158">
        <v>143</v>
      </c>
      <c r="C20" s="158">
        <v>143</v>
      </c>
      <c r="D20" s="158">
        <v>143</v>
      </c>
      <c r="E20" s="158">
        <v>143</v>
      </c>
      <c r="F20" s="158">
        <v>143</v>
      </c>
      <c r="G20" s="158">
        <v>143</v>
      </c>
    </row>
    <row r="21" spans="1:7" ht="12.75">
      <c r="A21" s="105" t="s">
        <v>285</v>
      </c>
      <c r="B21" s="158">
        <v>146</v>
      </c>
      <c r="C21" s="158">
        <v>146</v>
      </c>
      <c r="D21" s="158">
        <v>146</v>
      </c>
      <c r="E21" s="158">
        <v>146</v>
      </c>
      <c r="F21" s="158">
        <v>146</v>
      </c>
      <c r="G21" s="158">
        <v>146</v>
      </c>
    </row>
    <row r="22" spans="1:7" ht="12.75">
      <c r="A22" s="85" t="s">
        <v>286</v>
      </c>
      <c r="B22" s="158">
        <v>165</v>
      </c>
      <c r="C22" s="158">
        <v>165</v>
      </c>
      <c r="D22" s="158">
        <v>165</v>
      </c>
      <c r="E22" s="158">
        <v>165</v>
      </c>
      <c r="F22" s="158">
        <v>165</v>
      </c>
      <c r="G22" s="158">
        <v>165</v>
      </c>
    </row>
    <row r="23" spans="1:7" ht="12.75">
      <c r="A23" s="85" t="s">
        <v>879</v>
      </c>
      <c r="B23" s="158">
        <v>3.9</v>
      </c>
      <c r="C23" s="158">
        <v>3.9</v>
      </c>
      <c r="D23" s="158">
        <v>3.9</v>
      </c>
      <c r="E23" s="185">
        <v>3.9</v>
      </c>
      <c r="F23" s="185">
        <v>3.9</v>
      </c>
      <c r="G23" s="185">
        <v>3.9</v>
      </c>
    </row>
    <row r="24" spans="1:7" ht="12.75">
      <c r="A24" s="105" t="s">
        <v>287</v>
      </c>
      <c r="B24" s="158">
        <v>597</v>
      </c>
      <c r="C24" s="158">
        <v>597</v>
      </c>
      <c r="D24" s="158">
        <v>597</v>
      </c>
      <c r="E24" s="158">
        <v>597</v>
      </c>
      <c r="F24" s="158">
        <v>597</v>
      </c>
      <c r="G24" s="158">
        <v>597</v>
      </c>
    </row>
    <row r="25" spans="1:7" ht="12.75">
      <c r="A25" s="105" t="s">
        <v>288</v>
      </c>
      <c r="B25" s="158">
        <v>598</v>
      </c>
      <c r="C25" s="158">
        <v>598</v>
      </c>
      <c r="D25" s="158">
        <v>598</v>
      </c>
      <c r="E25" s="158">
        <v>598</v>
      </c>
      <c r="F25" s="158">
        <v>598</v>
      </c>
      <c r="G25" s="158">
        <v>598</v>
      </c>
    </row>
    <row r="26" spans="1:7" ht="12.75">
      <c r="A26" s="105" t="s">
        <v>289</v>
      </c>
      <c r="B26" s="158">
        <v>2.8</v>
      </c>
      <c r="C26" s="158">
        <v>2.8</v>
      </c>
      <c r="D26" s="158">
        <v>2.8</v>
      </c>
      <c r="E26" s="185">
        <v>2.8</v>
      </c>
      <c r="F26" s="185">
        <v>2.8</v>
      </c>
      <c r="G26" s="185">
        <v>2.8</v>
      </c>
    </row>
    <row r="27" spans="1:7" ht="12.75">
      <c r="A27" s="105" t="s">
        <v>290</v>
      </c>
      <c r="B27" s="158">
        <v>2.8</v>
      </c>
      <c r="C27" s="158">
        <v>2.8</v>
      </c>
      <c r="D27" s="158">
        <v>2.8</v>
      </c>
      <c r="E27" s="185">
        <v>2.8</v>
      </c>
      <c r="F27" s="185">
        <v>2.8</v>
      </c>
      <c r="G27" s="185">
        <v>2.8</v>
      </c>
    </row>
    <row r="28" spans="1:7" ht="12.75">
      <c r="A28" s="85" t="s">
        <v>880</v>
      </c>
      <c r="B28" s="158">
        <v>3.9</v>
      </c>
      <c r="C28" s="158">
        <v>3.9</v>
      </c>
      <c r="D28" s="158">
        <v>3.9</v>
      </c>
      <c r="E28" s="185">
        <v>3.9</v>
      </c>
      <c r="F28" s="185">
        <v>3.9</v>
      </c>
      <c r="G28" s="185">
        <v>3.9</v>
      </c>
    </row>
    <row r="29" spans="1:7" ht="12.75">
      <c r="A29" s="105" t="s">
        <v>291</v>
      </c>
      <c r="B29" s="158">
        <v>151</v>
      </c>
      <c r="C29" s="158">
        <v>151</v>
      </c>
      <c r="D29" s="158">
        <v>151</v>
      </c>
      <c r="E29" s="158">
        <v>151</v>
      </c>
      <c r="F29" s="158">
        <v>151</v>
      </c>
      <c r="G29" s="158">
        <v>151</v>
      </c>
    </row>
    <row r="30" spans="1:7" ht="12.75">
      <c r="A30" s="105" t="s">
        <v>292</v>
      </c>
      <c r="B30" s="158">
        <v>149</v>
      </c>
      <c r="C30" s="158">
        <v>149</v>
      </c>
      <c r="D30" s="158">
        <v>149</v>
      </c>
      <c r="E30" s="158">
        <v>149</v>
      </c>
      <c r="F30" s="158">
        <v>149</v>
      </c>
      <c r="G30" s="158">
        <v>149</v>
      </c>
    </row>
    <row r="31" spans="1:7" ht="12.75">
      <c r="A31" s="105" t="s">
        <v>293</v>
      </c>
      <c r="B31" s="158">
        <v>144</v>
      </c>
      <c r="C31" s="158">
        <v>144</v>
      </c>
      <c r="D31" s="158">
        <v>144</v>
      </c>
      <c r="E31" s="158">
        <v>144</v>
      </c>
      <c r="F31" s="158">
        <v>144</v>
      </c>
      <c r="G31" s="158">
        <v>144</v>
      </c>
    </row>
    <row r="32" spans="1:7" ht="12.75">
      <c r="A32" s="105" t="s">
        <v>294</v>
      </c>
      <c r="B32" s="158">
        <v>82</v>
      </c>
      <c r="C32" s="158">
        <v>82</v>
      </c>
      <c r="D32" s="158">
        <v>82</v>
      </c>
      <c r="E32" s="158">
        <v>82</v>
      </c>
      <c r="F32" s="158">
        <v>82</v>
      </c>
      <c r="G32" s="158">
        <v>82</v>
      </c>
    </row>
    <row r="33" spans="1:7" ht="12.75">
      <c r="A33" s="105" t="s">
        <v>295</v>
      </c>
      <c r="B33" s="158">
        <v>163</v>
      </c>
      <c r="C33" s="158">
        <v>163</v>
      </c>
      <c r="D33" s="158">
        <v>163</v>
      </c>
      <c r="E33" s="158">
        <v>163</v>
      </c>
      <c r="F33" s="158">
        <v>163</v>
      </c>
      <c r="G33" s="158">
        <v>163</v>
      </c>
    </row>
    <row r="34" spans="1:7" ht="12.75">
      <c r="A34" s="105" t="s">
        <v>296</v>
      </c>
      <c r="B34" s="158">
        <v>167</v>
      </c>
      <c r="C34" s="158">
        <v>167</v>
      </c>
      <c r="D34" s="158">
        <v>167</v>
      </c>
      <c r="E34" s="158">
        <v>167</v>
      </c>
      <c r="F34" s="158">
        <v>167</v>
      </c>
      <c r="G34" s="158">
        <v>167</v>
      </c>
    </row>
    <row r="35" spans="1:7" ht="12.75">
      <c r="A35" s="106" t="s">
        <v>297</v>
      </c>
      <c r="B35" s="158">
        <v>253</v>
      </c>
      <c r="C35" s="158">
        <v>253</v>
      </c>
      <c r="D35" s="158">
        <v>253</v>
      </c>
      <c r="E35" s="158">
        <v>253</v>
      </c>
      <c r="F35" s="158">
        <v>253</v>
      </c>
      <c r="G35" s="158">
        <v>253</v>
      </c>
    </row>
    <row r="36" spans="1:7" ht="12.75">
      <c r="A36" s="106" t="s">
        <v>298</v>
      </c>
      <c r="B36" s="158">
        <v>18</v>
      </c>
      <c r="C36" s="158">
        <v>18</v>
      </c>
      <c r="D36" s="158">
        <v>18</v>
      </c>
      <c r="E36" s="158">
        <v>18</v>
      </c>
      <c r="F36" s="158">
        <v>18</v>
      </c>
      <c r="G36" s="158">
        <v>18</v>
      </c>
    </row>
    <row r="37" spans="1:7" ht="12.75">
      <c r="A37" s="106" t="s">
        <v>299</v>
      </c>
      <c r="B37" s="158">
        <v>18</v>
      </c>
      <c r="C37" s="158">
        <v>18</v>
      </c>
      <c r="D37" s="158">
        <v>18</v>
      </c>
      <c r="E37" s="158">
        <v>18</v>
      </c>
      <c r="F37" s="158">
        <v>18</v>
      </c>
      <c r="G37" s="158">
        <v>18</v>
      </c>
    </row>
    <row r="38" spans="1:7" ht="12.75">
      <c r="A38" s="105" t="s">
        <v>300</v>
      </c>
      <c r="B38" s="158">
        <v>14</v>
      </c>
      <c r="C38" s="158">
        <v>14</v>
      </c>
      <c r="D38" s="158">
        <v>14</v>
      </c>
      <c r="E38" s="158">
        <v>14</v>
      </c>
      <c r="F38" s="158">
        <v>14</v>
      </c>
      <c r="G38" s="158">
        <v>14</v>
      </c>
    </row>
    <row r="39" spans="1:7" ht="12.75">
      <c r="A39" s="105" t="s">
        <v>301</v>
      </c>
      <c r="B39" s="158">
        <v>36</v>
      </c>
      <c r="C39" s="158">
        <v>36</v>
      </c>
      <c r="D39" s="158">
        <v>36</v>
      </c>
      <c r="E39" s="158">
        <v>36</v>
      </c>
      <c r="F39" s="158">
        <v>36</v>
      </c>
      <c r="G39" s="158">
        <v>36</v>
      </c>
    </row>
    <row r="40" spans="1:7" ht="12.75">
      <c r="A40" s="128" t="s">
        <v>806</v>
      </c>
      <c r="B40" s="158">
        <v>71</v>
      </c>
      <c r="C40" s="158">
        <v>71</v>
      </c>
      <c r="D40" s="158">
        <v>71</v>
      </c>
      <c r="E40" s="158">
        <v>71</v>
      </c>
      <c r="F40" s="158">
        <v>71</v>
      </c>
      <c r="G40" s="158">
        <v>71</v>
      </c>
    </row>
    <row r="41" spans="1:7" ht="12.75">
      <c r="A41" s="128" t="s">
        <v>807</v>
      </c>
      <c r="B41" s="158">
        <v>71</v>
      </c>
      <c r="C41" s="158">
        <v>71</v>
      </c>
      <c r="D41" s="158">
        <v>71</v>
      </c>
      <c r="E41" s="158">
        <v>71</v>
      </c>
      <c r="F41" s="158">
        <v>71</v>
      </c>
      <c r="G41" s="158">
        <v>71</v>
      </c>
    </row>
    <row r="42" spans="1:7" ht="12.75">
      <c r="A42" s="128" t="s">
        <v>808</v>
      </c>
      <c r="B42" s="158">
        <v>62</v>
      </c>
      <c r="C42" s="158">
        <v>62</v>
      </c>
      <c r="D42" s="158">
        <v>62</v>
      </c>
      <c r="E42" s="158">
        <v>62</v>
      </c>
      <c r="F42" s="158">
        <v>62</v>
      </c>
      <c r="G42" s="158">
        <v>62</v>
      </c>
    </row>
    <row r="43" spans="1:7" ht="12.75">
      <c r="A43" s="105" t="s">
        <v>302</v>
      </c>
      <c r="B43" s="158">
        <v>3</v>
      </c>
      <c r="C43" s="158">
        <v>3</v>
      </c>
      <c r="D43" s="158">
        <v>3</v>
      </c>
      <c r="E43" s="185">
        <v>3</v>
      </c>
      <c r="F43" s="185">
        <v>3</v>
      </c>
      <c r="G43" s="185">
        <v>3</v>
      </c>
    </row>
    <row r="44" spans="1:7" ht="12.75">
      <c r="A44" s="105" t="s">
        <v>303</v>
      </c>
      <c r="B44" s="158">
        <v>3</v>
      </c>
      <c r="C44" s="158">
        <v>3</v>
      </c>
      <c r="D44" s="158">
        <v>3</v>
      </c>
      <c r="E44" s="185">
        <v>3</v>
      </c>
      <c r="F44" s="185">
        <v>3</v>
      </c>
      <c r="G44" s="185">
        <v>3</v>
      </c>
    </row>
    <row r="45" spans="1:7" ht="12.75">
      <c r="A45" s="105" t="s">
        <v>304</v>
      </c>
      <c r="B45" s="158">
        <v>750</v>
      </c>
      <c r="C45" s="158">
        <v>750</v>
      </c>
      <c r="D45" s="158">
        <v>750</v>
      </c>
      <c r="E45" s="158">
        <v>750</v>
      </c>
      <c r="F45" s="158">
        <v>750</v>
      </c>
      <c r="G45" s="158">
        <v>750</v>
      </c>
    </row>
    <row r="46" spans="1:7" ht="12.75">
      <c r="A46" s="105" t="s">
        <v>305</v>
      </c>
      <c r="B46" s="158">
        <v>745</v>
      </c>
      <c r="C46" s="158">
        <v>745</v>
      </c>
      <c r="D46" s="158">
        <v>745</v>
      </c>
      <c r="E46" s="158">
        <v>745</v>
      </c>
      <c r="F46" s="158">
        <v>745</v>
      </c>
      <c r="G46" s="158">
        <v>745</v>
      </c>
    </row>
    <row r="47" spans="1:7" ht="12.75">
      <c r="A47" s="85" t="s">
        <v>881</v>
      </c>
      <c r="B47" s="158">
        <v>6.7</v>
      </c>
      <c r="C47" s="158">
        <v>6.7</v>
      </c>
      <c r="D47" s="158">
        <v>6.7</v>
      </c>
      <c r="E47" s="185">
        <v>6.7</v>
      </c>
      <c r="F47" s="185">
        <v>6.7</v>
      </c>
      <c r="G47" s="185">
        <v>6.7</v>
      </c>
    </row>
    <row r="48" spans="1:7" ht="12.75">
      <c r="A48" s="105" t="s">
        <v>306</v>
      </c>
      <c r="B48" s="158">
        <v>636</v>
      </c>
      <c r="C48" s="158">
        <v>636</v>
      </c>
      <c r="D48" s="158">
        <v>636</v>
      </c>
      <c r="E48" s="158">
        <v>636</v>
      </c>
      <c r="F48" s="158">
        <v>636</v>
      </c>
      <c r="G48" s="158">
        <v>636</v>
      </c>
    </row>
    <row r="49" spans="1:7" ht="12.75">
      <c r="A49" s="105" t="s">
        <v>307</v>
      </c>
      <c r="B49" s="158">
        <v>1161</v>
      </c>
      <c r="C49" s="158">
        <v>1161</v>
      </c>
      <c r="D49" s="158">
        <v>1161</v>
      </c>
      <c r="E49" s="158">
        <v>1161</v>
      </c>
      <c r="F49" s="158">
        <v>1161</v>
      </c>
      <c r="G49" s="158">
        <v>1161</v>
      </c>
    </row>
    <row r="50" spans="1:7" ht="12.75">
      <c r="A50" s="105" t="s">
        <v>308</v>
      </c>
      <c r="B50" s="158">
        <v>1166</v>
      </c>
      <c r="C50" s="158">
        <v>1166</v>
      </c>
      <c r="D50" s="158">
        <v>1166</v>
      </c>
      <c r="E50" s="158">
        <v>1166</v>
      </c>
      <c r="F50" s="158">
        <v>1166</v>
      </c>
      <c r="G50" s="158">
        <v>1166</v>
      </c>
    </row>
    <row r="51" spans="1:7" ht="12.75">
      <c r="A51" s="85" t="s">
        <v>824</v>
      </c>
      <c r="B51" s="158">
        <v>1.6</v>
      </c>
      <c r="C51" s="158">
        <v>1.6</v>
      </c>
      <c r="D51" s="158">
        <v>1.6</v>
      </c>
      <c r="E51" s="158">
        <v>1.6</v>
      </c>
      <c r="F51" s="158">
        <v>1.6</v>
      </c>
      <c r="G51" s="158">
        <v>1.6</v>
      </c>
    </row>
    <row r="52" spans="1:7" ht="12.75">
      <c r="A52" s="85" t="s">
        <v>825</v>
      </c>
      <c r="B52" s="158">
        <v>1.6</v>
      </c>
      <c r="C52" s="158">
        <v>1.6</v>
      </c>
      <c r="D52" s="158">
        <v>1.6</v>
      </c>
      <c r="E52" s="158">
        <v>1.6</v>
      </c>
      <c r="F52" s="158">
        <v>1.6</v>
      </c>
      <c r="G52" s="158">
        <v>1.6</v>
      </c>
    </row>
    <row r="53" spans="1:7" ht="12.75">
      <c r="A53" s="85" t="s">
        <v>826</v>
      </c>
      <c r="B53" s="158">
        <v>1.6</v>
      </c>
      <c r="C53" s="158">
        <v>1.6</v>
      </c>
      <c r="D53" s="158">
        <v>1.6</v>
      </c>
      <c r="E53" s="158">
        <v>1.6</v>
      </c>
      <c r="F53" s="158">
        <v>1.6</v>
      </c>
      <c r="G53" s="158">
        <v>1.6</v>
      </c>
    </row>
    <row r="54" spans="1:7" ht="12.75">
      <c r="A54" s="85" t="s">
        <v>827</v>
      </c>
      <c r="B54" s="158">
        <v>1.6</v>
      </c>
      <c r="C54" s="158">
        <v>1.6</v>
      </c>
      <c r="D54" s="158">
        <v>1.6</v>
      </c>
      <c r="E54" s="158">
        <v>1.6</v>
      </c>
      <c r="F54" s="158">
        <v>1.6</v>
      </c>
      <c r="G54" s="158">
        <v>1.6</v>
      </c>
    </row>
    <row r="55" spans="1:7" ht="12.75">
      <c r="A55" s="85" t="s">
        <v>828</v>
      </c>
      <c r="B55" s="158">
        <v>1.6</v>
      </c>
      <c r="C55" s="158">
        <v>1.6</v>
      </c>
      <c r="D55" s="158">
        <v>1.6</v>
      </c>
      <c r="E55" s="158">
        <v>1.6</v>
      </c>
      <c r="F55" s="158">
        <v>1.6</v>
      </c>
      <c r="G55" s="158">
        <v>1.6</v>
      </c>
    </row>
    <row r="56" spans="1:7" ht="12.75">
      <c r="A56" s="85" t="s">
        <v>829</v>
      </c>
      <c r="B56" s="158">
        <v>1.6</v>
      </c>
      <c r="C56" s="158">
        <v>1.6</v>
      </c>
      <c r="D56" s="158">
        <v>1.6</v>
      </c>
      <c r="E56" s="158">
        <v>1.6</v>
      </c>
      <c r="F56" s="158">
        <v>1.6</v>
      </c>
      <c r="G56" s="158">
        <v>1.6</v>
      </c>
    </row>
    <row r="57" spans="1:7" ht="12.75">
      <c r="A57" s="105" t="s">
        <v>309</v>
      </c>
      <c r="B57" s="158">
        <v>111</v>
      </c>
      <c r="C57" s="158">
        <v>111</v>
      </c>
      <c r="D57" s="158">
        <v>111</v>
      </c>
      <c r="E57" s="158">
        <v>111</v>
      </c>
      <c r="F57" s="158">
        <v>111</v>
      </c>
      <c r="G57" s="158">
        <v>111</v>
      </c>
    </row>
    <row r="58" spans="1:7" ht="12.75">
      <c r="A58" s="105" t="s">
        <v>31</v>
      </c>
      <c r="B58" s="158">
        <v>48</v>
      </c>
      <c r="C58" s="158">
        <v>48</v>
      </c>
      <c r="D58" s="158">
        <v>48</v>
      </c>
      <c r="E58" s="158">
        <v>48</v>
      </c>
      <c r="F58" s="158">
        <v>48</v>
      </c>
      <c r="G58" s="158">
        <v>48</v>
      </c>
    </row>
    <row r="59" spans="1:7" ht="12.75">
      <c r="A59" s="105" t="s">
        <v>310</v>
      </c>
      <c r="B59" s="158">
        <v>327</v>
      </c>
      <c r="C59" s="158">
        <v>327</v>
      </c>
      <c r="D59" s="158">
        <v>327</v>
      </c>
      <c r="E59" s="158">
        <v>327</v>
      </c>
      <c r="F59" s="158">
        <v>327</v>
      </c>
      <c r="G59" s="158">
        <v>327</v>
      </c>
    </row>
    <row r="60" spans="1:7" ht="12.75">
      <c r="A60" s="105" t="s">
        <v>311</v>
      </c>
      <c r="B60" s="158">
        <v>422</v>
      </c>
      <c r="C60" s="158">
        <v>422</v>
      </c>
      <c r="D60" s="158">
        <v>422</v>
      </c>
      <c r="E60" s="158">
        <v>422</v>
      </c>
      <c r="F60" s="158">
        <v>422</v>
      </c>
      <c r="G60" s="158">
        <v>422</v>
      </c>
    </row>
    <row r="61" spans="1:7" ht="12.75">
      <c r="A61" s="105" t="s">
        <v>312</v>
      </c>
      <c r="B61" s="158">
        <v>47</v>
      </c>
      <c r="C61" s="158">
        <v>47</v>
      </c>
      <c r="D61" s="158">
        <v>47</v>
      </c>
      <c r="E61" s="158">
        <v>47</v>
      </c>
      <c r="F61" s="158">
        <v>47</v>
      </c>
      <c r="G61" s="158">
        <v>47</v>
      </c>
    </row>
    <row r="62" spans="1:7" ht="12.75">
      <c r="A62" s="105" t="s">
        <v>313</v>
      </c>
      <c r="B62" s="158">
        <v>49</v>
      </c>
      <c r="C62" s="158">
        <v>49</v>
      </c>
      <c r="D62" s="158">
        <v>49</v>
      </c>
      <c r="E62" s="158">
        <v>49</v>
      </c>
      <c r="F62" s="158">
        <v>49</v>
      </c>
      <c r="G62" s="158">
        <v>49</v>
      </c>
    </row>
    <row r="63" spans="1:7" ht="12.75">
      <c r="A63" s="105" t="s">
        <v>314</v>
      </c>
      <c r="B63" s="158">
        <v>48</v>
      </c>
      <c r="C63" s="158">
        <v>48</v>
      </c>
      <c r="D63" s="158">
        <v>48</v>
      </c>
      <c r="E63" s="158">
        <v>48</v>
      </c>
      <c r="F63" s="158">
        <v>48</v>
      </c>
      <c r="G63" s="158">
        <v>48</v>
      </c>
    </row>
    <row r="64" spans="1:7" ht="12.75">
      <c r="A64" s="105" t="s">
        <v>315</v>
      </c>
      <c r="B64" s="158">
        <v>44</v>
      </c>
      <c r="C64" s="158">
        <v>44</v>
      </c>
      <c r="D64" s="158">
        <v>44</v>
      </c>
      <c r="E64" s="158">
        <v>44</v>
      </c>
      <c r="F64" s="158">
        <v>44</v>
      </c>
      <c r="G64" s="158">
        <v>44</v>
      </c>
    </row>
    <row r="65" spans="1:7" ht="12.75">
      <c r="A65" s="105" t="s">
        <v>316</v>
      </c>
      <c r="B65" s="158">
        <v>779</v>
      </c>
      <c r="C65" s="158">
        <v>779</v>
      </c>
      <c r="D65" s="158">
        <v>779</v>
      </c>
      <c r="E65" s="158">
        <v>779</v>
      </c>
      <c r="F65" s="158">
        <v>779</v>
      </c>
      <c r="G65" s="158">
        <v>779</v>
      </c>
    </row>
    <row r="66" spans="1:7" ht="12.75">
      <c r="A66" s="105" t="s">
        <v>317</v>
      </c>
      <c r="B66" s="158">
        <v>68</v>
      </c>
      <c r="C66" s="158">
        <v>68</v>
      </c>
      <c r="D66" s="158">
        <v>68</v>
      </c>
      <c r="E66" s="158">
        <v>68</v>
      </c>
      <c r="F66" s="158">
        <v>68</v>
      </c>
      <c r="G66" s="158">
        <v>68</v>
      </c>
    </row>
    <row r="67" spans="1:7" ht="12.75">
      <c r="A67" s="105" t="s">
        <v>318</v>
      </c>
      <c r="B67" s="158">
        <v>70</v>
      </c>
      <c r="C67" s="158">
        <v>70</v>
      </c>
      <c r="D67" s="158">
        <v>70</v>
      </c>
      <c r="E67" s="158">
        <v>70</v>
      </c>
      <c r="F67" s="158">
        <v>70</v>
      </c>
      <c r="G67" s="158">
        <v>70</v>
      </c>
    </row>
    <row r="68" spans="1:7" ht="12.75">
      <c r="A68" s="105" t="s">
        <v>319</v>
      </c>
      <c r="B68" s="158">
        <v>68</v>
      </c>
      <c r="C68" s="158">
        <v>68</v>
      </c>
      <c r="D68" s="158">
        <v>68</v>
      </c>
      <c r="E68" s="158">
        <v>68</v>
      </c>
      <c r="F68" s="158">
        <v>68</v>
      </c>
      <c r="G68" s="158">
        <v>68</v>
      </c>
    </row>
    <row r="69" spans="1:7" ht="12.75">
      <c r="A69" s="105" t="s">
        <v>320</v>
      </c>
      <c r="B69" s="158">
        <v>68</v>
      </c>
      <c r="C69" s="158">
        <v>68</v>
      </c>
      <c r="D69" s="158">
        <v>68</v>
      </c>
      <c r="E69" s="158">
        <v>68</v>
      </c>
      <c r="F69" s="158">
        <v>68</v>
      </c>
      <c r="G69" s="158">
        <v>68</v>
      </c>
    </row>
    <row r="70" spans="1:7" ht="12.75">
      <c r="A70" s="106" t="s">
        <v>321</v>
      </c>
      <c r="B70" s="158">
        <v>40</v>
      </c>
      <c r="C70" s="158">
        <v>40</v>
      </c>
      <c r="D70" s="158">
        <v>40</v>
      </c>
      <c r="E70" s="185">
        <v>40</v>
      </c>
      <c r="F70" s="185">
        <v>40</v>
      </c>
      <c r="G70" s="185">
        <v>40</v>
      </c>
    </row>
    <row r="71" spans="1:7" ht="12.75">
      <c r="A71" s="106" t="s">
        <v>322</v>
      </c>
      <c r="B71" s="158">
        <v>40</v>
      </c>
      <c r="C71" s="158">
        <v>40</v>
      </c>
      <c r="D71" s="158">
        <v>40</v>
      </c>
      <c r="E71" s="185">
        <v>40</v>
      </c>
      <c r="F71" s="185">
        <v>40</v>
      </c>
      <c r="G71" s="185">
        <v>40</v>
      </c>
    </row>
    <row r="72" spans="1:7" ht="12.75">
      <c r="A72" s="105" t="s">
        <v>323</v>
      </c>
      <c r="B72" s="158">
        <v>3.6</v>
      </c>
      <c r="C72" s="158">
        <v>3.6</v>
      </c>
      <c r="D72" s="158">
        <v>3.6</v>
      </c>
      <c r="E72" s="185">
        <v>3.6</v>
      </c>
      <c r="F72" s="185">
        <v>3.6</v>
      </c>
      <c r="G72" s="185">
        <v>3.6</v>
      </c>
    </row>
    <row r="73" spans="1:7" ht="12.75">
      <c r="A73" s="85" t="s">
        <v>324</v>
      </c>
      <c r="B73" s="158">
        <v>2</v>
      </c>
      <c r="C73" s="158">
        <v>2</v>
      </c>
      <c r="D73" s="158">
        <v>2</v>
      </c>
      <c r="E73" s="185">
        <v>2</v>
      </c>
      <c r="F73" s="185">
        <v>2</v>
      </c>
      <c r="G73" s="185">
        <v>2</v>
      </c>
    </row>
    <row r="74" spans="1:7" ht="12.75">
      <c r="A74" s="105" t="s">
        <v>325</v>
      </c>
      <c r="B74" s="158">
        <v>2</v>
      </c>
      <c r="C74" s="158">
        <v>2</v>
      </c>
      <c r="D74" s="158">
        <v>2</v>
      </c>
      <c r="E74" s="185">
        <v>2</v>
      </c>
      <c r="F74" s="185">
        <v>2</v>
      </c>
      <c r="G74" s="185">
        <v>2</v>
      </c>
    </row>
    <row r="75" spans="1:7" ht="12.75">
      <c r="A75" s="105" t="s">
        <v>326</v>
      </c>
      <c r="B75" s="158">
        <v>2</v>
      </c>
      <c r="C75" s="158">
        <v>2</v>
      </c>
      <c r="D75" s="158">
        <v>2</v>
      </c>
      <c r="E75" s="185">
        <v>2</v>
      </c>
      <c r="F75" s="185">
        <v>2</v>
      </c>
      <c r="G75" s="185">
        <v>2</v>
      </c>
    </row>
    <row r="76" spans="1:7" ht="12.75">
      <c r="A76" s="105" t="s">
        <v>327</v>
      </c>
      <c r="B76" s="158">
        <v>203</v>
      </c>
      <c r="C76" s="158">
        <v>203</v>
      </c>
      <c r="D76" s="158">
        <v>203</v>
      </c>
      <c r="E76" s="158">
        <v>203</v>
      </c>
      <c r="F76" s="158">
        <v>203</v>
      </c>
      <c r="G76" s="158">
        <v>203</v>
      </c>
    </row>
    <row r="77" spans="1:7" ht="12.75">
      <c r="A77" s="105" t="s">
        <v>328</v>
      </c>
      <c r="B77" s="158">
        <v>115</v>
      </c>
      <c r="C77" s="158">
        <v>115</v>
      </c>
      <c r="D77" s="158">
        <v>115</v>
      </c>
      <c r="E77" s="158">
        <v>115</v>
      </c>
      <c r="F77" s="158">
        <v>115</v>
      </c>
      <c r="G77" s="158">
        <v>115</v>
      </c>
    </row>
    <row r="78" spans="1:7" ht="12.75">
      <c r="A78" s="105" t="s">
        <v>675</v>
      </c>
      <c r="B78" s="158">
        <v>42</v>
      </c>
      <c r="C78" s="158">
        <v>42</v>
      </c>
      <c r="D78" s="158">
        <v>42</v>
      </c>
      <c r="E78" s="185">
        <v>42</v>
      </c>
      <c r="F78" s="185">
        <v>42</v>
      </c>
      <c r="G78" s="185">
        <v>42</v>
      </c>
    </row>
    <row r="79" spans="1:7" ht="12.75">
      <c r="A79" s="105" t="s">
        <v>676</v>
      </c>
      <c r="B79" s="158">
        <v>42</v>
      </c>
      <c r="C79" s="158">
        <v>42</v>
      </c>
      <c r="D79" s="158">
        <v>42</v>
      </c>
      <c r="E79" s="185">
        <v>42</v>
      </c>
      <c r="F79" s="185">
        <v>42</v>
      </c>
      <c r="G79" s="185">
        <v>42</v>
      </c>
    </row>
    <row r="80" spans="1:7" ht="12.75">
      <c r="A80" s="105" t="s">
        <v>677</v>
      </c>
      <c r="B80" s="158">
        <v>41</v>
      </c>
      <c r="C80" s="158">
        <v>41</v>
      </c>
      <c r="D80" s="158">
        <v>41</v>
      </c>
      <c r="E80" s="185">
        <v>41</v>
      </c>
      <c r="F80" s="185">
        <v>41</v>
      </c>
      <c r="G80" s="185">
        <v>41</v>
      </c>
    </row>
    <row r="81" spans="1:7" ht="12.75">
      <c r="A81" s="105" t="s">
        <v>678</v>
      </c>
      <c r="B81" s="158">
        <v>41</v>
      </c>
      <c r="C81" s="158">
        <v>41</v>
      </c>
      <c r="D81" s="158">
        <v>41</v>
      </c>
      <c r="E81" s="185">
        <v>41</v>
      </c>
      <c r="F81" s="185">
        <v>41</v>
      </c>
      <c r="G81" s="185">
        <v>41</v>
      </c>
    </row>
    <row r="82" spans="1:7" ht="12.75">
      <c r="A82" s="105" t="s">
        <v>329</v>
      </c>
      <c r="B82" s="158">
        <v>11.5</v>
      </c>
      <c r="C82" s="158">
        <v>11.5</v>
      </c>
      <c r="D82" s="158">
        <v>11.5</v>
      </c>
      <c r="E82" s="185">
        <v>11.5</v>
      </c>
      <c r="F82" s="185">
        <v>11.5</v>
      </c>
      <c r="G82" s="185">
        <v>11.5</v>
      </c>
    </row>
    <row r="83" spans="1:7" ht="12.75">
      <c r="A83" s="105" t="s">
        <v>330</v>
      </c>
      <c r="B83" s="158">
        <v>11.5</v>
      </c>
      <c r="C83" s="158">
        <v>11.5</v>
      </c>
      <c r="D83" s="158">
        <v>11.5</v>
      </c>
      <c r="E83" s="185">
        <v>11.5</v>
      </c>
      <c r="F83" s="185">
        <v>11.5</v>
      </c>
      <c r="G83" s="185">
        <v>11.5</v>
      </c>
    </row>
    <row r="84" spans="1:7" ht="12.75">
      <c r="A84" s="105" t="s">
        <v>331</v>
      </c>
      <c r="B84" s="158">
        <v>11</v>
      </c>
      <c r="C84" s="158">
        <v>11</v>
      </c>
      <c r="D84" s="158">
        <v>11</v>
      </c>
      <c r="E84" s="185">
        <v>11</v>
      </c>
      <c r="F84" s="185">
        <v>11</v>
      </c>
      <c r="G84" s="185">
        <v>11</v>
      </c>
    </row>
    <row r="85" spans="1:7" ht="12.75">
      <c r="A85" s="105" t="s">
        <v>332</v>
      </c>
      <c r="B85" s="158">
        <v>608</v>
      </c>
      <c r="C85" s="158">
        <v>608</v>
      </c>
      <c r="D85" s="158">
        <v>608</v>
      </c>
      <c r="E85" s="158">
        <v>608</v>
      </c>
      <c r="F85" s="158">
        <v>608</v>
      </c>
      <c r="G85" s="158">
        <v>608</v>
      </c>
    </row>
    <row r="86" spans="1:7" ht="12.75">
      <c r="A86" s="106" t="s">
        <v>333</v>
      </c>
      <c r="B86" s="158">
        <v>608</v>
      </c>
      <c r="C86" s="158">
        <v>608</v>
      </c>
      <c r="D86" s="158">
        <v>608</v>
      </c>
      <c r="E86" s="158">
        <v>608</v>
      </c>
      <c r="F86" s="158">
        <v>608</v>
      </c>
      <c r="G86" s="158">
        <v>608</v>
      </c>
    </row>
    <row r="87" spans="1:7" ht="12.75">
      <c r="A87" s="106" t="s">
        <v>334</v>
      </c>
      <c r="B87" s="158">
        <v>445</v>
      </c>
      <c r="C87" s="158">
        <v>445</v>
      </c>
      <c r="D87" s="158">
        <v>445</v>
      </c>
      <c r="E87" s="158">
        <v>445</v>
      </c>
      <c r="F87" s="158">
        <v>445</v>
      </c>
      <c r="G87" s="158">
        <v>445</v>
      </c>
    </row>
    <row r="88" spans="1:7" ht="12.75">
      <c r="A88" s="167" t="s">
        <v>740</v>
      </c>
      <c r="B88" s="158">
        <v>162</v>
      </c>
      <c r="C88" s="158">
        <v>162</v>
      </c>
      <c r="D88" s="158">
        <v>162</v>
      </c>
      <c r="E88" s="185">
        <v>162</v>
      </c>
      <c r="F88" s="185">
        <v>162</v>
      </c>
      <c r="G88" s="185">
        <v>162</v>
      </c>
    </row>
    <row r="89" spans="1:7" ht="12.75">
      <c r="A89" s="167" t="s">
        <v>741</v>
      </c>
      <c r="B89" s="158">
        <v>164</v>
      </c>
      <c r="C89" s="158">
        <v>164</v>
      </c>
      <c r="D89" s="158">
        <v>164</v>
      </c>
      <c r="E89" s="185">
        <v>164</v>
      </c>
      <c r="F89" s="185">
        <v>164</v>
      </c>
      <c r="G89" s="185">
        <v>164</v>
      </c>
    </row>
    <row r="90" spans="1:7" ht="12.75">
      <c r="A90" s="167" t="s">
        <v>742</v>
      </c>
      <c r="B90" s="158">
        <v>165</v>
      </c>
      <c r="C90" s="158">
        <v>165</v>
      </c>
      <c r="D90" s="158">
        <v>165</v>
      </c>
      <c r="E90" s="158">
        <v>165</v>
      </c>
      <c r="F90" s="158">
        <v>165</v>
      </c>
      <c r="G90" s="158">
        <v>165</v>
      </c>
    </row>
    <row r="91" spans="1:7" ht="12.75">
      <c r="A91" s="167" t="s">
        <v>743</v>
      </c>
      <c r="B91" s="158">
        <v>160</v>
      </c>
      <c r="C91" s="158">
        <v>160</v>
      </c>
      <c r="D91" s="158">
        <v>160</v>
      </c>
      <c r="E91" s="185">
        <v>160</v>
      </c>
      <c r="F91" s="185">
        <v>160</v>
      </c>
      <c r="G91" s="185">
        <v>160</v>
      </c>
    </row>
    <row r="92" spans="1:7" ht="12.75">
      <c r="A92" s="167" t="s">
        <v>744</v>
      </c>
      <c r="B92" s="158">
        <v>158</v>
      </c>
      <c r="C92" s="158">
        <v>158</v>
      </c>
      <c r="D92" s="158">
        <v>158</v>
      </c>
      <c r="E92" s="185">
        <v>158</v>
      </c>
      <c r="F92" s="185">
        <v>158</v>
      </c>
      <c r="G92" s="185">
        <v>158</v>
      </c>
    </row>
    <row r="93" spans="1:7" ht="12.75">
      <c r="A93" s="167" t="s">
        <v>745</v>
      </c>
      <c r="B93" s="158">
        <v>156</v>
      </c>
      <c r="C93" s="158">
        <v>156</v>
      </c>
      <c r="D93" s="158">
        <v>156</v>
      </c>
      <c r="E93" s="158">
        <v>156</v>
      </c>
      <c r="F93" s="158">
        <v>156</v>
      </c>
      <c r="G93" s="158">
        <v>156</v>
      </c>
    </row>
    <row r="94" spans="1:7" ht="12.75">
      <c r="A94" s="167" t="s">
        <v>746</v>
      </c>
      <c r="B94" s="158">
        <v>404</v>
      </c>
      <c r="C94" s="158">
        <v>404</v>
      </c>
      <c r="D94" s="158">
        <v>404</v>
      </c>
      <c r="E94" s="185">
        <v>404</v>
      </c>
      <c r="F94" s="185">
        <v>404</v>
      </c>
      <c r="G94" s="185">
        <v>404</v>
      </c>
    </row>
    <row r="95" spans="1:7" ht="12.75">
      <c r="A95" s="167" t="s">
        <v>747</v>
      </c>
      <c r="B95" s="158">
        <v>401</v>
      </c>
      <c r="C95" s="158">
        <v>401</v>
      </c>
      <c r="D95" s="158">
        <v>401</v>
      </c>
      <c r="E95" s="185">
        <v>401</v>
      </c>
      <c r="F95" s="185">
        <v>401</v>
      </c>
      <c r="G95" s="185">
        <v>401</v>
      </c>
    </row>
    <row r="96" spans="1:7" ht="12.75">
      <c r="A96" s="105" t="s">
        <v>335</v>
      </c>
      <c r="B96" s="158">
        <v>143</v>
      </c>
      <c r="C96" s="158">
        <v>143</v>
      </c>
      <c r="D96" s="158">
        <v>143</v>
      </c>
      <c r="E96" s="158">
        <v>143</v>
      </c>
      <c r="F96" s="158">
        <v>143</v>
      </c>
      <c r="G96" s="158">
        <v>143</v>
      </c>
    </row>
    <row r="97" spans="1:7" ht="12.75">
      <c r="A97" s="105" t="s">
        <v>336</v>
      </c>
      <c r="B97" s="158">
        <v>152</v>
      </c>
      <c r="C97" s="158">
        <v>152</v>
      </c>
      <c r="D97" s="158">
        <v>152</v>
      </c>
      <c r="E97" s="158">
        <v>152</v>
      </c>
      <c r="F97" s="158">
        <v>152</v>
      </c>
      <c r="G97" s="158">
        <v>152</v>
      </c>
    </row>
    <row r="98" spans="1:7" ht="12.75">
      <c r="A98" s="105" t="s">
        <v>337</v>
      </c>
      <c r="B98" s="158">
        <v>174</v>
      </c>
      <c r="C98" s="158">
        <v>174</v>
      </c>
      <c r="D98" s="158">
        <v>174</v>
      </c>
      <c r="E98" s="158">
        <v>174</v>
      </c>
      <c r="F98" s="158">
        <v>174</v>
      </c>
      <c r="G98" s="158">
        <v>174</v>
      </c>
    </row>
    <row r="99" spans="1:7" ht="12.75">
      <c r="A99" s="105" t="s">
        <v>338</v>
      </c>
      <c r="B99" s="158">
        <v>144</v>
      </c>
      <c r="C99" s="158">
        <v>144</v>
      </c>
      <c r="D99" s="158">
        <v>144</v>
      </c>
      <c r="E99" s="158">
        <v>144</v>
      </c>
      <c r="F99" s="158">
        <v>144</v>
      </c>
      <c r="G99" s="158">
        <v>144</v>
      </c>
    </row>
    <row r="100" spans="1:7" ht="12.75">
      <c r="A100" s="105" t="s">
        <v>339</v>
      </c>
      <c r="B100" s="158">
        <v>155</v>
      </c>
      <c r="C100" s="158">
        <v>155</v>
      </c>
      <c r="D100" s="158">
        <v>155</v>
      </c>
      <c r="E100" s="158">
        <v>155</v>
      </c>
      <c r="F100" s="158">
        <v>155</v>
      </c>
      <c r="G100" s="158">
        <v>155</v>
      </c>
    </row>
    <row r="101" spans="1:7" ht="12.75">
      <c r="A101" s="105" t="s">
        <v>340</v>
      </c>
      <c r="B101" s="158">
        <v>172</v>
      </c>
      <c r="C101" s="158">
        <v>172</v>
      </c>
      <c r="D101" s="158">
        <v>172</v>
      </c>
      <c r="E101" s="158">
        <v>172</v>
      </c>
      <c r="F101" s="158">
        <v>172</v>
      </c>
      <c r="G101" s="158">
        <v>172</v>
      </c>
    </row>
    <row r="102" spans="1:7" ht="12.75">
      <c r="A102" s="105" t="s">
        <v>341</v>
      </c>
      <c r="B102" s="158">
        <v>145</v>
      </c>
      <c r="C102" s="158">
        <v>145</v>
      </c>
      <c r="D102" s="158">
        <v>145</v>
      </c>
      <c r="E102" s="158">
        <v>145</v>
      </c>
      <c r="F102" s="158">
        <v>145</v>
      </c>
      <c r="G102" s="158">
        <v>145</v>
      </c>
    </row>
    <row r="103" spans="1:7" ht="12.75">
      <c r="A103" s="105" t="s">
        <v>342</v>
      </c>
      <c r="B103" s="158">
        <v>144</v>
      </c>
      <c r="C103" s="158">
        <v>144</v>
      </c>
      <c r="D103" s="158">
        <v>144</v>
      </c>
      <c r="E103" s="158">
        <v>144</v>
      </c>
      <c r="F103" s="158">
        <v>144</v>
      </c>
      <c r="G103" s="158">
        <v>144</v>
      </c>
    </row>
    <row r="104" spans="1:7" ht="12.75">
      <c r="A104" s="105" t="s">
        <v>343</v>
      </c>
      <c r="B104" s="158">
        <v>168</v>
      </c>
      <c r="C104" s="158">
        <v>168</v>
      </c>
      <c r="D104" s="158">
        <v>168</v>
      </c>
      <c r="E104" s="158">
        <v>168</v>
      </c>
      <c r="F104" s="158">
        <v>168</v>
      </c>
      <c r="G104" s="158">
        <v>168</v>
      </c>
    </row>
    <row r="105" spans="1:7" ht="12.75">
      <c r="A105" s="85" t="s">
        <v>887</v>
      </c>
      <c r="B105" s="158">
        <v>1.5</v>
      </c>
      <c r="C105" s="158">
        <v>1.5</v>
      </c>
      <c r="D105" s="158">
        <v>1.5</v>
      </c>
      <c r="E105" s="158">
        <v>1.5</v>
      </c>
      <c r="F105" s="158">
        <v>1.5</v>
      </c>
      <c r="G105" s="158">
        <v>1.5</v>
      </c>
    </row>
    <row r="106" spans="1:7" ht="12.75">
      <c r="A106" s="105" t="s">
        <v>641</v>
      </c>
      <c r="B106" s="158">
        <v>2.4</v>
      </c>
      <c r="C106" s="158">
        <v>2.4</v>
      </c>
      <c r="D106" s="158">
        <v>2.4</v>
      </c>
      <c r="E106" s="185">
        <v>2.4</v>
      </c>
      <c r="F106" s="185">
        <v>2.4</v>
      </c>
      <c r="G106" s="185">
        <v>2.4</v>
      </c>
    </row>
    <row r="107" spans="1:7" ht="12.75">
      <c r="A107" s="105" t="s">
        <v>642</v>
      </c>
      <c r="B107" s="158">
        <v>2.4</v>
      </c>
      <c r="C107" s="158">
        <v>2.4</v>
      </c>
      <c r="D107" s="158">
        <v>2.4</v>
      </c>
      <c r="E107" s="185">
        <v>2.4</v>
      </c>
      <c r="F107" s="185">
        <v>2.4</v>
      </c>
      <c r="G107" s="185">
        <v>2.4</v>
      </c>
    </row>
    <row r="108" spans="1:7" ht="12.75">
      <c r="A108" s="105" t="s">
        <v>643</v>
      </c>
      <c r="B108" s="158">
        <v>2.4</v>
      </c>
      <c r="C108" s="158">
        <v>2.4</v>
      </c>
      <c r="D108" s="158">
        <v>2.4</v>
      </c>
      <c r="E108" s="185">
        <v>2.4</v>
      </c>
      <c r="F108" s="185">
        <v>2.4</v>
      </c>
      <c r="G108" s="185">
        <v>2.4</v>
      </c>
    </row>
    <row r="109" spans="1:7" ht="12.75">
      <c r="A109" s="105" t="s">
        <v>344</v>
      </c>
      <c r="B109" s="158">
        <v>465</v>
      </c>
      <c r="C109" s="158">
        <v>465</v>
      </c>
      <c r="D109" s="158">
        <v>465</v>
      </c>
      <c r="E109" s="158">
        <v>465</v>
      </c>
      <c r="F109" s="158">
        <v>465</v>
      </c>
      <c r="G109" s="158">
        <v>465</v>
      </c>
    </row>
    <row r="110" spans="1:7" ht="12.75">
      <c r="A110" s="106" t="s">
        <v>345</v>
      </c>
      <c r="B110" s="158">
        <v>241</v>
      </c>
      <c r="C110" s="158">
        <v>241</v>
      </c>
      <c r="D110" s="158">
        <v>241</v>
      </c>
      <c r="E110" s="158">
        <v>241</v>
      </c>
      <c r="F110" s="158">
        <v>241</v>
      </c>
      <c r="G110" s="158">
        <v>241</v>
      </c>
    </row>
    <row r="111" spans="1:7" ht="12.75">
      <c r="A111" s="106" t="s">
        <v>346</v>
      </c>
      <c r="B111" s="158">
        <v>390</v>
      </c>
      <c r="C111" s="158">
        <v>390</v>
      </c>
      <c r="D111" s="158">
        <v>390</v>
      </c>
      <c r="E111" s="158">
        <v>390</v>
      </c>
      <c r="F111" s="158">
        <v>390</v>
      </c>
      <c r="G111" s="158">
        <v>390</v>
      </c>
    </row>
    <row r="112" spans="1:7" ht="12.75">
      <c r="A112" s="105" t="s">
        <v>347</v>
      </c>
      <c r="B112" s="158">
        <v>29</v>
      </c>
      <c r="C112" s="158">
        <v>29</v>
      </c>
      <c r="D112" s="158">
        <v>29</v>
      </c>
      <c r="E112" s="185">
        <v>29</v>
      </c>
      <c r="F112" s="185">
        <v>29</v>
      </c>
      <c r="G112" s="185">
        <v>29</v>
      </c>
    </row>
    <row r="113" spans="1:7" ht="12.75">
      <c r="A113" s="105" t="s">
        <v>348</v>
      </c>
      <c r="B113" s="158">
        <v>30</v>
      </c>
      <c r="C113" s="158">
        <v>30</v>
      </c>
      <c r="D113" s="158">
        <v>30</v>
      </c>
      <c r="E113" s="185">
        <v>30</v>
      </c>
      <c r="F113" s="185">
        <v>30</v>
      </c>
      <c r="G113" s="185">
        <v>30</v>
      </c>
    </row>
    <row r="114" spans="1:7" ht="12.75">
      <c r="A114" s="105" t="s">
        <v>349</v>
      </c>
      <c r="B114" s="158">
        <v>396</v>
      </c>
      <c r="C114" s="158">
        <v>396</v>
      </c>
      <c r="D114" s="158">
        <v>396</v>
      </c>
      <c r="E114" s="158">
        <v>396</v>
      </c>
      <c r="F114" s="158">
        <v>396</v>
      </c>
      <c r="G114" s="158">
        <v>396</v>
      </c>
    </row>
    <row r="115" spans="1:7" ht="12.75">
      <c r="A115" s="105" t="s">
        <v>350</v>
      </c>
      <c r="B115" s="158">
        <v>48</v>
      </c>
      <c r="C115" s="158">
        <v>48</v>
      </c>
      <c r="D115" s="158">
        <v>48</v>
      </c>
      <c r="E115" s="158">
        <v>48</v>
      </c>
      <c r="F115" s="158">
        <v>48</v>
      </c>
      <c r="G115" s="158">
        <v>48</v>
      </c>
    </row>
    <row r="116" spans="1:7" ht="12.75">
      <c r="A116" s="105" t="s">
        <v>351</v>
      </c>
      <c r="B116" s="158">
        <v>47</v>
      </c>
      <c r="C116" s="158">
        <v>47</v>
      </c>
      <c r="D116" s="158">
        <v>47</v>
      </c>
      <c r="E116" s="158">
        <v>47</v>
      </c>
      <c r="F116" s="158">
        <v>47</v>
      </c>
      <c r="G116" s="158">
        <v>47</v>
      </c>
    </row>
    <row r="117" spans="1:7" ht="12.75">
      <c r="A117" s="105" t="s">
        <v>352</v>
      </c>
      <c r="B117" s="158">
        <v>46</v>
      </c>
      <c r="C117" s="158">
        <v>46</v>
      </c>
      <c r="D117" s="158">
        <v>46</v>
      </c>
      <c r="E117" s="158">
        <v>46</v>
      </c>
      <c r="F117" s="158">
        <v>46</v>
      </c>
      <c r="G117" s="158">
        <v>46</v>
      </c>
    </row>
    <row r="118" spans="1:7" ht="12.75">
      <c r="A118" s="106" t="s">
        <v>353</v>
      </c>
      <c r="B118" s="158">
        <v>57</v>
      </c>
      <c r="C118" s="158">
        <v>57</v>
      </c>
      <c r="D118" s="158">
        <v>57</v>
      </c>
      <c r="E118" s="158">
        <v>57</v>
      </c>
      <c r="F118" s="158">
        <v>57</v>
      </c>
      <c r="G118" s="158">
        <v>57</v>
      </c>
    </row>
    <row r="119" spans="1:7" ht="12.75">
      <c r="A119" s="106" t="s">
        <v>354</v>
      </c>
      <c r="B119" s="158">
        <v>58</v>
      </c>
      <c r="C119" s="158">
        <v>58</v>
      </c>
      <c r="D119" s="158">
        <v>58</v>
      </c>
      <c r="E119" s="158">
        <v>58</v>
      </c>
      <c r="F119" s="158">
        <v>58</v>
      </c>
      <c r="G119" s="158">
        <v>58</v>
      </c>
    </row>
    <row r="120" spans="1:7" ht="12.75">
      <c r="A120" s="105" t="s">
        <v>355</v>
      </c>
      <c r="B120" s="158">
        <v>55</v>
      </c>
      <c r="C120" s="158">
        <v>55</v>
      </c>
      <c r="D120" s="158">
        <v>55</v>
      </c>
      <c r="E120" s="158">
        <v>55</v>
      </c>
      <c r="F120" s="158">
        <v>55</v>
      </c>
      <c r="G120" s="158">
        <v>55</v>
      </c>
    </row>
    <row r="121" spans="1:7" ht="12.75">
      <c r="A121" s="105" t="s">
        <v>356</v>
      </c>
      <c r="B121" s="158">
        <v>152</v>
      </c>
      <c r="C121" s="158">
        <v>152</v>
      </c>
      <c r="D121" s="158">
        <v>152</v>
      </c>
      <c r="E121" s="158">
        <v>152</v>
      </c>
      <c r="F121" s="158">
        <v>152</v>
      </c>
      <c r="G121" s="158">
        <v>152</v>
      </c>
    </row>
    <row r="122" spans="1:7" ht="12.75">
      <c r="A122" s="105" t="s">
        <v>357</v>
      </c>
      <c r="B122" s="158">
        <v>153</v>
      </c>
      <c r="C122" s="158">
        <v>153</v>
      </c>
      <c r="D122" s="158">
        <v>153</v>
      </c>
      <c r="E122" s="158">
        <v>153</v>
      </c>
      <c r="F122" s="158">
        <v>153</v>
      </c>
      <c r="G122" s="158">
        <v>153</v>
      </c>
    </row>
    <row r="123" spans="1:7" ht="12.75">
      <c r="A123" s="105" t="s">
        <v>358</v>
      </c>
      <c r="B123" s="158">
        <v>156</v>
      </c>
      <c r="C123" s="158">
        <v>156</v>
      </c>
      <c r="D123" s="158">
        <v>156</v>
      </c>
      <c r="E123" s="158">
        <v>156</v>
      </c>
      <c r="F123" s="158">
        <v>156</v>
      </c>
      <c r="G123" s="158">
        <v>156</v>
      </c>
    </row>
    <row r="124" spans="1:7" ht="12.75">
      <c r="A124" s="105" t="s">
        <v>359</v>
      </c>
      <c r="B124" s="158">
        <v>151</v>
      </c>
      <c r="C124" s="158">
        <v>151</v>
      </c>
      <c r="D124" s="158">
        <v>151</v>
      </c>
      <c r="E124" s="158">
        <v>151</v>
      </c>
      <c r="F124" s="158">
        <v>151</v>
      </c>
      <c r="G124" s="158">
        <v>151</v>
      </c>
    </row>
    <row r="125" spans="1:7" ht="12.75">
      <c r="A125" s="105" t="s">
        <v>360</v>
      </c>
      <c r="B125" s="158">
        <v>194</v>
      </c>
      <c r="C125" s="158">
        <v>194</v>
      </c>
      <c r="D125" s="158">
        <v>194</v>
      </c>
      <c r="E125" s="158">
        <v>194</v>
      </c>
      <c r="F125" s="158">
        <v>194</v>
      </c>
      <c r="G125" s="158">
        <v>194</v>
      </c>
    </row>
    <row r="126" spans="1:7" ht="12.75">
      <c r="A126" s="105" t="s">
        <v>361</v>
      </c>
      <c r="B126" s="158">
        <v>201</v>
      </c>
      <c r="C126" s="158">
        <v>201</v>
      </c>
      <c r="D126" s="158">
        <v>201</v>
      </c>
      <c r="E126" s="158">
        <v>201</v>
      </c>
      <c r="F126" s="158">
        <v>201</v>
      </c>
      <c r="G126" s="158">
        <v>201</v>
      </c>
    </row>
    <row r="127" spans="1:7" ht="12.75">
      <c r="A127" s="105" t="s">
        <v>362</v>
      </c>
      <c r="B127" s="158">
        <v>392</v>
      </c>
      <c r="C127" s="158">
        <v>392</v>
      </c>
      <c r="D127" s="158">
        <v>392</v>
      </c>
      <c r="E127" s="158">
        <v>392</v>
      </c>
      <c r="F127" s="158">
        <v>392</v>
      </c>
      <c r="G127" s="158">
        <v>392</v>
      </c>
    </row>
    <row r="128" spans="1:7" ht="12.75">
      <c r="A128" s="105" t="s">
        <v>363</v>
      </c>
      <c r="B128" s="158">
        <v>435</v>
      </c>
      <c r="C128" s="158">
        <v>435</v>
      </c>
      <c r="D128" s="158">
        <v>435</v>
      </c>
      <c r="E128" s="158">
        <v>435</v>
      </c>
      <c r="F128" s="158">
        <v>435</v>
      </c>
      <c r="G128" s="158">
        <v>435</v>
      </c>
    </row>
    <row r="129" spans="1:7" ht="12.75">
      <c r="A129" s="105" t="s">
        <v>364</v>
      </c>
      <c r="B129" s="158">
        <v>436</v>
      </c>
      <c r="C129" s="158">
        <v>436</v>
      </c>
      <c r="D129" s="158">
        <v>436</v>
      </c>
      <c r="E129" s="158">
        <v>436</v>
      </c>
      <c r="F129" s="158">
        <v>436</v>
      </c>
      <c r="G129" s="158">
        <v>436</v>
      </c>
    </row>
    <row r="130" spans="1:7" ht="12.75">
      <c r="A130" s="105" t="s">
        <v>365</v>
      </c>
      <c r="B130" s="158">
        <v>225</v>
      </c>
      <c r="C130" s="158">
        <v>225</v>
      </c>
      <c r="D130" s="158">
        <v>225</v>
      </c>
      <c r="E130" s="158">
        <v>225</v>
      </c>
      <c r="F130" s="158">
        <v>225</v>
      </c>
      <c r="G130" s="158">
        <v>225</v>
      </c>
    </row>
    <row r="131" spans="1:7" ht="12.75">
      <c r="A131" s="105" t="s">
        <v>366</v>
      </c>
      <c r="B131" s="158">
        <v>223</v>
      </c>
      <c r="C131" s="158">
        <v>223</v>
      </c>
      <c r="D131" s="158">
        <v>223</v>
      </c>
      <c r="E131" s="158">
        <v>223</v>
      </c>
      <c r="F131" s="158">
        <v>223</v>
      </c>
      <c r="G131" s="158">
        <v>223</v>
      </c>
    </row>
    <row r="132" spans="1:7" ht="12.75">
      <c r="A132" s="105" t="s">
        <v>367</v>
      </c>
      <c r="B132" s="158">
        <v>226</v>
      </c>
      <c r="C132" s="158">
        <v>226</v>
      </c>
      <c r="D132" s="158">
        <v>226</v>
      </c>
      <c r="E132" s="158">
        <v>226</v>
      </c>
      <c r="F132" s="158">
        <v>226</v>
      </c>
      <c r="G132" s="158">
        <v>226</v>
      </c>
    </row>
    <row r="133" spans="1:7" ht="12.75">
      <c r="A133" s="105" t="s">
        <v>368</v>
      </c>
      <c r="B133" s="158">
        <v>229</v>
      </c>
      <c r="C133" s="158">
        <v>229</v>
      </c>
      <c r="D133" s="158">
        <v>229</v>
      </c>
      <c r="E133" s="158">
        <v>229</v>
      </c>
      <c r="F133" s="158">
        <v>229</v>
      </c>
      <c r="G133" s="158">
        <v>229</v>
      </c>
    </row>
    <row r="134" spans="1:7" ht="12.75">
      <c r="A134" s="105" t="s">
        <v>369</v>
      </c>
      <c r="B134" s="158">
        <v>150</v>
      </c>
      <c r="C134" s="158">
        <v>150</v>
      </c>
      <c r="D134" s="158">
        <v>150</v>
      </c>
      <c r="E134" s="158">
        <v>150</v>
      </c>
      <c r="F134" s="158">
        <v>150</v>
      </c>
      <c r="G134" s="158">
        <v>150</v>
      </c>
    </row>
    <row r="135" spans="1:7" ht="12.75">
      <c r="A135" s="105" t="s">
        <v>370</v>
      </c>
      <c r="B135" s="158">
        <v>148</v>
      </c>
      <c r="C135" s="158">
        <v>148</v>
      </c>
      <c r="D135" s="158">
        <v>148</v>
      </c>
      <c r="E135" s="158">
        <v>148</v>
      </c>
      <c r="F135" s="158">
        <v>148</v>
      </c>
      <c r="G135" s="158">
        <v>148</v>
      </c>
    </row>
    <row r="136" spans="1:7" ht="12.75">
      <c r="A136" s="105" t="s">
        <v>371</v>
      </c>
      <c r="B136" s="158">
        <v>168</v>
      </c>
      <c r="C136" s="158">
        <v>168</v>
      </c>
      <c r="D136" s="158">
        <v>168</v>
      </c>
      <c r="E136" s="158">
        <v>168</v>
      </c>
      <c r="F136" s="158">
        <v>168</v>
      </c>
      <c r="G136" s="158">
        <v>168</v>
      </c>
    </row>
    <row r="137" spans="1:7" ht="12.75">
      <c r="A137" s="105" t="s">
        <v>372</v>
      </c>
      <c r="B137" s="158">
        <v>196</v>
      </c>
      <c r="C137" s="158">
        <v>196</v>
      </c>
      <c r="D137" s="158">
        <v>196</v>
      </c>
      <c r="E137" s="185">
        <v>196</v>
      </c>
      <c r="F137" s="185">
        <v>196</v>
      </c>
      <c r="G137" s="185">
        <v>196</v>
      </c>
    </row>
    <row r="138" spans="1:7" ht="12.75">
      <c r="A138" s="105" t="s">
        <v>373</v>
      </c>
      <c r="B138" s="158">
        <v>197</v>
      </c>
      <c r="C138" s="158">
        <v>197</v>
      </c>
      <c r="D138" s="158">
        <v>197</v>
      </c>
      <c r="E138" s="185">
        <v>197</v>
      </c>
      <c r="F138" s="185">
        <v>197</v>
      </c>
      <c r="G138" s="185">
        <v>197</v>
      </c>
    </row>
    <row r="139" spans="1:7" ht="12.75">
      <c r="A139" s="105" t="s">
        <v>374</v>
      </c>
      <c r="B139" s="158">
        <v>14</v>
      </c>
      <c r="C139" s="158">
        <v>14</v>
      </c>
      <c r="D139" s="158">
        <v>14</v>
      </c>
      <c r="E139" s="185">
        <v>14</v>
      </c>
      <c r="F139" s="185">
        <v>14</v>
      </c>
      <c r="G139" s="185">
        <v>14</v>
      </c>
    </row>
    <row r="140" spans="1:7" ht="12.75">
      <c r="A140" s="105" t="s">
        <v>375</v>
      </c>
      <c r="B140" s="158">
        <v>564</v>
      </c>
      <c r="C140" s="158">
        <v>564</v>
      </c>
      <c r="D140" s="158">
        <v>564</v>
      </c>
      <c r="E140" s="158">
        <v>564</v>
      </c>
      <c r="F140" s="158">
        <v>564</v>
      </c>
      <c r="G140" s="158">
        <v>564</v>
      </c>
    </row>
    <row r="141" spans="1:7" ht="12.75">
      <c r="A141" s="105" t="s">
        <v>378</v>
      </c>
      <c r="B141" s="158">
        <v>403</v>
      </c>
      <c r="C141" s="158">
        <v>403</v>
      </c>
      <c r="D141" s="158">
        <v>403</v>
      </c>
      <c r="E141" s="185">
        <v>403</v>
      </c>
      <c r="F141" s="185">
        <v>403</v>
      </c>
      <c r="G141" s="185">
        <v>403</v>
      </c>
    </row>
    <row r="142" spans="1:7" ht="12.75">
      <c r="A142" s="105" t="s">
        <v>379</v>
      </c>
      <c r="B142" s="158">
        <v>413</v>
      </c>
      <c r="C142" s="158">
        <v>413</v>
      </c>
      <c r="D142" s="158">
        <v>413</v>
      </c>
      <c r="E142" s="185">
        <v>413</v>
      </c>
      <c r="F142" s="185">
        <v>413</v>
      </c>
      <c r="G142" s="185">
        <v>413</v>
      </c>
    </row>
    <row r="143" spans="1:7" ht="12.75">
      <c r="A143" s="85" t="s">
        <v>718</v>
      </c>
      <c r="B143" s="158">
        <v>160</v>
      </c>
      <c r="C143" s="158">
        <v>160</v>
      </c>
      <c r="D143" s="158">
        <v>160</v>
      </c>
      <c r="E143" s="158">
        <v>160</v>
      </c>
      <c r="F143" s="158">
        <v>160</v>
      </c>
      <c r="G143" s="158">
        <v>160</v>
      </c>
    </row>
    <row r="144" spans="1:7" ht="12.75">
      <c r="A144" s="85" t="s">
        <v>719</v>
      </c>
      <c r="B144" s="158">
        <v>160</v>
      </c>
      <c r="C144" s="158">
        <v>160</v>
      </c>
      <c r="D144" s="158">
        <v>160</v>
      </c>
      <c r="E144" s="158">
        <v>160</v>
      </c>
      <c r="F144" s="158">
        <v>160</v>
      </c>
      <c r="G144" s="158">
        <v>160</v>
      </c>
    </row>
    <row r="145" spans="1:7" ht="12.75">
      <c r="A145" s="85" t="s">
        <v>720</v>
      </c>
      <c r="B145" s="158">
        <v>300</v>
      </c>
      <c r="C145" s="158">
        <v>300</v>
      </c>
      <c r="D145" s="158">
        <v>300</v>
      </c>
      <c r="E145" s="158">
        <v>300</v>
      </c>
      <c r="F145" s="158">
        <v>300</v>
      </c>
      <c r="G145" s="158">
        <v>300</v>
      </c>
    </row>
    <row r="146" spans="1:7" ht="12.75">
      <c r="A146" s="85" t="s">
        <v>822</v>
      </c>
      <c r="B146" s="158">
        <v>158</v>
      </c>
      <c r="C146" s="158">
        <v>158</v>
      </c>
      <c r="D146" s="158">
        <v>158</v>
      </c>
      <c r="E146" s="158">
        <v>158</v>
      </c>
      <c r="F146" s="158">
        <v>158</v>
      </c>
      <c r="G146" s="158">
        <v>158</v>
      </c>
    </row>
    <row r="147" spans="1:7" ht="12.75">
      <c r="A147" s="85" t="s">
        <v>823</v>
      </c>
      <c r="B147" s="158">
        <v>100</v>
      </c>
      <c r="C147" s="158">
        <v>100</v>
      </c>
      <c r="D147" s="158">
        <v>100</v>
      </c>
      <c r="E147" s="158">
        <v>100</v>
      </c>
      <c r="F147" s="158">
        <v>100</v>
      </c>
      <c r="G147" s="158">
        <v>100</v>
      </c>
    </row>
    <row r="148" spans="1:7" ht="12.75">
      <c r="A148" s="105" t="s">
        <v>384</v>
      </c>
      <c r="B148" s="158">
        <v>81</v>
      </c>
      <c r="C148" s="158">
        <v>81</v>
      </c>
      <c r="D148" s="158">
        <v>81</v>
      </c>
      <c r="E148" s="185">
        <v>81</v>
      </c>
      <c r="F148" s="185">
        <v>81</v>
      </c>
      <c r="G148" s="185">
        <v>81</v>
      </c>
    </row>
    <row r="149" spans="1:7" ht="12.75">
      <c r="A149" s="105" t="s">
        <v>385</v>
      </c>
      <c r="B149" s="158">
        <v>232</v>
      </c>
      <c r="C149" s="158">
        <v>232</v>
      </c>
      <c r="D149" s="158">
        <v>232</v>
      </c>
      <c r="E149" s="158">
        <v>232</v>
      </c>
      <c r="F149" s="158">
        <v>232</v>
      </c>
      <c r="G149" s="158">
        <v>232</v>
      </c>
    </row>
    <row r="150" spans="1:7" ht="12.75">
      <c r="A150" s="105" t="s">
        <v>386</v>
      </c>
      <c r="B150" s="158">
        <v>2</v>
      </c>
      <c r="C150" s="158">
        <v>2</v>
      </c>
      <c r="D150" s="158">
        <v>2</v>
      </c>
      <c r="E150" s="185">
        <v>2</v>
      </c>
      <c r="F150" s="185">
        <v>2</v>
      </c>
      <c r="G150" s="185">
        <v>2</v>
      </c>
    </row>
    <row r="151" spans="1:7" ht="12.75">
      <c r="A151" s="105" t="s">
        <v>387</v>
      </c>
      <c r="B151" s="158">
        <v>2</v>
      </c>
      <c r="C151" s="158">
        <v>2</v>
      </c>
      <c r="D151" s="158">
        <v>2</v>
      </c>
      <c r="E151" s="185">
        <v>2</v>
      </c>
      <c r="F151" s="185">
        <v>2</v>
      </c>
      <c r="G151" s="185">
        <v>2</v>
      </c>
    </row>
    <row r="152" spans="1:7" ht="12.75">
      <c r="A152" s="105" t="s">
        <v>388</v>
      </c>
      <c r="B152" s="158">
        <v>2</v>
      </c>
      <c r="C152" s="158">
        <v>2</v>
      </c>
      <c r="D152" s="158">
        <v>2</v>
      </c>
      <c r="E152" s="185">
        <v>2</v>
      </c>
      <c r="F152" s="185">
        <v>2</v>
      </c>
      <c r="G152" s="185">
        <v>2</v>
      </c>
    </row>
    <row r="153" spans="1:7" ht="12.75">
      <c r="A153" s="105" t="s">
        <v>389</v>
      </c>
      <c r="B153" s="158">
        <v>390</v>
      </c>
      <c r="C153" s="158">
        <v>390</v>
      </c>
      <c r="D153" s="158">
        <v>390</v>
      </c>
      <c r="E153" s="158">
        <v>390</v>
      </c>
      <c r="F153" s="158">
        <v>390</v>
      </c>
      <c r="G153" s="158">
        <v>390</v>
      </c>
    </row>
    <row r="154" spans="1:7" ht="12.75">
      <c r="A154" s="105" t="s">
        <v>390</v>
      </c>
      <c r="B154" s="158">
        <v>517</v>
      </c>
      <c r="C154" s="158">
        <v>517</v>
      </c>
      <c r="D154" s="158">
        <v>517</v>
      </c>
      <c r="E154" s="158">
        <v>517</v>
      </c>
      <c r="F154" s="158">
        <v>517</v>
      </c>
      <c r="G154" s="158">
        <v>517</v>
      </c>
    </row>
    <row r="155" spans="1:7" ht="12.75">
      <c r="A155" s="85" t="s">
        <v>391</v>
      </c>
      <c r="B155" s="158">
        <v>150</v>
      </c>
      <c r="C155" s="158">
        <v>150</v>
      </c>
      <c r="D155" s="158">
        <v>150</v>
      </c>
      <c r="E155" s="158">
        <v>150</v>
      </c>
      <c r="F155" s="158">
        <v>150</v>
      </c>
      <c r="G155" s="158">
        <v>150</v>
      </c>
    </row>
    <row r="156" spans="1:7" ht="12.75">
      <c r="A156" s="85" t="s">
        <v>392</v>
      </c>
      <c r="B156" s="158">
        <v>149</v>
      </c>
      <c r="C156" s="158">
        <v>149</v>
      </c>
      <c r="D156" s="158">
        <v>149</v>
      </c>
      <c r="E156" s="158">
        <v>149</v>
      </c>
      <c r="F156" s="158">
        <v>149</v>
      </c>
      <c r="G156" s="158">
        <v>149</v>
      </c>
    </row>
    <row r="157" spans="1:7" ht="12.75">
      <c r="A157" s="85" t="s">
        <v>393</v>
      </c>
      <c r="B157" s="158">
        <v>148</v>
      </c>
      <c r="C157" s="158">
        <v>148</v>
      </c>
      <c r="D157" s="158">
        <v>148</v>
      </c>
      <c r="E157" s="158">
        <v>148</v>
      </c>
      <c r="F157" s="158">
        <v>148</v>
      </c>
      <c r="G157" s="158">
        <v>148</v>
      </c>
    </row>
    <row r="158" spans="1:7" ht="12.75">
      <c r="A158" s="106" t="s">
        <v>394</v>
      </c>
      <c r="B158" s="158">
        <v>147</v>
      </c>
      <c r="C158" s="158">
        <v>147</v>
      </c>
      <c r="D158" s="158">
        <v>147</v>
      </c>
      <c r="E158" s="158">
        <v>147</v>
      </c>
      <c r="F158" s="158">
        <v>147</v>
      </c>
      <c r="G158" s="158">
        <v>147</v>
      </c>
    </row>
    <row r="159" spans="1:7" ht="12.75">
      <c r="A159" s="105" t="s">
        <v>395</v>
      </c>
      <c r="B159" s="158">
        <v>191</v>
      </c>
      <c r="C159" s="158">
        <v>191</v>
      </c>
      <c r="D159" s="158">
        <v>191</v>
      </c>
      <c r="E159" s="158">
        <v>191</v>
      </c>
      <c r="F159" s="158">
        <v>191</v>
      </c>
      <c r="G159" s="158">
        <v>191</v>
      </c>
    </row>
    <row r="160" spans="1:7" ht="12.75">
      <c r="A160" s="105" t="s">
        <v>396</v>
      </c>
      <c r="B160" s="158">
        <v>193</v>
      </c>
      <c r="C160" s="158">
        <v>193</v>
      </c>
      <c r="D160" s="158">
        <v>193</v>
      </c>
      <c r="E160" s="158">
        <v>193</v>
      </c>
      <c r="F160" s="158">
        <v>193</v>
      </c>
      <c r="G160" s="158">
        <v>193</v>
      </c>
    </row>
    <row r="161" spans="1:7" ht="12.75">
      <c r="A161" s="105" t="s">
        <v>400</v>
      </c>
      <c r="B161" s="158">
        <v>58</v>
      </c>
      <c r="C161" s="158">
        <v>58</v>
      </c>
      <c r="D161" s="158">
        <v>58</v>
      </c>
      <c r="E161" s="158">
        <v>58</v>
      </c>
      <c r="F161" s="158">
        <v>58</v>
      </c>
      <c r="G161" s="158">
        <v>58</v>
      </c>
    </row>
    <row r="162" spans="1:7" ht="12.75">
      <c r="A162" s="105" t="s">
        <v>24</v>
      </c>
      <c r="B162" s="158">
        <v>46</v>
      </c>
      <c r="C162" s="158">
        <v>46</v>
      </c>
      <c r="D162" s="158">
        <v>46</v>
      </c>
      <c r="E162" s="158">
        <v>46</v>
      </c>
      <c r="F162" s="158">
        <v>46</v>
      </c>
      <c r="G162" s="158">
        <v>46</v>
      </c>
    </row>
    <row r="163" spans="1:7" ht="12.75">
      <c r="A163" s="105" t="s">
        <v>25</v>
      </c>
      <c r="B163" s="158">
        <v>47</v>
      </c>
      <c r="C163" s="158">
        <v>47</v>
      </c>
      <c r="D163" s="158">
        <v>47</v>
      </c>
      <c r="E163" s="158">
        <v>47</v>
      </c>
      <c r="F163" s="158">
        <v>47</v>
      </c>
      <c r="G163" s="158">
        <v>47</v>
      </c>
    </row>
    <row r="164" spans="1:7" ht="12.75">
      <c r="A164" s="105" t="s">
        <v>26</v>
      </c>
      <c r="B164" s="158">
        <v>45</v>
      </c>
      <c r="C164" s="158">
        <v>45</v>
      </c>
      <c r="D164" s="158">
        <v>45</v>
      </c>
      <c r="E164" s="158">
        <v>45</v>
      </c>
      <c r="F164" s="158">
        <v>45</v>
      </c>
      <c r="G164" s="158">
        <v>45</v>
      </c>
    </row>
    <row r="165" spans="1:7" ht="12.75">
      <c r="A165" s="105" t="s">
        <v>27</v>
      </c>
      <c r="B165" s="158">
        <v>46</v>
      </c>
      <c r="C165" s="158">
        <v>46</v>
      </c>
      <c r="D165" s="158">
        <v>46</v>
      </c>
      <c r="E165" s="158">
        <v>46</v>
      </c>
      <c r="F165" s="158">
        <v>46</v>
      </c>
      <c r="G165" s="158">
        <v>46</v>
      </c>
    </row>
    <row r="166" spans="1:7" ht="12.75">
      <c r="A166" s="105" t="s">
        <v>401</v>
      </c>
      <c r="B166" s="158">
        <v>2.8</v>
      </c>
      <c r="C166" s="158">
        <v>2.8</v>
      </c>
      <c r="D166" s="158">
        <v>2.8</v>
      </c>
      <c r="E166" s="185">
        <v>2.8</v>
      </c>
      <c r="F166" s="185">
        <v>2.8</v>
      </c>
      <c r="G166" s="185">
        <v>2.8</v>
      </c>
    </row>
    <row r="167" spans="1:7" ht="12.75">
      <c r="A167" s="105" t="s">
        <v>402</v>
      </c>
      <c r="B167" s="158">
        <v>831</v>
      </c>
      <c r="C167" s="158">
        <v>831</v>
      </c>
      <c r="D167" s="158">
        <v>831</v>
      </c>
      <c r="E167" s="158">
        <v>831</v>
      </c>
      <c r="F167" s="158">
        <v>831</v>
      </c>
      <c r="G167" s="158">
        <v>831</v>
      </c>
    </row>
    <row r="168" spans="1:7" ht="12.75">
      <c r="A168" s="105" t="s">
        <v>403</v>
      </c>
      <c r="B168" s="158">
        <v>930</v>
      </c>
      <c r="C168" s="158">
        <v>930</v>
      </c>
      <c r="D168" s="158">
        <v>930</v>
      </c>
      <c r="E168" s="158">
        <v>930</v>
      </c>
      <c r="F168" s="158">
        <v>930</v>
      </c>
      <c r="G168" s="158">
        <v>930</v>
      </c>
    </row>
    <row r="169" spans="1:7" ht="12.75">
      <c r="A169" s="105" t="s">
        <v>404</v>
      </c>
      <c r="B169" s="158">
        <v>165</v>
      </c>
      <c r="C169" s="158">
        <v>165</v>
      </c>
      <c r="D169" s="158">
        <v>165</v>
      </c>
      <c r="E169" s="158">
        <v>165</v>
      </c>
      <c r="F169" s="158">
        <v>165</v>
      </c>
      <c r="G169" s="158">
        <v>165</v>
      </c>
    </row>
    <row r="170" spans="1:7" ht="12.75">
      <c r="A170" s="105" t="s">
        <v>405</v>
      </c>
      <c r="B170" s="158">
        <v>160</v>
      </c>
      <c r="C170" s="158">
        <v>160</v>
      </c>
      <c r="D170" s="158">
        <v>160</v>
      </c>
      <c r="E170" s="158">
        <v>160</v>
      </c>
      <c r="F170" s="158">
        <v>160</v>
      </c>
      <c r="G170" s="158">
        <v>160</v>
      </c>
    </row>
    <row r="171" spans="1:7" ht="12.75">
      <c r="A171" s="105" t="s">
        <v>406</v>
      </c>
      <c r="B171" s="158">
        <v>185</v>
      </c>
      <c r="C171" s="158">
        <v>185</v>
      </c>
      <c r="D171" s="158">
        <v>185</v>
      </c>
      <c r="E171" s="158">
        <v>185</v>
      </c>
      <c r="F171" s="158">
        <v>185</v>
      </c>
      <c r="G171" s="158">
        <v>185</v>
      </c>
    </row>
    <row r="172" spans="1:7" ht="12.75">
      <c r="A172" s="105" t="s">
        <v>407</v>
      </c>
      <c r="B172" s="158">
        <v>226</v>
      </c>
      <c r="C172" s="158">
        <v>226</v>
      </c>
      <c r="D172" s="158">
        <v>226</v>
      </c>
      <c r="E172" s="158">
        <v>226</v>
      </c>
      <c r="F172" s="158">
        <v>226</v>
      </c>
      <c r="G172" s="158">
        <v>226</v>
      </c>
    </row>
    <row r="173" spans="1:7" ht="12.75">
      <c r="A173" s="105" t="s">
        <v>408</v>
      </c>
      <c r="B173" s="158">
        <v>225</v>
      </c>
      <c r="C173" s="158">
        <v>225</v>
      </c>
      <c r="D173" s="158">
        <v>225</v>
      </c>
      <c r="E173" s="158">
        <v>225</v>
      </c>
      <c r="F173" s="158">
        <v>225</v>
      </c>
      <c r="G173" s="158">
        <v>225</v>
      </c>
    </row>
    <row r="174" spans="1:7" ht="12.75">
      <c r="A174" s="105" t="s">
        <v>409</v>
      </c>
      <c r="B174" s="158">
        <v>236</v>
      </c>
      <c r="C174" s="158">
        <v>236</v>
      </c>
      <c r="D174" s="158">
        <v>236</v>
      </c>
      <c r="E174" s="158">
        <v>236</v>
      </c>
      <c r="F174" s="158">
        <v>236</v>
      </c>
      <c r="G174" s="158">
        <v>236</v>
      </c>
    </row>
    <row r="175" spans="1:7" ht="12.75">
      <c r="A175" s="105" t="s">
        <v>410</v>
      </c>
      <c r="B175" s="158">
        <v>18</v>
      </c>
      <c r="C175" s="158">
        <v>18</v>
      </c>
      <c r="D175" s="158">
        <v>18</v>
      </c>
      <c r="E175" s="158">
        <v>18</v>
      </c>
      <c r="F175" s="158">
        <v>18</v>
      </c>
      <c r="G175" s="158">
        <v>18</v>
      </c>
    </row>
    <row r="176" spans="1:7" ht="12.75">
      <c r="A176" s="105" t="s">
        <v>411</v>
      </c>
      <c r="B176" s="158">
        <v>18</v>
      </c>
      <c r="C176" s="158">
        <v>18</v>
      </c>
      <c r="D176" s="158">
        <v>18</v>
      </c>
      <c r="E176" s="158">
        <v>18</v>
      </c>
      <c r="F176" s="158">
        <v>18</v>
      </c>
      <c r="G176" s="158">
        <v>18</v>
      </c>
    </row>
    <row r="177" spans="1:7" ht="12.75">
      <c r="A177" s="105" t="s">
        <v>412</v>
      </c>
      <c r="B177" s="158">
        <v>35</v>
      </c>
      <c r="C177" s="158">
        <v>35</v>
      </c>
      <c r="D177" s="158">
        <v>35</v>
      </c>
      <c r="E177" s="158">
        <v>35</v>
      </c>
      <c r="F177" s="158">
        <v>35</v>
      </c>
      <c r="G177" s="158">
        <v>35</v>
      </c>
    </row>
    <row r="178" spans="1:7" ht="12.75">
      <c r="A178" s="105" t="s">
        <v>413</v>
      </c>
      <c r="B178" s="158">
        <v>35</v>
      </c>
      <c r="C178" s="158">
        <v>35</v>
      </c>
      <c r="D178" s="158">
        <v>35</v>
      </c>
      <c r="E178" s="158">
        <v>35</v>
      </c>
      <c r="F178" s="158">
        <v>35</v>
      </c>
      <c r="G178" s="158">
        <v>35</v>
      </c>
    </row>
    <row r="179" spans="1:7" ht="12.75">
      <c r="A179" s="105" t="s">
        <v>414</v>
      </c>
      <c r="B179" s="158">
        <v>36</v>
      </c>
      <c r="C179" s="158">
        <v>36</v>
      </c>
      <c r="D179" s="158">
        <v>36</v>
      </c>
      <c r="E179" s="158">
        <v>36</v>
      </c>
      <c r="F179" s="158">
        <v>36</v>
      </c>
      <c r="G179" s="158">
        <v>36</v>
      </c>
    </row>
    <row r="180" spans="1:7" ht="12.75">
      <c r="A180" s="105" t="s">
        <v>415</v>
      </c>
      <c r="B180" s="158">
        <v>795</v>
      </c>
      <c r="C180" s="158">
        <v>795</v>
      </c>
      <c r="D180" s="158">
        <v>795</v>
      </c>
      <c r="E180" s="158">
        <v>795</v>
      </c>
      <c r="F180" s="158">
        <v>795</v>
      </c>
      <c r="G180" s="158">
        <v>795</v>
      </c>
    </row>
    <row r="181" spans="1:7" ht="12.75">
      <c r="A181" s="105" t="s">
        <v>416</v>
      </c>
      <c r="B181" s="158">
        <v>797</v>
      </c>
      <c r="C181" s="158">
        <v>797</v>
      </c>
      <c r="D181" s="158">
        <v>797</v>
      </c>
      <c r="E181" s="158">
        <v>797</v>
      </c>
      <c r="F181" s="158">
        <v>797</v>
      </c>
      <c r="G181" s="158">
        <v>797</v>
      </c>
    </row>
    <row r="182" spans="1:7" ht="12.75">
      <c r="A182" s="105" t="s">
        <v>417</v>
      </c>
      <c r="B182" s="158">
        <v>813</v>
      </c>
      <c r="C182" s="158">
        <v>813</v>
      </c>
      <c r="D182" s="158">
        <v>813</v>
      </c>
      <c r="E182" s="158">
        <v>813</v>
      </c>
      <c r="F182" s="158">
        <v>813</v>
      </c>
      <c r="G182" s="158">
        <v>813</v>
      </c>
    </row>
    <row r="183" spans="1:7" ht="12.75">
      <c r="A183" s="105" t="s">
        <v>418</v>
      </c>
      <c r="B183" s="158">
        <v>1.4</v>
      </c>
      <c r="C183" s="158">
        <v>1.4</v>
      </c>
      <c r="D183" s="158">
        <v>1.4</v>
      </c>
      <c r="E183" s="185">
        <v>1.4</v>
      </c>
      <c r="F183" s="185">
        <v>1.4</v>
      </c>
      <c r="G183" s="185">
        <v>1.4</v>
      </c>
    </row>
    <row r="184" spans="1:7" ht="12.75">
      <c r="A184" s="105" t="s">
        <v>419</v>
      </c>
      <c r="B184" s="158">
        <v>1.4</v>
      </c>
      <c r="C184" s="158">
        <v>1.4</v>
      </c>
      <c r="D184" s="158">
        <v>1.4</v>
      </c>
      <c r="E184" s="185">
        <v>1.4</v>
      </c>
      <c r="F184" s="185">
        <v>1.4</v>
      </c>
      <c r="G184" s="185">
        <v>1.4</v>
      </c>
    </row>
    <row r="185" spans="1:7" ht="12.75">
      <c r="A185" s="105" t="s">
        <v>420</v>
      </c>
      <c r="B185" s="158">
        <v>215</v>
      </c>
      <c r="C185" s="158">
        <v>215</v>
      </c>
      <c r="D185" s="158">
        <v>215</v>
      </c>
      <c r="E185" s="158">
        <v>215</v>
      </c>
      <c r="F185" s="158">
        <v>215</v>
      </c>
      <c r="G185" s="158">
        <v>215</v>
      </c>
    </row>
    <row r="186" spans="1:7" ht="12.75">
      <c r="A186" s="85" t="s">
        <v>421</v>
      </c>
      <c r="B186" s="158">
        <v>215</v>
      </c>
      <c r="C186" s="158">
        <v>215</v>
      </c>
      <c r="D186" s="158">
        <v>215</v>
      </c>
      <c r="E186" s="158">
        <v>215</v>
      </c>
      <c r="F186" s="158">
        <v>215</v>
      </c>
      <c r="G186" s="158">
        <v>215</v>
      </c>
    </row>
    <row r="187" spans="1:7" ht="12.75">
      <c r="A187" s="85" t="s">
        <v>422</v>
      </c>
      <c r="B187" s="158">
        <v>213</v>
      </c>
      <c r="C187" s="158">
        <v>213</v>
      </c>
      <c r="D187" s="158">
        <v>213</v>
      </c>
      <c r="E187" s="158">
        <v>213</v>
      </c>
      <c r="F187" s="158">
        <v>213</v>
      </c>
      <c r="G187" s="158">
        <v>213</v>
      </c>
    </row>
    <row r="188" spans="1:7" ht="12.75">
      <c r="A188" s="85" t="s">
        <v>423</v>
      </c>
      <c r="B188" s="158">
        <v>217</v>
      </c>
      <c r="C188" s="158">
        <v>217</v>
      </c>
      <c r="D188" s="158">
        <v>217</v>
      </c>
      <c r="E188" s="158">
        <v>217</v>
      </c>
      <c r="F188" s="158">
        <v>217</v>
      </c>
      <c r="G188" s="158">
        <v>217</v>
      </c>
    </row>
    <row r="189" spans="1:7" ht="12.75">
      <c r="A189" s="85" t="s">
        <v>424</v>
      </c>
      <c r="B189" s="158">
        <v>230</v>
      </c>
      <c r="C189" s="158">
        <v>230</v>
      </c>
      <c r="D189" s="158">
        <v>230</v>
      </c>
      <c r="E189" s="158">
        <v>230</v>
      </c>
      <c r="F189" s="158">
        <v>230</v>
      </c>
      <c r="G189" s="158">
        <v>230</v>
      </c>
    </row>
    <row r="190" spans="1:7" ht="12.75">
      <c r="A190" s="105" t="s">
        <v>425</v>
      </c>
      <c r="B190" s="158">
        <v>232</v>
      </c>
      <c r="C190" s="158">
        <v>232</v>
      </c>
      <c r="D190" s="158">
        <v>232</v>
      </c>
      <c r="E190" s="158">
        <v>232</v>
      </c>
      <c r="F190" s="158">
        <v>232</v>
      </c>
      <c r="G190" s="158">
        <v>232</v>
      </c>
    </row>
    <row r="191" spans="1:7" ht="12.75">
      <c r="A191" s="105" t="s">
        <v>426</v>
      </c>
      <c r="B191" s="158">
        <v>597</v>
      </c>
      <c r="C191" s="158">
        <v>597</v>
      </c>
      <c r="D191" s="158">
        <v>597</v>
      </c>
      <c r="E191" s="158">
        <v>597</v>
      </c>
      <c r="F191" s="158">
        <v>597</v>
      </c>
      <c r="G191" s="158">
        <v>597</v>
      </c>
    </row>
    <row r="192" spans="1:7" ht="12.75">
      <c r="A192" s="105" t="s">
        <v>427</v>
      </c>
      <c r="B192" s="158">
        <v>551</v>
      </c>
      <c r="C192" s="158">
        <v>551</v>
      </c>
      <c r="D192" s="158">
        <v>551</v>
      </c>
      <c r="E192" s="158">
        <v>551</v>
      </c>
      <c r="F192" s="158">
        <v>551</v>
      </c>
      <c r="G192" s="158">
        <v>551</v>
      </c>
    </row>
    <row r="193" spans="1:7" ht="12.75">
      <c r="A193" s="85" t="s">
        <v>428</v>
      </c>
      <c r="B193" s="158">
        <v>771</v>
      </c>
      <c r="C193" s="158">
        <v>771</v>
      </c>
      <c r="D193" s="158">
        <v>771</v>
      </c>
      <c r="E193" s="158">
        <v>771</v>
      </c>
      <c r="F193" s="158">
        <v>771</v>
      </c>
      <c r="G193" s="158">
        <v>771</v>
      </c>
    </row>
    <row r="194" spans="1:7" ht="12.75">
      <c r="A194" s="85" t="s">
        <v>39</v>
      </c>
      <c r="B194" s="158">
        <v>67</v>
      </c>
      <c r="C194" s="158">
        <v>67</v>
      </c>
      <c r="D194" s="158">
        <v>67</v>
      </c>
      <c r="E194" s="158">
        <v>67</v>
      </c>
      <c r="F194" s="158">
        <v>67</v>
      </c>
      <c r="G194" s="158">
        <v>67</v>
      </c>
    </row>
    <row r="195" spans="1:7" ht="12.75">
      <c r="A195" s="85" t="s">
        <v>40</v>
      </c>
      <c r="B195" s="158">
        <v>69</v>
      </c>
      <c r="C195" s="158">
        <v>69</v>
      </c>
      <c r="D195" s="158">
        <v>69</v>
      </c>
      <c r="E195" s="158">
        <v>69</v>
      </c>
      <c r="F195" s="158">
        <v>69</v>
      </c>
      <c r="G195" s="158">
        <v>69</v>
      </c>
    </row>
    <row r="196" spans="1:7" ht="12.75">
      <c r="A196" s="85" t="s">
        <v>41</v>
      </c>
      <c r="B196" s="158">
        <v>68</v>
      </c>
      <c r="C196" s="158">
        <v>68</v>
      </c>
      <c r="D196" s="158">
        <v>68</v>
      </c>
      <c r="E196" s="158">
        <v>68</v>
      </c>
      <c r="F196" s="158">
        <v>68</v>
      </c>
      <c r="G196" s="158">
        <v>68</v>
      </c>
    </row>
    <row r="197" spans="1:7" ht="12.75">
      <c r="A197" s="105" t="s">
        <v>42</v>
      </c>
      <c r="B197" s="158">
        <v>68</v>
      </c>
      <c r="C197" s="158">
        <v>68</v>
      </c>
      <c r="D197" s="158">
        <v>68</v>
      </c>
      <c r="E197" s="158">
        <v>68</v>
      </c>
      <c r="F197" s="158">
        <v>68</v>
      </c>
      <c r="G197" s="158">
        <v>68</v>
      </c>
    </row>
    <row r="198" spans="1:7" ht="12.75">
      <c r="A198" s="105" t="s">
        <v>43</v>
      </c>
      <c r="B198" s="158">
        <v>67</v>
      </c>
      <c r="C198" s="158">
        <v>67</v>
      </c>
      <c r="D198" s="158">
        <v>67</v>
      </c>
      <c r="E198" s="158">
        <v>67</v>
      </c>
      <c r="F198" s="158">
        <v>67</v>
      </c>
      <c r="G198" s="158">
        <v>67</v>
      </c>
    </row>
    <row r="199" spans="1:7" ht="12.75">
      <c r="A199" s="105" t="s">
        <v>44</v>
      </c>
      <c r="B199" s="158">
        <v>66</v>
      </c>
      <c r="C199" s="158">
        <v>66</v>
      </c>
      <c r="D199" s="158">
        <v>66</v>
      </c>
      <c r="E199" s="158">
        <v>66</v>
      </c>
      <c r="F199" s="158">
        <v>66</v>
      </c>
      <c r="G199" s="158">
        <v>66</v>
      </c>
    </row>
    <row r="200" spans="1:7" ht="12.75">
      <c r="A200" s="105" t="s">
        <v>429</v>
      </c>
      <c r="B200" s="158">
        <v>12</v>
      </c>
      <c r="C200" s="158">
        <v>12</v>
      </c>
      <c r="D200" s="158">
        <v>12</v>
      </c>
      <c r="E200" s="185">
        <v>12</v>
      </c>
      <c r="F200" s="185">
        <v>12</v>
      </c>
      <c r="G200" s="185">
        <v>12</v>
      </c>
    </row>
    <row r="201" spans="1:7" ht="12.75">
      <c r="A201" s="105" t="s">
        <v>430</v>
      </c>
      <c r="B201" s="158">
        <v>12</v>
      </c>
      <c r="C201" s="158">
        <v>12</v>
      </c>
      <c r="D201" s="158">
        <v>12</v>
      </c>
      <c r="E201" s="185">
        <v>12</v>
      </c>
      <c r="F201" s="185">
        <v>12</v>
      </c>
      <c r="G201" s="185">
        <v>12</v>
      </c>
    </row>
    <row r="202" spans="1:7" ht="12.75">
      <c r="A202" s="105" t="s">
        <v>431</v>
      </c>
      <c r="B202" s="158">
        <v>23</v>
      </c>
      <c r="C202" s="158">
        <v>23</v>
      </c>
      <c r="D202" s="158">
        <v>23</v>
      </c>
      <c r="E202" s="185">
        <v>23</v>
      </c>
      <c r="F202" s="185">
        <v>23</v>
      </c>
      <c r="G202" s="185">
        <v>23</v>
      </c>
    </row>
    <row r="203" spans="1:7" ht="12.75">
      <c r="A203" s="106" t="s">
        <v>432</v>
      </c>
      <c r="B203" s="158">
        <v>122</v>
      </c>
      <c r="C203" s="158">
        <v>122</v>
      </c>
      <c r="D203" s="158">
        <v>122</v>
      </c>
      <c r="E203" s="185">
        <v>122</v>
      </c>
      <c r="F203" s="185">
        <v>122</v>
      </c>
      <c r="G203" s="185">
        <v>122</v>
      </c>
    </row>
    <row r="204" spans="1:7" ht="12.75">
      <c r="A204" s="106" t="s">
        <v>433</v>
      </c>
      <c r="B204" s="158">
        <v>95</v>
      </c>
      <c r="C204" s="158">
        <v>95</v>
      </c>
      <c r="D204" s="158">
        <v>95</v>
      </c>
      <c r="E204" s="158">
        <v>95</v>
      </c>
      <c r="F204" s="158">
        <v>95</v>
      </c>
      <c r="G204" s="158">
        <v>95</v>
      </c>
    </row>
    <row r="205" spans="1:7" ht="12.75">
      <c r="A205" s="106" t="s">
        <v>434</v>
      </c>
      <c r="B205" s="158">
        <v>568</v>
      </c>
      <c r="C205" s="158">
        <v>568</v>
      </c>
      <c r="D205" s="158">
        <v>568</v>
      </c>
      <c r="E205" s="185">
        <v>568</v>
      </c>
      <c r="F205" s="185">
        <v>568</v>
      </c>
      <c r="G205" s="185">
        <v>568</v>
      </c>
    </row>
    <row r="206" spans="1:7" ht="12.75">
      <c r="A206" s="106" t="s">
        <v>846</v>
      </c>
      <c r="B206" s="158">
        <v>1.8</v>
      </c>
      <c r="C206" s="158">
        <v>1.8</v>
      </c>
      <c r="D206" s="158">
        <v>1.8</v>
      </c>
      <c r="E206" s="158">
        <v>1.8</v>
      </c>
      <c r="F206" s="158">
        <v>1.8</v>
      </c>
      <c r="G206" s="158">
        <v>1.8</v>
      </c>
    </row>
    <row r="207" spans="1:7" ht="12.75">
      <c r="A207" s="106" t="s">
        <v>847</v>
      </c>
      <c r="B207" s="158">
        <v>1.8</v>
      </c>
      <c r="C207" s="158">
        <v>1.8</v>
      </c>
      <c r="D207" s="158">
        <v>1.8</v>
      </c>
      <c r="E207" s="158">
        <v>1.8</v>
      </c>
      <c r="F207" s="158">
        <v>1.8</v>
      </c>
      <c r="G207" s="158">
        <v>1.8</v>
      </c>
    </row>
    <row r="208" spans="1:7" ht="12.75">
      <c r="A208" s="106" t="s">
        <v>644</v>
      </c>
      <c r="B208" s="158">
        <v>1.2</v>
      </c>
      <c r="C208" s="158">
        <v>1.2</v>
      </c>
      <c r="D208" s="158">
        <v>1.2</v>
      </c>
      <c r="E208" s="185">
        <v>1.2</v>
      </c>
      <c r="F208" s="185">
        <v>1.2</v>
      </c>
      <c r="G208" s="185">
        <v>1.2</v>
      </c>
    </row>
    <row r="209" spans="1:7" ht="12.75">
      <c r="A209" s="106" t="s">
        <v>645</v>
      </c>
      <c r="B209" s="158">
        <v>1.2</v>
      </c>
      <c r="C209" s="158">
        <v>1.2</v>
      </c>
      <c r="D209" s="158">
        <v>1.2</v>
      </c>
      <c r="E209" s="185">
        <v>1.2</v>
      </c>
      <c r="F209" s="185">
        <v>1.2</v>
      </c>
      <c r="G209" s="185">
        <v>1.2</v>
      </c>
    </row>
    <row r="210" spans="1:7" ht="12.75">
      <c r="A210" s="105" t="s">
        <v>435</v>
      </c>
      <c r="B210" s="158">
        <v>18</v>
      </c>
      <c r="C210" s="158">
        <v>18</v>
      </c>
      <c r="D210" s="158">
        <v>18</v>
      </c>
      <c r="E210" s="185">
        <v>18</v>
      </c>
      <c r="F210" s="185">
        <v>18</v>
      </c>
      <c r="G210" s="185">
        <v>18</v>
      </c>
    </row>
    <row r="211" spans="1:7" ht="12.75">
      <c r="A211" s="105" t="s">
        <v>436</v>
      </c>
      <c r="B211" s="158">
        <v>18</v>
      </c>
      <c r="C211" s="158">
        <v>18</v>
      </c>
      <c r="D211" s="158">
        <v>18</v>
      </c>
      <c r="E211" s="185">
        <v>18</v>
      </c>
      <c r="F211" s="185">
        <v>18</v>
      </c>
      <c r="G211" s="185">
        <v>18</v>
      </c>
    </row>
    <row r="212" spans="1:7" ht="12.75">
      <c r="A212" s="105" t="s">
        <v>437</v>
      </c>
      <c r="B212" s="158">
        <v>38</v>
      </c>
      <c r="C212" s="158">
        <v>38</v>
      </c>
      <c r="D212" s="158">
        <v>38</v>
      </c>
      <c r="E212" s="185">
        <v>38</v>
      </c>
      <c r="F212" s="185">
        <v>38</v>
      </c>
      <c r="G212" s="185">
        <v>38</v>
      </c>
    </row>
    <row r="213" spans="1:7" ht="12.75">
      <c r="A213" s="106" t="s">
        <v>438</v>
      </c>
      <c r="B213" s="158">
        <v>426</v>
      </c>
      <c r="C213" s="158">
        <v>426</v>
      </c>
      <c r="D213" s="158">
        <v>426</v>
      </c>
      <c r="E213" s="158">
        <v>426</v>
      </c>
      <c r="F213" s="158">
        <v>426</v>
      </c>
      <c r="G213" s="158">
        <v>426</v>
      </c>
    </row>
    <row r="214" spans="1:7" ht="12.75">
      <c r="A214" s="106" t="s">
        <v>439</v>
      </c>
      <c r="B214" s="158">
        <v>415</v>
      </c>
      <c r="C214" s="158">
        <v>415</v>
      </c>
      <c r="D214" s="158">
        <v>415</v>
      </c>
      <c r="E214" s="158">
        <v>415</v>
      </c>
      <c r="F214" s="158">
        <v>415</v>
      </c>
      <c r="G214" s="158">
        <v>415</v>
      </c>
    </row>
    <row r="215" spans="1:7" ht="12.75">
      <c r="A215" s="105" t="s">
        <v>440</v>
      </c>
      <c r="B215" s="158">
        <v>2.5</v>
      </c>
      <c r="C215" s="158">
        <v>2.5</v>
      </c>
      <c r="D215" s="158">
        <v>2.5</v>
      </c>
      <c r="E215" s="185">
        <v>2.5</v>
      </c>
      <c r="F215" s="185">
        <v>2.5</v>
      </c>
      <c r="G215" s="185">
        <v>2.5</v>
      </c>
    </row>
    <row r="216" spans="1:7" ht="12.75">
      <c r="A216" s="105" t="s">
        <v>441</v>
      </c>
      <c r="B216" s="158">
        <v>2.5</v>
      </c>
      <c r="C216" s="158">
        <v>2.5</v>
      </c>
      <c r="D216" s="158">
        <v>2.5</v>
      </c>
      <c r="E216" s="185">
        <v>2.5</v>
      </c>
      <c r="F216" s="185">
        <v>2.5</v>
      </c>
      <c r="G216" s="185">
        <v>2.5</v>
      </c>
    </row>
    <row r="217" spans="1:7" ht="12.75">
      <c r="A217" s="105" t="s">
        <v>442</v>
      </c>
      <c r="B217" s="158">
        <v>2.5</v>
      </c>
      <c r="C217" s="158">
        <v>2.5</v>
      </c>
      <c r="D217" s="158">
        <v>2.5</v>
      </c>
      <c r="E217" s="185">
        <v>2.5</v>
      </c>
      <c r="F217" s="185">
        <v>2.5</v>
      </c>
      <c r="G217" s="185">
        <v>2.5</v>
      </c>
    </row>
    <row r="218" spans="1:7" ht="12.75">
      <c r="A218" s="105" t="s">
        <v>443</v>
      </c>
      <c r="B218" s="158">
        <v>2.5</v>
      </c>
      <c r="C218" s="158">
        <v>2.5</v>
      </c>
      <c r="D218" s="158">
        <v>2.5</v>
      </c>
      <c r="E218" s="185">
        <v>2.5</v>
      </c>
      <c r="F218" s="185">
        <v>2.5</v>
      </c>
      <c r="G218" s="185">
        <v>2.5</v>
      </c>
    </row>
    <row r="219" spans="1:7" ht="12.75">
      <c r="A219" s="105" t="s">
        <v>444</v>
      </c>
      <c r="B219" s="158">
        <v>144</v>
      </c>
      <c r="C219" s="158">
        <v>144</v>
      </c>
      <c r="D219" s="158">
        <v>144</v>
      </c>
      <c r="E219" s="158">
        <v>144</v>
      </c>
      <c r="F219" s="158">
        <v>144</v>
      </c>
      <c r="G219" s="158">
        <v>144</v>
      </c>
    </row>
    <row r="220" spans="1:7" ht="12.75">
      <c r="A220" s="105" t="s">
        <v>445</v>
      </c>
      <c r="B220" s="158">
        <v>141</v>
      </c>
      <c r="C220" s="158">
        <v>141</v>
      </c>
      <c r="D220" s="158">
        <v>141</v>
      </c>
      <c r="E220" s="158">
        <v>141</v>
      </c>
      <c r="F220" s="158">
        <v>141</v>
      </c>
      <c r="G220" s="158">
        <v>141</v>
      </c>
    </row>
    <row r="221" spans="1:7" ht="12.75">
      <c r="A221" s="105" t="s">
        <v>446</v>
      </c>
      <c r="B221" s="158">
        <v>138</v>
      </c>
      <c r="C221" s="158">
        <v>138</v>
      </c>
      <c r="D221" s="158">
        <v>138</v>
      </c>
      <c r="E221" s="158">
        <v>138</v>
      </c>
      <c r="F221" s="158">
        <v>138</v>
      </c>
      <c r="G221" s="158">
        <v>138</v>
      </c>
    </row>
    <row r="222" spans="1:7" ht="12.75">
      <c r="A222" s="105" t="s">
        <v>447</v>
      </c>
      <c r="B222" s="158">
        <v>149</v>
      </c>
      <c r="C222" s="158">
        <v>149</v>
      </c>
      <c r="D222" s="158">
        <v>149</v>
      </c>
      <c r="E222" s="158">
        <v>149</v>
      </c>
      <c r="F222" s="158">
        <v>149</v>
      </c>
      <c r="G222" s="158">
        <v>149</v>
      </c>
    </row>
    <row r="223" spans="1:7" ht="12.75">
      <c r="A223" s="105" t="s">
        <v>448</v>
      </c>
      <c r="B223" s="158">
        <v>214</v>
      </c>
      <c r="C223" s="158">
        <v>214</v>
      </c>
      <c r="D223" s="158">
        <v>214</v>
      </c>
      <c r="E223" s="158">
        <v>214</v>
      </c>
      <c r="F223" s="158">
        <v>214</v>
      </c>
      <c r="G223" s="158">
        <v>214</v>
      </c>
    </row>
    <row r="224" spans="1:7" ht="12.75">
      <c r="A224" s="186" t="s">
        <v>449</v>
      </c>
      <c r="B224" s="158">
        <v>210</v>
      </c>
      <c r="C224" s="158">
        <v>210</v>
      </c>
      <c r="D224" s="158">
        <v>210</v>
      </c>
      <c r="E224" s="158">
        <v>210</v>
      </c>
      <c r="F224" s="158">
        <v>210</v>
      </c>
      <c r="G224" s="158">
        <v>210</v>
      </c>
    </row>
    <row r="225" spans="1:7" ht="12.75">
      <c r="A225" s="186" t="s">
        <v>450</v>
      </c>
      <c r="B225" s="158">
        <v>594</v>
      </c>
      <c r="C225" s="158">
        <v>594</v>
      </c>
      <c r="D225" s="158">
        <v>594</v>
      </c>
      <c r="E225" s="158">
        <v>594</v>
      </c>
      <c r="F225" s="158">
        <v>594</v>
      </c>
      <c r="G225" s="158">
        <v>594</v>
      </c>
    </row>
    <row r="226" spans="1:7" ht="12.75">
      <c r="A226" s="186" t="s">
        <v>452</v>
      </c>
      <c r="B226" s="158">
        <v>24</v>
      </c>
      <c r="C226" s="158">
        <v>24</v>
      </c>
      <c r="D226" s="158">
        <v>24</v>
      </c>
      <c r="E226" s="158">
        <v>24</v>
      </c>
      <c r="F226" s="158">
        <v>24</v>
      </c>
      <c r="G226" s="158">
        <v>24</v>
      </c>
    </row>
    <row r="227" spans="1:7" ht="12.75">
      <c r="A227" s="186" t="s">
        <v>453</v>
      </c>
      <c r="B227" s="158">
        <v>25</v>
      </c>
      <c r="C227" s="158">
        <v>25</v>
      </c>
      <c r="D227" s="158">
        <v>25</v>
      </c>
      <c r="E227" s="158">
        <v>25</v>
      </c>
      <c r="F227" s="158">
        <v>25</v>
      </c>
      <c r="G227" s="158">
        <v>25</v>
      </c>
    </row>
    <row r="228" spans="1:7" ht="12.75">
      <c r="A228" s="186" t="s">
        <v>454</v>
      </c>
      <c r="B228" s="158">
        <v>24</v>
      </c>
      <c r="C228" s="158">
        <v>24</v>
      </c>
      <c r="D228" s="158">
        <v>24</v>
      </c>
      <c r="E228" s="158">
        <v>24</v>
      </c>
      <c r="F228" s="158">
        <v>24</v>
      </c>
      <c r="G228" s="158">
        <v>24</v>
      </c>
    </row>
    <row r="229" spans="1:7" ht="12.75">
      <c r="A229" s="186" t="s">
        <v>455</v>
      </c>
      <c r="B229" s="158">
        <v>117</v>
      </c>
      <c r="C229" s="158">
        <v>117</v>
      </c>
      <c r="D229" s="158">
        <v>117</v>
      </c>
      <c r="E229" s="158">
        <v>117</v>
      </c>
      <c r="F229" s="158">
        <v>117</v>
      </c>
      <c r="G229" s="158">
        <v>117</v>
      </c>
    </row>
    <row r="230" spans="1:7" ht="12.75">
      <c r="A230" s="106" t="s">
        <v>456</v>
      </c>
      <c r="B230" s="158">
        <v>523</v>
      </c>
      <c r="C230" s="158">
        <v>523</v>
      </c>
      <c r="D230" s="158">
        <v>523</v>
      </c>
      <c r="E230" s="158">
        <v>523</v>
      </c>
      <c r="F230" s="158">
        <v>523</v>
      </c>
      <c r="G230" s="158">
        <v>523</v>
      </c>
    </row>
    <row r="231" spans="1:7" ht="12.75">
      <c r="A231" s="106" t="s">
        <v>457</v>
      </c>
      <c r="B231" s="158">
        <v>69</v>
      </c>
      <c r="C231" s="158">
        <v>69</v>
      </c>
      <c r="D231" s="158">
        <v>69</v>
      </c>
      <c r="E231" s="158">
        <v>69</v>
      </c>
      <c r="F231" s="158">
        <v>69</v>
      </c>
      <c r="G231" s="158">
        <v>69</v>
      </c>
    </row>
    <row r="232" spans="1:7" ht="12.75">
      <c r="A232" s="105" t="s">
        <v>458</v>
      </c>
      <c r="B232" s="158">
        <v>69</v>
      </c>
      <c r="C232" s="158">
        <v>69</v>
      </c>
      <c r="D232" s="158">
        <v>69</v>
      </c>
      <c r="E232" s="158">
        <v>69</v>
      </c>
      <c r="F232" s="158">
        <v>69</v>
      </c>
      <c r="G232" s="158">
        <v>69</v>
      </c>
    </row>
    <row r="233" spans="1:7" ht="12.75">
      <c r="A233" s="105" t="s">
        <v>459</v>
      </c>
      <c r="B233" s="158">
        <v>73</v>
      </c>
      <c r="C233" s="158">
        <v>73</v>
      </c>
      <c r="D233" s="158">
        <v>73</v>
      </c>
      <c r="E233" s="158">
        <v>73</v>
      </c>
      <c r="F233" s="158">
        <v>73</v>
      </c>
      <c r="G233" s="158">
        <v>73</v>
      </c>
    </row>
    <row r="234" spans="1:7" ht="12.75">
      <c r="A234" s="105" t="s">
        <v>460</v>
      </c>
      <c r="B234" s="158">
        <v>73</v>
      </c>
      <c r="C234" s="158">
        <v>73</v>
      </c>
      <c r="D234" s="158">
        <v>73</v>
      </c>
      <c r="E234" s="158">
        <v>73</v>
      </c>
      <c r="F234" s="158">
        <v>73</v>
      </c>
      <c r="G234" s="158">
        <v>73</v>
      </c>
    </row>
    <row r="235" spans="1:7" ht="12.75">
      <c r="A235" s="105" t="s">
        <v>461</v>
      </c>
      <c r="B235" s="158">
        <v>71</v>
      </c>
      <c r="C235" s="158">
        <v>71</v>
      </c>
      <c r="D235" s="158">
        <v>71</v>
      </c>
      <c r="E235" s="158">
        <v>71</v>
      </c>
      <c r="F235" s="158">
        <v>71</v>
      </c>
      <c r="G235" s="158">
        <v>71</v>
      </c>
    </row>
    <row r="236" spans="1:7" ht="12.75">
      <c r="A236" s="105" t="s">
        <v>462</v>
      </c>
      <c r="B236" s="158">
        <v>19</v>
      </c>
      <c r="C236" s="158">
        <v>19</v>
      </c>
      <c r="D236" s="158">
        <v>19</v>
      </c>
      <c r="E236" s="158">
        <v>19</v>
      </c>
      <c r="F236" s="158">
        <v>19</v>
      </c>
      <c r="G236" s="158">
        <v>19</v>
      </c>
    </row>
    <row r="237" spans="1:7" ht="12.75">
      <c r="A237" s="106" t="s">
        <v>463</v>
      </c>
      <c r="B237" s="158">
        <v>26</v>
      </c>
      <c r="C237" s="158">
        <v>26</v>
      </c>
      <c r="D237" s="158">
        <v>26</v>
      </c>
      <c r="E237" s="158">
        <v>26</v>
      </c>
      <c r="F237" s="158">
        <v>26</v>
      </c>
      <c r="G237" s="158">
        <v>26</v>
      </c>
    </row>
    <row r="238" spans="1:7" ht="12.75">
      <c r="A238" s="106" t="s">
        <v>464</v>
      </c>
      <c r="B238" s="158">
        <v>42</v>
      </c>
      <c r="C238" s="158">
        <v>42</v>
      </c>
      <c r="D238" s="158">
        <v>42</v>
      </c>
      <c r="E238" s="158">
        <v>42</v>
      </c>
      <c r="F238" s="158">
        <v>42</v>
      </c>
      <c r="G238" s="158">
        <v>42</v>
      </c>
    </row>
    <row r="239" spans="1:7" ht="12.75">
      <c r="A239" s="105" t="s">
        <v>465</v>
      </c>
      <c r="B239" s="158">
        <v>75</v>
      </c>
      <c r="C239" s="158">
        <v>75</v>
      </c>
      <c r="D239" s="158">
        <v>75</v>
      </c>
      <c r="E239" s="158">
        <v>75</v>
      </c>
      <c r="F239" s="158">
        <v>75</v>
      </c>
      <c r="G239" s="158">
        <v>75</v>
      </c>
    </row>
    <row r="240" spans="1:7" ht="12.75">
      <c r="A240" s="105" t="s">
        <v>466</v>
      </c>
      <c r="B240" s="158">
        <v>120</v>
      </c>
      <c r="C240" s="158">
        <v>120</v>
      </c>
      <c r="D240" s="158">
        <v>120</v>
      </c>
      <c r="E240" s="158">
        <v>120</v>
      </c>
      <c r="F240" s="158">
        <v>120</v>
      </c>
      <c r="G240" s="158">
        <v>120</v>
      </c>
    </row>
    <row r="241" spans="1:7" ht="12.75">
      <c r="A241" s="105" t="s">
        <v>467</v>
      </c>
      <c r="B241" s="158">
        <v>208</v>
      </c>
      <c r="C241" s="158">
        <v>208</v>
      </c>
      <c r="D241" s="158">
        <v>208</v>
      </c>
      <c r="E241" s="158">
        <v>208</v>
      </c>
      <c r="F241" s="158">
        <v>208</v>
      </c>
      <c r="G241" s="158">
        <v>208</v>
      </c>
    </row>
    <row r="242" spans="1:7" ht="12.75">
      <c r="A242" s="105" t="s">
        <v>468</v>
      </c>
      <c r="B242" s="158">
        <v>104</v>
      </c>
      <c r="C242" s="158">
        <v>104</v>
      </c>
      <c r="D242" s="158">
        <v>104</v>
      </c>
      <c r="E242" s="158">
        <v>104</v>
      </c>
      <c r="F242" s="158">
        <v>104</v>
      </c>
      <c r="G242" s="158">
        <v>104</v>
      </c>
    </row>
    <row r="243" spans="1:7" ht="12.75">
      <c r="A243" s="105" t="s">
        <v>469</v>
      </c>
      <c r="B243" s="158">
        <v>104</v>
      </c>
      <c r="C243" s="158">
        <v>104</v>
      </c>
      <c r="D243" s="158">
        <v>104</v>
      </c>
      <c r="E243" s="158">
        <v>104</v>
      </c>
      <c r="F243" s="158">
        <v>104</v>
      </c>
      <c r="G243" s="158">
        <v>104</v>
      </c>
    </row>
    <row r="244" spans="1:7" ht="12.75">
      <c r="A244" s="105" t="s">
        <v>470</v>
      </c>
      <c r="B244" s="158">
        <v>77</v>
      </c>
      <c r="C244" s="158">
        <v>77</v>
      </c>
      <c r="D244" s="158">
        <v>77</v>
      </c>
      <c r="E244" s="158">
        <v>77</v>
      </c>
      <c r="F244" s="158">
        <v>77</v>
      </c>
      <c r="G244" s="158">
        <v>77</v>
      </c>
    </row>
    <row r="245" spans="1:7" ht="12.75">
      <c r="A245" s="85" t="s">
        <v>471</v>
      </c>
      <c r="B245" s="158">
        <v>112</v>
      </c>
      <c r="C245" s="158">
        <v>112</v>
      </c>
      <c r="D245" s="158">
        <v>112</v>
      </c>
      <c r="E245" s="158">
        <v>112</v>
      </c>
      <c r="F245" s="158">
        <v>112</v>
      </c>
      <c r="G245" s="158">
        <v>112</v>
      </c>
    </row>
    <row r="246" spans="1:7" ht="12.75">
      <c r="A246" s="85" t="s">
        <v>472</v>
      </c>
      <c r="B246" s="158">
        <v>141</v>
      </c>
      <c r="C246" s="158">
        <v>141</v>
      </c>
      <c r="D246" s="158">
        <v>141</v>
      </c>
      <c r="E246" s="158">
        <v>141</v>
      </c>
      <c r="F246" s="158">
        <v>141</v>
      </c>
      <c r="G246" s="158">
        <v>141</v>
      </c>
    </row>
    <row r="247" spans="1:7" ht="12.75">
      <c r="A247" s="85" t="s">
        <v>473</v>
      </c>
      <c r="B247" s="158">
        <v>77</v>
      </c>
      <c r="C247" s="158">
        <v>77</v>
      </c>
      <c r="D247" s="158">
        <v>77</v>
      </c>
      <c r="E247" s="158">
        <v>77</v>
      </c>
      <c r="F247" s="158">
        <v>77</v>
      </c>
      <c r="G247" s="158">
        <v>77</v>
      </c>
    </row>
    <row r="248" spans="1:7" ht="12.75">
      <c r="A248" s="105" t="s">
        <v>474</v>
      </c>
      <c r="B248" s="158">
        <v>11</v>
      </c>
      <c r="C248" s="158">
        <v>11</v>
      </c>
      <c r="D248" s="158">
        <v>11</v>
      </c>
      <c r="E248" s="158">
        <v>11</v>
      </c>
      <c r="F248" s="158">
        <v>11</v>
      </c>
      <c r="G248" s="158">
        <v>11</v>
      </c>
    </row>
    <row r="249" spans="1:7" ht="12.75">
      <c r="A249" s="105" t="s">
        <v>475</v>
      </c>
      <c r="B249" s="158">
        <v>11</v>
      </c>
      <c r="C249" s="158">
        <v>11</v>
      </c>
      <c r="D249" s="158">
        <v>11</v>
      </c>
      <c r="E249" s="158">
        <v>11</v>
      </c>
      <c r="F249" s="158">
        <v>11</v>
      </c>
      <c r="G249" s="158">
        <v>11</v>
      </c>
    </row>
    <row r="250" spans="1:7" ht="12.75">
      <c r="A250" s="105" t="s">
        <v>476</v>
      </c>
      <c r="B250" s="158">
        <v>25</v>
      </c>
      <c r="C250" s="158">
        <v>25</v>
      </c>
      <c r="D250" s="158">
        <v>25</v>
      </c>
      <c r="E250" s="158">
        <v>25</v>
      </c>
      <c r="F250" s="158">
        <v>25</v>
      </c>
      <c r="G250" s="158">
        <v>25</v>
      </c>
    </row>
    <row r="251" spans="1:7" ht="12.75">
      <c r="A251" s="105" t="s">
        <v>477</v>
      </c>
      <c r="B251" s="158">
        <v>2</v>
      </c>
      <c r="C251" s="158">
        <v>2</v>
      </c>
      <c r="D251" s="158">
        <v>2</v>
      </c>
      <c r="E251" s="158">
        <v>2</v>
      </c>
      <c r="F251" s="158">
        <v>2</v>
      </c>
      <c r="G251" s="158">
        <v>2</v>
      </c>
    </row>
    <row r="252" spans="1:7" ht="12.75">
      <c r="A252" s="105" t="s">
        <v>478</v>
      </c>
      <c r="B252" s="158">
        <v>2</v>
      </c>
      <c r="C252" s="158">
        <v>2</v>
      </c>
      <c r="D252" s="158">
        <v>2</v>
      </c>
      <c r="E252" s="158">
        <v>2</v>
      </c>
      <c r="F252" s="158">
        <v>2</v>
      </c>
      <c r="G252" s="158">
        <v>2</v>
      </c>
    </row>
    <row r="253" spans="1:7" ht="12.75">
      <c r="A253" s="85" t="s">
        <v>479</v>
      </c>
      <c r="B253" s="158">
        <v>49</v>
      </c>
      <c r="C253" s="158">
        <v>49</v>
      </c>
      <c r="D253" s="158">
        <v>49</v>
      </c>
      <c r="E253" s="158">
        <v>49</v>
      </c>
      <c r="F253" s="158">
        <v>49</v>
      </c>
      <c r="G253" s="158">
        <v>49</v>
      </c>
    </row>
    <row r="254" spans="1:7" ht="12.75">
      <c r="A254" s="105" t="s">
        <v>480</v>
      </c>
      <c r="B254" s="158">
        <v>49</v>
      </c>
      <c r="C254" s="158">
        <v>49</v>
      </c>
      <c r="D254" s="158">
        <v>49</v>
      </c>
      <c r="E254" s="158">
        <v>49</v>
      </c>
      <c r="F254" s="158">
        <v>49</v>
      </c>
      <c r="G254" s="158">
        <v>49</v>
      </c>
    </row>
    <row r="255" spans="1:7" ht="12.75">
      <c r="A255" s="105" t="s">
        <v>481</v>
      </c>
      <c r="B255" s="158">
        <v>48</v>
      </c>
      <c r="C255" s="158">
        <v>48</v>
      </c>
      <c r="D255" s="158">
        <v>48</v>
      </c>
      <c r="E255" s="158">
        <v>48</v>
      </c>
      <c r="F255" s="158">
        <v>48</v>
      </c>
      <c r="G255" s="158">
        <v>48</v>
      </c>
    </row>
    <row r="256" spans="1:7" ht="12.75">
      <c r="A256" s="105" t="s">
        <v>619</v>
      </c>
      <c r="B256" s="158">
        <v>40</v>
      </c>
      <c r="C256" s="158">
        <v>40</v>
      </c>
      <c r="D256" s="158">
        <v>40</v>
      </c>
      <c r="E256" s="158">
        <v>40</v>
      </c>
      <c r="F256" s="158">
        <v>40</v>
      </c>
      <c r="G256" s="158">
        <v>40</v>
      </c>
    </row>
    <row r="257" spans="1:7" ht="12.75">
      <c r="A257" s="105" t="s">
        <v>482</v>
      </c>
      <c r="B257" s="158">
        <v>152</v>
      </c>
      <c r="C257" s="158">
        <v>152</v>
      </c>
      <c r="D257" s="158">
        <v>152</v>
      </c>
      <c r="E257" s="185">
        <v>152</v>
      </c>
      <c r="F257" s="185">
        <v>152</v>
      </c>
      <c r="G257" s="185">
        <v>152</v>
      </c>
    </row>
    <row r="258" spans="1:7" ht="12.75">
      <c r="A258" s="105" t="s">
        <v>483</v>
      </c>
      <c r="B258" s="158">
        <v>149</v>
      </c>
      <c r="C258" s="158">
        <v>149</v>
      </c>
      <c r="D258" s="158">
        <v>149</v>
      </c>
      <c r="E258" s="185">
        <v>149</v>
      </c>
      <c r="F258" s="185">
        <v>149</v>
      </c>
      <c r="G258" s="185">
        <v>149</v>
      </c>
    </row>
    <row r="259" spans="1:7" ht="12.75">
      <c r="A259" s="105" t="s">
        <v>484</v>
      </c>
      <c r="B259" s="158">
        <v>150</v>
      </c>
      <c r="C259" s="158">
        <v>150</v>
      </c>
      <c r="D259" s="158">
        <v>150</v>
      </c>
      <c r="E259" s="185">
        <v>150</v>
      </c>
      <c r="F259" s="185">
        <v>150</v>
      </c>
      <c r="G259" s="185">
        <v>150</v>
      </c>
    </row>
    <row r="260" spans="1:7" ht="12.75">
      <c r="A260" s="105" t="s">
        <v>485</v>
      </c>
      <c r="B260" s="158">
        <v>296</v>
      </c>
      <c r="C260" s="158">
        <v>296</v>
      </c>
      <c r="D260" s="158">
        <v>296</v>
      </c>
      <c r="E260" s="185">
        <v>296</v>
      </c>
      <c r="F260" s="185">
        <v>296</v>
      </c>
      <c r="G260" s="185">
        <v>296</v>
      </c>
    </row>
    <row r="261" spans="1:7" ht="12.75">
      <c r="A261" s="105" t="s">
        <v>486</v>
      </c>
      <c r="B261" s="158">
        <v>210</v>
      </c>
      <c r="C261" s="158">
        <v>210</v>
      </c>
      <c r="D261" s="158">
        <v>210</v>
      </c>
      <c r="E261" s="158">
        <v>210</v>
      </c>
      <c r="F261" s="158">
        <v>210</v>
      </c>
      <c r="G261" s="158">
        <v>210</v>
      </c>
    </row>
    <row r="262" spans="1:7" ht="12.75">
      <c r="A262" s="105" t="s">
        <v>487</v>
      </c>
      <c r="B262" s="158">
        <v>233</v>
      </c>
      <c r="C262" s="158">
        <v>233</v>
      </c>
      <c r="D262" s="158">
        <v>233</v>
      </c>
      <c r="E262" s="158">
        <v>233</v>
      </c>
      <c r="F262" s="158">
        <v>233</v>
      </c>
      <c r="G262" s="158">
        <v>233</v>
      </c>
    </row>
    <row r="263" spans="1:7" ht="12.75">
      <c r="A263" s="105" t="s">
        <v>488</v>
      </c>
      <c r="B263" s="158">
        <v>161</v>
      </c>
      <c r="C263" s="158">
        <v>161</v>
      </c>
      <c r="D263" s="158">
        <v>161</v>
      </c>
      <c r="E263" s="158">
        <v>161</v>
      </c>
      <c r="F263" s="158">
        <v>161</v>
      </c>
      <c r="G263" s="158">
        <v>161</v>
      </c>
    </row>
    <row r="264" spans="1:7" ht="12.75">
      <c r="A264" s="105" t="s">
        <v>489</v>
      </c>
      <c r="B264" s="158">
        <v>168</v>
      </c>
      <c r="C264" s="158">
        <v>168</v>
      </c>
      <c r="D264" s="158">
        <v>168</v>
      </c>
      <c r="E264" s="158">
        <v>168</v>
      </c>
      <c r="F264" s="158">
        <v>168</v>
      </c>
      <c r="G264" s="158">
        <v>168</v>
      </c>
    </row>
    <row r="265" spans="1:7" ht="12.75">
      <c r="A265" s="105" t="s">
        <v>490</v>
      </c>
      <c r="B265" s="158">
        <v>17</v>
      </c>
      <c r="C265" s="158">
        <v>17</v>
      </c>
      <c r="D265" s="158">
        <v>17</v>
      </c>
      <c r="E265" s="158">
        <v>17</v>
      </c>
      <c r="F265" s="158">
        <v>17</v>
      </c>
      <c r="G265" s="158">
        <v>17</v>
      </c>
    </row>
    <row r="266" spans="1:7" ht="12.75">
      <c r="A266" s="105" t="s">
        <v>491</v>
      </c>
      <c r="B266" s="158">
        <v>13</v>
      </c>
      <c r="C266" s="158">
        <v>13</v>
      </c>
      <c r="D266" s="158">
        <v>13</v>
      </c>
      <c r="E266" s="158">
        <v>13</v>
      </c>
      <c r="F266" s="158">
        <v>13</v>
      </c>
      <c r="G266" s="158">
        <v>13</v>
      </c>
    </row>
    <row r="267" spans="1:7" ht="12.75">
      <c r="A267" s="105" t="s">
        <v>492</v>
      </c>
      <c r="B267" s="158">
        <v>80</v>
      </c>
      <c r="C267" s="158">
        <v>80</v>
      </c>
      <c r="D267" s="158">
        <v>80</v>
      </c>
      <c r="E267" s="158">
        <v>80</v>
      </c>
      <c r="F267" s="158">
        <v>80</v>
      </c>
      <c r="G267" s="158">
        <v>80</v>
      </c>
    </row>
    <row r="268" spans="1:7" ht="12.75">
      <c r="A268" s="105" t="s">
        <v>493</v>
      </c>
      <c r="B268" s="158">
        <v>82</v>
      </c>
      <c r="C268" s="158">
        <v>82</v>
      </c>
      <c r="D268" s="158">
        <v>82</v>
      </c>
      <c r="E268" s="185">
        <v>82</v>
      </c>
      <c r="F268" s="185">
        <v>82</v>
      </c>
      <c r="G268" s="185">
        <v>82</v>
      </c>
    </row>
    <row r="269" spans="1:7" ht="12.75">
      <c r="A269" s="105" t="s">
        <v>494</v>
      </c>
      <c r="B269" s="158">
        <v>396</v>
      </c>
      <c r="C269" s="158">
        <v>396</v>
      </c>
      <c r="D269" s="158">
        <v>396</v>
      </c>
      <c r="E269" s="185">
        <v>396</v>
      </c>
      <c r="F269" s="185">
        <v>396</v>
      </c>
      <c r="G269" s="185">
        <v>396</v>
      </c>
    </row>
    <row r="270" spans="1:7" ht="12.75">
      <c r="A270" s="105" t="s">
        <v>495</v>
      </c>
      <c r="B270" s="158">
        <v>48</v>
      </c>
      <c r="C270" s="158">
        <v>48</v>
      </c>
      <c r="D270" s="158">
        <v>48</v>
      </c>
      <c r="E270" s="185">
        <v>48</v>
      </c>
      <c r="F270" s="185">
        <v>48</v>
      </c>
      <c r="G270" s="185">
        <v>48</v>
      </c>
    </row>
    <row r="271" spans="1:7" ht="12.75">
      <c r="A271" s="105" t="s">
        <v>496</v>
      </c>
      <c r="B271" s="158">
        <v>47</v>
      </c>
      <c r="C271" s="158">
        <v>47</v>
      </c>
      <c r="D271" s="158">
        <v>47</v>
      </c>
      <c r="E271" s="185">
        <v>47</v>
      </c>
      <c r="F271" s="185">
        <v>47</v>
      </c>
      <c r="G271" s="185">
        <v>47</v>
      </c>
    </row>
    <row r="272" spans="1:7" ht="12.75">
      <c r="A272" s="105" t="s">
        <v>497</v>
      </c>
      <c r="B272" s="158">
        <v>46</v>
      </c>
      <c r="C272" s="158">
        <v>46</v>
      </c>
      <c r="D272" s="158">
        <v>46</v>
      </c>
      <c r="E272" s="158">
        <v>46</v>
      </c>
      <c r="F272" s="158">
        <v>46</v>
      </c>
      <c r="G272" s="158">
        <v>46</v>
      </c>
    </row>
    <row r="273" spans="1:7" ht="12.75">
      <c r="A273" s="105" t="s">
        <v>498</v>
      </c>
      <c r="B273" s="158">
        <v>47</v>
      </c>
      <c r="C273" s="158">
        <v>47</v>
      </c>
      <c r="D273" s="158">
        <v>47</v>
      </c>
      <c r="E273" s="158">
        <v>47</v>
      </c>
      <c r="F273" s="158">
        <v>47</v>
      </c>
      <c r="G273" s="158">
        <v>47</v>
      </c>
    </row>
    <row r="274" spans="1:7" ht="12.75">
      <c r="A274" s="105" t="s">
        <v>698</v>
      </c>
      <c r="B274" s="158">
        <v>161</v>
      </c>
      <c r="C274" s="158">
        <v>161</v>
      </c>
      <c r="D274" s="158">
        <v>161</v>
      </c>
      <c r="E274" s="158">
        <v>161</v>
      </c>
      <c r="F274" s="158">
        <v>161</v>
      </c>
      <c r="G274" s="158">
        <v>161</v>
      </c>
    </row>
    <row r="275" spans="1:7" ht="12.75">
      <c r="A275" s="105" t="s">
        <v>33</v>
      </c>
      <c r="B275" s="158">
        <v>151</v>
      </c>
      <c r="C275" s="158">
        <v>151</v>
      </c>
      <c r="D275" s="158">
        <v>151</v>
      </c>
      <c r="E275" s="158">
        <v>151</v>
      </c>
      <c r="F275" s="158">
        <v>151</v>
      </c>
      <c r="G275" s="158">
        <v>151</v>
      </c>
    </row>
    <row r="276" spans="1:7" ht="12.75">
      <c r="A276" s="105" t="s">
        <v>499</v>
      </c>
      <c r="B276" s="158">
        <v>16</v>
      </c>
      <c r="C276" s="158">
        <v>16</v>
      </c>
      <c r="D276" s="158">
        <v>16</v>
      </c>
      <c r="E276" s="185">
        <v>16</v>
      </c>
      <c r="F276" s="185">
        <v>16</v>
      </c>
      <c r="G276" s="185">
        <v>16</v>
      </c>
    </row>
    <row r="277" spans="1:7" ht="12.75">
      <c r="A277" s="105" t="s">
        <v>500</v>
      </c>
      <c r="B277" s="158">
        <v>16</v>
      </c>
      <c r="C277" s="158">
        <v>16</v>
      </c>
      <c r="D277" s="158">
        <v>16</v>
      </c>
      <c r="E277" s="185">
        <v>16</v>
      </c>
      <c r="F277" s="185">
        <v>16</v>
      </c>
      <c r="G277" s="185">
        <v>16</v>
      </c>
    </row>
    <row r="278" spans="1:7" ht="12.75">
      <c r="A278" s="105" t="s">
        <v>501</v>
      </c>
      <c r="B278" s="158">
        <v>38</v>
      </c>
      <c r="C278" s="158">
        <v>38</v>
      </c>
      <c r="D278" s="158">
        <v>38</v>
      </c>
      <c r="E278" s="185">
        <v>38</v>
      </c>
      <c r="F278" s="185">
        <v>38</v>
      </c>
      <c r="G278" s="185">
        <v>38</v>
      </c>
    </row>
    <row r="279" spans="1:7" ht="12.75">
      <c r="A279" s="105" t="s">
        <v>34</v>
      </c>
      <c r="B279" s="158">
        <v>47</v>
      </c>
      <c r="C279" s="158">
        <v>47</v>
      </c>
      <c r="D279" s="158">
        <v>47</v>
      </c>
      <c r="E279" s="158">
        <v>47</v>
      </c>
      <c r="F279" s="158">
        <v>47</v>
      </c>
      <c r="G279" s="158">
        <v>47</v>
      </c>
    </row>
    <row r="280" spans="1:7" ht="12.75">
      <c r="A280" s="105" t="s">
        <v>502</v>
      </c>
      <c r="B280" s="158">
        <v>134</v>
      </c>
      <c r="C280" s="158">
        <v>134</v>
      </c>
      <c r="D280" s="158">
        <v>134</v>
      </c>
      <c r="E280" s="158">
        <v>134</v>
      </c>
      <c r="F280" s="158">
        <v>134</v>
      </c>
      <c r="G280" s="158">
        <v>134</v>
      </c>
    </row>
    <row r="281" spans="1:7" ht="12.75">
      <c r="A281" s="105" t="s">
        <v>503</v>
      </c>
      <c r="B281" s="158">
        <v>132</v>
      </c>
      <c r="C281" s="158">
        <v>132</v>
      </c>
      <c r="D281" s="158">
        <v>132</v>
      </c>
      <c r="E281" s="158">
        <v>132</v>
      </c>
      <c r="F281" s="158">
        <v>132</v>
      </c>
      <c r="G281" s="158">
        <v>132</v>
      </c>
    </row>
    <row r="282" spans="1:7" ht="12.75">
      <c r="A282" s="105" t="s">
        <v>504</v>
      </c>
      <c r="B282" s="158">
        <v>335</v>
      </c>
      <c r="C282" s="158">
        <v>335</v>
      </c>
      <c r="D282" s="158">
        <v>335</v>
      </c>
      <c r="E282" s="158">
        <v>335</v>
      </c>
      <c r="F282" s="158">
        <v>335</v>
      </c>
      <c r="G282" s="158">
        <v>335</v>
      </c>
    </row>
    <row r="283" spans="1:7" ht="12.75">
      <c r="A283" s="105" t="s">
        <v>505</v>
      </c>
      <c r="B283" s="158">
        <v>1.2</v>
      </c>
      <c r="C283" s="158">
        <v>1.2</v>
      </c>
      <c r="D283" s="158">
        <v>1.2</v>
      </c>
      <c r="E283" s="185">
        <v>1.2</v>
      </c>
      <c r="F283" s="185">
        <v>1.2</v>
      </c>
      <c r="G283" s="185">
        <v>1.2</v>
      </c>
    </row>
    <row r="284" spans="1:7" ht="12.75">
      <c r="A284" s="105" t="s">
        <v>506</v>
      </c>
      <c r="B284" s="158">
        <v>1277</v>
      </c>
      <c r="C284" s="158">
        <v>1277</v>
      </c>
      <c r="D284" s="158">
        <v>1277</v>
      </c>
      <c r="E284" s="158">
        <v>1277</v>
      </c>
      <c r="F284" s="158">
        <v>1277</v>
      </c>
      <c r="G284" s="158">
        <v>1277</v>
      </c>
    </row>
    <row r="285" spans="1:7" ht="12.75">
      <c r="A285" s="105" t="s">
        <v>507</v>
      </c>
      <c r="B285" s="158">
        <v>1283</v>
      </c>
      <c r="C285" s="158">
        <v>1283</v>
      </c>
      <c r="D285" s="158">
        <v>1283</v>
      </c>
      <c r="E285" s="158">
        <v>1283</v>
      </c>
      <c r="F285" s="158">
        <v>1283</v>
      </c>
      <c r="G285" s="158">
        <v>1283</v>
      </c>
    </row>
    <row r="286" spans="1:7" ht="12.75">
      <c r="A286" s="105" t="s">
        <v>508</v>
      </c>
      <c r="B286" s="158">
        <v>60</v>
      </c>
      <c r="C286" s="158">
        <v>60</v>
      </c>
      <c r="D286" s="158">
        <v>60</v>
      </c>
      <c r="E286" s="185">
        <v>60</v>
      </c>
      <c r="F286" s="185">
        <v>60</v>
      </c>
      <c r="G286" s="185">
        <v>60</v>
      </c>
    </row>
    <row r="287" spans="1:7" ht="12.75">
      <c r="A287" s="105" t="s">
        <v>509</v>
      </c>
      <c r="B287" s="158">
        <v>61</v>
      </c>
      <c r="C287" s="158">
        <v>61</v>
      </c>
      <c r="D287" s="158">
        <v>61</v>
      </c>
      <c r="E287" s="158">
        <v>61</v>
      </c>
      <c r="F287" s="158">
        <v>61</v>
      </c>
      <c r="G287" s="158">
        <v>61</v>
      </c>
    </row>
    <row r="288" spans="1:7" ht="12.75">
      <c r="A288" s="105" t="s">
        <v>510</v>
      </c>
      <c r="B288" s="158">
        <v>183</v>
      </c>
      <c r="C288" s="158">
        <v>183</v>
      </c>
      <c r="D288" s="158">
        <v>183</v>
      </c>
      <c r="E288" s="158">
        <v>183</v>
      </c>
      <c r="F288" s="158">
        <v>183</v>
      </c>
      <c r="G288" s="158">
        <v>183</v>
      </c>
    </row>
    <row r="289" spans="1:7" ht="12.75">
      <c r="A289" s="85" t="s">
        <v>511</v>
      </c>
      <c r="B289" s="158">
        <v>499</v>
      </c>
      <c r="C289" s="158">
        <v>499</v>
      </c>
      <c r="D289" s="158">
        <v>499</v>
      </c>
      <c r="E289" s="158">
        <v>499</v>
      </c>
      <c r="F289" s="158">
        <v>499</v>
      </c>
      <c r="G289" s="158">
        <v>499</v>
      </c>
    </row>
    <row r="290" spans="1:7" ht="12.75">
      <c r="A290" s="85" t="s">
        <v>512</v>
      </c>
      <c r="B290" s="158">
        <v>11</v>
      </c>
      <c r="C290" s="158">
        <v>11</v>
      </c>
      <c r="D290" s="158">
        <v>11</v>
      </c>
      <c r="E290" s="185">
        <v>11</v>
      </c>
      <c r="F290" s="185">
        <v>11</v>
      </c>
      <c r="G290" s="185">
        <v>11</v>
      </c>
    </row>
    <row r="291" spans="1:7" ht="12.75">
      <c r="A291" s="85" t="s">
        <v>513</v>
      </c>
      <c r="B291" s="158">
        <v>29</v>
      </c>
      <c r="C291" s="158">
        <v>29</v>
      </c>
      <c r="D291" s="158">
        <v>29</v>
      </c>
      <c r="E291" s="185">
        <v>29</v>
      </c>
      <c r="F291" s="185">
        <v>29</v>
      </c>
      <c r="G291" s="185">
        <v>29</v>
      </c>
    </row>
    <row r="292" spans="1:7" ht="12.75">
      <c r="A292" s="85" t="s">
        <v>514</v>
      </c>
      <c r="B292" s="158">
        <v>69</v>
      </c>
      <c r="C292" s="158">
        <v>69</v>
      </c>
      <c r="D292" s="158">
        <v>69</v>
      </c>
      <c r="E292" s="185">
        <v>69</v>
      </c>
      <c r="F292" s="185">
        <v>69</v>
      </c>
      <c r="G292" s="185">
        <v>69</v>
      </c>
    </row>
    <row r="293" spans="1:7" ht="12.75">
      <c r="A293" s="105" t="s">
        <v>515</v>
      </c>
      <c r="B293" s="158">
        <v>65</v>
      </c>
      <c r="C293" s="158">
        <v>65</v>
      </c>
      <c r="D293" s="158">
        <v>65</v>
      </c>
      <c r="E293" s="158">
        <v>65</v>
      </c>
      <c r="F293" s="158">
        <v>65</v>
      </c>
      <c r="G293" s="158">
        <v>65</v>
      </c>
    </row>
    <row r="294" spans="1:7" ht="12.75">
      <c r="A294" s="105" t="s">
        <v>516</v>
      </c>
      <c r="B294" s="158">
        <v>64</v>
      </c>
      <c r="C294" s="158">
        <v>64</v>
      </c>
      <c r="D294" s="158">
        <v>64</v>
      </c>
      <c r="E294" s="158">
        <v>64</v>
      </c>
      <c r="F294" s="158">
        <v>64</v>
      </c>
      <c r="G294" s="158">
        <v>64</v>
      </c>
    </row>
    <row r="295" spans="1:7" ht="12.75">
      <c r="A295" s="105" t="s">
        <v>517</v>
      </c>
      <c r="B295" s="158">
        <v>107</v>
      </c>
      <c r="C295" s="158">
        <v>107</v>
      </c>
      <c r="D295" s="158">
        <v>107</v>
      </c>
      <c r="E295" s="158">
        <v>107</v>
      </c>
      <c r="F295" s="158">
        <v>107</v>
      </c>
      <c r="G295" s="158">
        <v>107</v>
      </c>
    </row>
    <row r="296" spans="1:7" ht="12.75">
      <c r="A296" s="105" t="s">
        <v>518</v>
      </c>
      <c r="B296" s="158">
        <v>58</v>
      </c>
      <c r="C296" s="158">
        <v>58</v>
      </c>
      <c r="D296" s="158">
        <v>58</v>
      </c>
      <c r="E296" s="158">
        <v>58</v>
      </c>
      <c r="F296" s="158">
        <v>58</v>
      </c>
      <c r="G296" s="158">
        <v>58</v>
      </c>
    </row>
    <row r="297" spans="1:7" ht="12.75">
      <c r="A297" s="105" t="s">
        <v>519</v>
      </c>
      <c r="B297" s="158">
        <v>54</v>
      </c>
      <c r="C297" s="158">
        <v>54</v>
      </c>
      <c r="D297" s="158">
        <v>54</v>
      </c>
      <c r="E297" s="158">
        <v>54</v>
      </c>
      <c r="F297" s="158">
        <v>54</v>
      </c>
      <c r="G297" s="158">
        <v>54</v>
      </c>
    </row>
    <row r="298" spans="1:7" ht="12.75">
      <c r="A298" s="105" t="s">
        <v>520</v>
      </c>
      <c r="B298" s="158">
        <v>58</v>
      </c>
      <c r="C298" s="158">
        <v>58</v>
      </c>
      <c r="D298" s="158">
        <v>58</v>
      </c>
      <c r="E298" s="158">
        <v>58</v>
      </c>
      <c r="F298" s="158">
        <v>58</v>
      </c>
      <c r="G298" s="158">
        <v>58</v>
      </c>
    </row>
    <row r="299" spans="1:7" ht="12.75">
      <c r="A299" s="105" t="s">
        <v>521</v>
      </c>
      <c r="B299" s="158">
        <v>57</v>
      </c>
      <c r="C299" s="158">
        <v>57</v>
      </c>
      <c r="D299" s="158">
        <v>57</v>
      </c>
      <c r="E299" s="158">
        <v>57</v>
      </c>
      <c r="F299" s="158">
        <v>57</v>
      </c>
      <c r="G299" s="158">
        <v>57</v>
      </c>
    </row>
    <row r="300" spans="1:7" ht="12.75">
      <c r="A300" s="105" t="s">
        <v>522</v>
      </c>
      <c r="B300" s="158">
        <v>108</v>
      </c>
      <c r="C300" s="158">
        <v>108</v>
      </c>
      <c r="D300" s="158">
        <v>108</v>
      </c>
      <c r="E300" s="158">
        <v>108</v>
      </c>
      <c r="F300" s="158">
        <v>108</v>
      </c>
      <c r="G300" s="158">
        <v>108</v>
      </c>
    </row>
    <row r="301" spans="1:7" ht="12.75">
      <c r="A301" s="105" t="s">
        <v>523</v>
      </c>
      <c r="B301" s="158">
        <v>58</v>
      </c>
      <c r="C301" s="158">
        <v>58</v>
      </c>
      <c r="D301" s="158">
        <v>58</v>
      </c>
      <c r="E301" s="158">
        <v>58</v>
      </c>
      <c r="F301" s="158">
        <v>58</v>
      </c>
      <c r="G301" s="158">
        <v>58</v>
      </c>
    </row>
    <row r="302" spans="1:7" ht="12.75">
      <c r="A302" s="105" t="s">
        <v>524</v>
      </c>
      <c r="B302" s="158">
        <v>55</v>
      </c>
      <c r="C302" s="158">
        <v>55</v>
      </c>
      <c r="D302" s="158">
        <v>55</v>
      </c>
      <c r="E302" s="158">
        <v>55</v>
      </c>
      <c r="F302" s="158">
        <v>55</v>
      </c>
      <c r="G302" s="158">
        <v>55</v>
      </c>
    </row>
    <row r="303" spans="1:7" ht="12.75">
      <c r="A303" s="105" t="s">
        <v>525</v>
      </c>
      <c r="B303" s="158">
        <v>56</v>
      </c>
      <c r="C303" s="158">
        <v>56</v>
      </c>
      <c r="D303" s="158">
        <v>56</v>
      </c>
      <c r="E303" s="158">
        <v>56</v>
      </c>
      <c r="F303" s="158">
        <v>56</v>
      </c>
      <c r="G303" s="158">
        <v>56</v>
      </c>
    </row>
    <row r="304" spans="1:7" ht="12.75">
      <c r="A304" s="105" t="s">
        <v>526</v>
      </c>
      <c r="B304" s="158">
        <v>57</v>
      </c>
      <c r="C304" s="158">
        <v>57</v>
      </c>
      <c r="D304" s="158">
        <v>57</v>
      </c>
      <c r="E304" s="158">
        <v>57</v>
      </c>
      <c r="F304" s="158">
        <v>57</v>
      </c>
      <c r="G304" s="158">
        <v>57</v>
      </c>
    </row>
    <row r="305" spans="1:7" ht="12.75">
      <c r="A305" s="105" t="s">
        <v>527</v>
      </c>
      <c r="B305" s="158">
        <v>58</v>
      </c>
      <c r="C305" s="158">
        <v>58</v>
      </c>
      <c r="D305" s="158">
        <v>58</v>
      </c>
      <c r="E305" s="158">
        <v>58</v>
      </c>
      <c r="F305" s="158">
        <v>58</v>
      </c>
      <c r="G305" s="158">
        <v>58</v>
      </c>
    </row>
    <row r="306" spans="1:7" ht="12.75">
      <c r="A306" s="105" t="s">
        <v>528</v>
      </c>
      <c r="B306" s="158">
        <v>58</v>
      </c>
      <c r="C306" s="158">
        <v>58</v>
      </c>
      <c r="D306" s="158">
        <v>58</v>
      </c>
      <c r="E306" s="158">
        <v>58</v>
      </c>
      <c r="F306" s="158">
        <v>58</v>
      </c>
      <c r="G306" s="158">
        <v>58</v>
      </c>
    </row>
    <row r="307" spans="1:7" ht="12.75">
      <c r="A307" s="105" t="s">
        <v>529</v>
      </c>
      <c r="B307" s="158">
        <v>58</v>
      </c>
      <c r="C307" s="158">
        <v>58</v>
      </c>
      <c r="D307" s="158">
        <v>58</v>
      </c>
      <c r="E307" s="158">
        <v>58</v>
      </c>
      <c r="F307" s="158">
        <v>58</v>
      </c>
      <c r="G307" s="158">
        <v>58</v>
      </c>
    </row>
    <row r="308" spans="1:7" ht="12.75">
      <c r="A308" s="105" t="s">
        <v>530</v>
      </c>
      <c r="B308" s="158">
        <v>60</v>
      </c>
      <c r="C308" s="158">
        <v>60</v>
      </c>
      <c r="D308" s="158">
        <v>60</v>
      </c>
      <c r="E308" s="158">
        <v>60</v>
      </c>
      <c r="F308" s="158">
        <v>60</v>
      </c>
      <c r="G308" s="158">
        <v>60</v>
      </c>
    </row>
    <row r="309" spans="1:7" ht="12.75">
      <c r="A309" s="105" t="s">
        <v>531</v>
      </c>
      <c r="B309" s="158">
        <v>61</v>
      </c>
      <c r="C309" s="158">
        <v>61</v>
      </c>
      <c r="D309" s="158">
        <v>61</v>
      </c>
      <c r="E309" s="158">
        <v>61</v>
      </c>
      <c r="F309" s="158">
        <v>61</v>
      </c>
      <c r="G309" s="158">
        <v>61</v>
      </c>
    </row>
    <row r="310" spans="1:7" ht="12.75">
      <c r="A310" s="105" t="s">
        <v>532</v>
      </c>
      <c r="B310" s="158">
        <v>59</v>
      </c>
      <c r="C310" s="158">
        <v>59</v>
      </c>
      <c r="D310" s="158">
        <v>59</v>
      </c>
      <c r="E310" s="158">
        <v>59</v>
      </c>
      <c r="F310" s="158">
        <v>59</v>
      </c>
      <c r="G310" s="158">
        <v>59</v>
      </c>
    </row>
    <row r="311" spans="1:7" ht="12.75">
      <c r="A311" s="105" t="s">
        <v>533</v>
      </c>
      <c r="B311" s="158">
        <v>12</v>
      </c>
      <c r="C311" s="158">
        <v>12</v>
      </c>
      <c r="D311" s="158">
        <v>12</v>
      </c>
      <c r="E311" s="158">
        <v>12</v>
      </c>
      <c r="F311" s="158">
        <v>12</v>
      </c>
      <c r="G311" s="158">
        <v>12</v>
      </c>
    </row>
    <row r="312" spans="1:7" ht="12.75">
      <c r="A312" s="105" t="s">
        <v>534</v>
      </c>
      <c r="B312" s="158">
        <v>81</v>
      </c>
      <c r="C312" s="158">
        <v>81</v>
      </c>
      <c r="D312" s="158">
        <v>81</v>
      </c>
      <c r="E312" s="158">
        <v>81</v>
      </c>
      <c r="F312" s="158">
        <v>81</v>
      </c>
      <c r="G312" s="158">
        <v>81</v>
      </c>
    </row>
    <row r="313" spans="1:7" ht="12.75">
      <c r="A313" s="105" t="s">
        <v>535</v>
      </c>
      <c r="B313" s="158">
        <v>82</v>
      </c>
      <c r="C313" s="158">
        <v>82</v>
      </c>
      <c r="D313" s="158">
        <v>82</v>
      </c>
      <c r="E313" s="158">
        <v>82</v>
      </c>
      <c r="F313" s="158">
        <v>82</v>
      </c>
      <c r="G313" s="158">
        <v>82</v>
      </c>
    </row>
    <row r="314" spans="1:7" ht="12.75">
      <c r="A314" s="105" t="s">
        <v>536</v>
      </c>
      <c r="B314" s="158">
        <v>95</v>
      </c>
      <c r="C314" s="158">
        <v>95</v>
      </c>
      <c r="D314" s="158">
        <v>95</v>
      </c>
      <c r="E314" s="158">
        <v>95</v>
      </c>
      <c r="F314" s="158">
        <v>95</v>
      </c>
      <c r="G314" s="185">
        <v>95</v>
      </c>
    </row>
    <row r="315" spans="1:7" ht="12.75">
      <c r="A315" s="105" t="s">
        <v>537</v>
      </c>
      <c r="B315" s="158">
        <v>1.4</v>
      </c>
      <c r="C315" s="158">
        <v>1.4</v>
      </c>
      <c r="D315" s="158">
        <v>1.4</v>
      </c>
      <c r="E315" s="185">
        <v>1.4</v>
      </c>
      <c r="F315" s="185">
        <v>1.4</v>
      </c>
      <c r="G315" s="185">
        <v>1.4</v>
      </c>
    </row>
    <row r="316" spans="1:7" ht="12.75">
      <c r="A316" s="105" t="s">
        <v>538</v>
      </c>
      <c r="B316" s="158">
        <v>1.4</v>
      </c>
      <c r="C316" s="158">
        <v>1.4</v>
      </c>
      <c r="D316" s="158">
        <v>1.4</v>
      </c>
      <c r="E316" s="185">
        <v>1.4</v>
      </c>
      <c r="F316" s="185">
        <v>1.4</v>
      </c>
      <c r="G316" s="185">
        <v>1.4</v>
      </c>
    </row>
    <row r="317" spans="1:7" ht="12.75">
      <c r="A317" s="105" t="s">
        <v>539</v>
      </c>
      <c r="B317" s="158">
        <v>1.4</v>
      </c>
      <c r="C317" s="158">
        <v>1.4</v>
      </c>
      <c r="D317" s="158">
        <v>1.4</v>
      </c>
      <c r="E317" s="185">
        <v>1.4</v>
      </c>
      <c r="F317" s="185">
        <v>1.4</v>
      </c>
      <c r="G317" s="185">
        <v>1.4</v>
      </c>
    </row>
    <row r="318" spans="1:7" ht="12.75">
      <c r="A318" s="187" t="s">
        <v>540</v>
      </c>
      <c r="B318" s="158">
        <v>1.4</v>
      </c>
      <c r="C318" s="158">
        <v>1.4</v>
      </c>
      <c r="D318" s="158">
        <v>1.4</v>
      </c>
      <c r="E318" s="185">
        <v>1.4</v>
      </c>
      <c r="F318" s="185">
        <v>1.4</v>
      </c>
      <c r="G318" s="185">
        <v>1.4</v>
      </c>
    </row>
    <row r="319" spans="1:7" ht="12.75">
      <c r="A319" s="187" t="s">
        <v>830</v>
      </c>
      <c r="B319" s="158">
        <v>1.4</v>
      </c>
      <c r="C319" s="158">
        <v>1.4</v>
      </c>
      <c r="D319" s="158">
        <v>1.4</v>
      </c>
      <c r="E319" s="185">
        <v>1.4</v>
      </c>
      <c r="F319" s="185">
        <v>1.4</v>
      </c>
      <c r="G319" s="185">
        <v>1.4</v>
      </c>
    </row>
    <row r="320" spans="1:7" ht="12.75">
      <c r="A320" s="187" t="s">
        <v>831</v>
      </c>
      <c r="B320" s="158">
        <v>1.4</v>
      </c>
      <c r="C320" s="158">
        <v>1.4</v>
      </c>
      <c r="D320" s="158">
        <v>1.4</v>
      </c>
      <c r="E320" s="185">
        <v>1.4</v>
      </c>
      <c r="F320" s="185">
        <v>1.4</v>
      </c>
      <c r="G320" s="185">
        <v>1.4</v>
      </c>
    </row>
    <row r="321" spans="1:7" ht="12.75">
      <c r="A321" s="187" t="s">
        <v>541</v>
      </c>
      <c r="B321" s="158">
        <v>104</v>
      </c>
      <c r="C321" s="158">
        <v>104</v>
      </c>
      <c r="D321" s="158">
        <v>104</v>
      </c>
      <c r="E321" s="158">
        <v>104</v>
      </c>
      <c r="F321" s="158">
        <v>104</v>
      </c>
      <c r="G321" s="158">
        <v>104</v>
      </c>
    </row>
    <row r="322" spans="1:7" ht="12.75">
      <c r="A322" s="105" t="s">
        <v>542</v>
      </c>
      <c r="B322" s="158">
        <v>101</v>
      </c>
      <c r="C322" s="158">
        <v>101</v>
      </c>
      <c r="D322" s="158">
        <v>101</v>
      </c>
      <c r="E322" s="158">
        <v>101</v>
      </c>
      <c r="F322" s="158">
        <v>101</v>
      </c>
      <c r="G322" s="158">
        <v>101</v>
      </c>
    </row>
    <row r="323" spans="1:7" ht="12.75">
      <c r="A323" s="105" t="s">
        <v>543</v>
      </c>
      <c r="B323" s="158">
        <v>104</v>
      </c>
      <c r="C323" s="158">
        <v>104</v>
      </c>
      <c r="D323" s="158">
        <v>104</v>
      </c>
      <c r="E323" s="158">
        <v>104</v>
      </c>
      <c r="F323" s="158">
        <v>104</v>
      </c>
      <c r="G323" s="158">
        <v>104</v>
      </c>
    </row>
    <row r="324" spans="1:7" ht="12.75">
      <c r="A324" s="105" t="s">
        <v>544</v>
      </c>
      <c r="B324" s="158">
        <v>125</v>
      </c>
      <c r="C324" s="158">
        <v>125</v>
      </c>
      <c r="D324" s="158">
        <v>125</v>
      </c>
      <c r="E324" s="158">
        <v>125</v>
      </c>
      <c r="F324" s="158">
        <v>125</v>
      </c>
      <c r="G324" s="158">
        <v>125</v>
      </c>
    </row>
    <row r="325" spans="1:7" ht="12.75">
      <c r="A325" s="187" t="s">
        <v>545</v>
      </c>
      <c r="B325" s="158">
        <v>420</v>
      </c>
      <c r="C325" s="158">
        <v>420</v>
      </c>
      <c r="D325" s="158">
        <v>420</v>
      </c>
      <c r="E325" s="158">
        <v>420</v>
      </c>
      <c r="F325" s="158">
        <v>420</v>
      </c>
      <c r="G325" s="158">
        <v>420</v>
      </c>
    </row>
    <row r="326" spans="1:7" ht="12.75">
      <c r="A326" s="105" t="s">
        <v>546</v>
      </c>
      <c r="B326" s="158">
        <v>556</v>
      </c>
      <c r="C326" s="158">
        <v>556</v>
      </c>
      <c r="D326" s="158">
        <v>556</v>
      </c>
      <c r="E326" s="158">
        <v>556</v>
      </c>
      <c r="F326" s="158">
        <v>556</v>
      </c>
      <c r="G326" s="158">
        <v>556</v>
      </c>
    </row>
    <row r="327" spans="1:7" ht="12.75">
      <c r="A327" s="105" t="s">
        <v>547</v>
      </c>
      <c r="B327" s="158">
        <v>799</v>
      </c>
      <c r="C327" s="158">
        <v>799</v>
      </c>
      <c r="D327" s="158">
        <v>799</v>
      </c>
      <c r="E327" s="158">
        <v>799</v>
      </c>
      <c r="F327" s="158">
        <v>799</v>
      </c>
      <c r="G327" s="158">
        <v>799</v>
      </c>
    </row>
    <row r="328" spans="1:7" ht="12.75">
      <c r="A328" s="105" t="s">
        <v>548</v>
      </c>
      <c r="B328" s="158">
        <v>236</v>
      </c>
      <c r="C328" s="158">
        <v>236</v>
      </c>
      <c r="D328" s="158">
        <v>236</v>
      </c>
      <c r="E328" s="185">
        <v>236</v>
      </c>
      <c r="F328" s="185">
        <v>236</v>
      </c>
      <c r="G328" s="185">
        <v>236</v>
      </c>
    </row>
    <row r="329" spans="1:7" ht="12.75">
      <c r="A329" s="105" t="s">
        <v>549</v>
      </c>
      <c r="B329" s="158">
        <v>4</v>
      </c>
      <c r="C329" s="158">
        <v>4</v>
      </c>
      <c r="D329" s="158">
        <v>4</v>
      </c>
      <c r="E329" s="185">
        <v>4</v>
      </c>
      <c r="F329" s="185">
        <v>4</v>
      </c>
      <c r="G329" s="185">
        <v>4</v>
      </c>
    </row>
    <row r="330" spans="1:7" ht="12.75">
      <c r="A330" s="85" t="s">
        <v>550</v>
      </c>
      <c r="B330" s="158">
        <v>152</v>
      </c>
      <c r="C330" s="158">
        <v>152</v>
      </c>
      <c r="D330" s="158">
        <v>152</v>
      </c>
      <c r="E330" s="185">
        <v>152</v>
      </c>
      <c r="F330" s="185">
        <v>152</v>
      </c>
      <c r="G330" s="185">
        <v>152</v>
      </c>
    </row>
    <row r="331" spans="1:7" ht="12.75">
      <c r="A331" s="85" t="s">
        <v>551</v>
      </c>
      <c r="B331" s="158">
        <v>154</v>
      </c>
      <c r="C331" s="158">
        <v>154</v>
      </c>
      <c r="D331" s="158">
        <v>154</v>
      </c>
      <c r="E331" s="158">
        <v>154</v>
      </c>
      <c r="F331" s="158">
        <v>154</v>
      </c>
      <c r="G331" s="158">
        <v>154</v>
      </c>
    </row>
    <row r="332" spans="1:7" ht="12.75">
      <c r="A332" s="85" t="s">
        <v>552</v>
      </c>
      <c r="B332" s="158">
        <v>225</v>
      </c>
      <c r="C332" s="158">
        <v>225</v>
      </c>
      <c r="D332" s="158">
        <v>225</v>
      </c>
      <c r="E332" s="158">
        <v>225</v>
      </c>
      <c r="F332" s="158">
        <v>225</v>
      </c>
      <c r="G332" s="158">
        <v>225</v>
      </c>
    </row>
    <row r="333" spans="1:7" ht="12.75">
      <c r="A333" s="85" t="s">
        <v>553</v>
      </c>
      <c r="B333" s="158">
        <v>237</v>
      </c>
      <c r="C333" s="158">
        <v>237</v>
      </c>
      <c r="D333" s="158">
        <v>237</v>
      </c>
      <c r="E333" s="158">
        <v>237</v>
      </c>
      <c r="F333" s="158">
        <v>237</v>
      </c>
      <c r="G333" s="158">
        <v>237</v>
      </c>
    </row>
    <row r="334" spans="1:7" ht="12.75">
      <c r="A334" s="105" t="s">
        <v>554</v>
      </c>
      <c r="B334" s="158">
        <v>414</v>
      </c>
      <c r="C334" s="158">
        <v>414</v>
      </c>
      <c r="D334" s="158">
        <v>414</v>
      </c>
      <c r="E334" s="158">
        <v>414</v>
      </c>
      <c r="F334" s="158">
        <v>414</v>
      </c>
      <c r="G334" s="158">
        <v>414</v>
      </c>
    </row>
    <row r="335" spans="1:7" ht="12.75">
      <c r="A335" s="105" t="s">
        <v>555</v>
      </c>
      <c r="B335" s="158">
        <v>163</v>
      </c>
      <c r="C335" s="158">
        <v>163</v>
      </c>
      <c r="D335" s="158">
        <v>163</v>
      </c>
      <c r="E335" s="158">
        <v>163</v>
      </c>
      <c r="F335" s="158">
        <v>163</v>
      </c>
      <c r="G335" s="158">
        <v>163</v>
      </c>
    </row>
    <row r="336" spans="1:7" ht="12.75">
      <c r="A336" s="105" t="s">
        <v>556</v>
      </c>
      <c r="B336" s="158">
        <v>165</v>
      </c>
      <c r="C336" s="158">
        <v>165</v>
      </c>
      <c r="D336" s="158">
        <v>165</v>
      </c>
      <c r="E336" s="158">
        <v>165</v>
      </c>
      <c r="F336" s="158">
        <v>165</v>
      </c>
      <c r="G336" s="158">
        <v>165</v>
      </c>
    </row>
    <row r="337" spans="1:7" ht="12.75">
      <c r="A337" s="105" t="s">
        <v>557</v>
      </c>
      <c r="B337" s="158">
        <v>210</v>
      </c>
      <c r="C337" s="158">
        <v>210</v>
      </c>
      <c r="D337" s="158">
        <v>210</v>
      </c>
      <c r="E337" s="158">
        <v>210</v>
      </c>
      <c r="F337" s="158">
        <v>210</v>
      </c>
      <c r="G337" s="158">
        <v>210</v>
      </c>
    </row>
    <row r="338" spans="1:7" ht="12.75">
      <c r="A338" s="105" t="s">
        <v>558</v>
      </c>
      <c r="B338" s="158">
        <v>534</v>
      </c>
      <c r="C338" s="158">
        <v>534</v>
      </c>
      <c r="D338" s="158">
        <v>534</v>
      </c>
      <c r="E338" s="158">
        <v>534</v>
      </c>
      <c r="F338" s="158">
        <v>534</v>
      </c>
      <c r="G338" s="158">
        <v>534</v>
      </c>
    </row>
    <row r="339" spans="1:7" ht="12.75">
      <c r="A339" s="105" t="s">
        <v>559</v>
      </c>
      <c r="B339" s="158">
        <v>662</v>
      </c>
      <c r="C339" s="158">
        <v>662</v>
      </c>
      <c r="D339" s="158">
        <v>662</v>
      </c>
      <c r="E339" s="158">
        <v>662</v>
      </c>
      <c r="F339" s="158">
        <v>662</v>
      </c>
      <c r="G339" s="158">
        <v>662</v>
      </c>
    </row>
    <row r="340" spans="1:7" ht="12.75">
      <c r="A340" s="105" t="s">
        <v>560</v>
      </c>
      <c r="B340" s="158">
        <v>654</v>
      </c>
      <c r="C340" s="158">
        <v>654</v>
      </c>
      <c r="D340" s="158">
        <v>654</v>
      </c>
      <c r="E340" s="158">
        <v>654</v>
      </c>
      <c r="F340" s="158">
        <v>654</v>
      </c>
      <c r="G340" s="158">
        <v>654</v>
      </c>
    </row>
    <row r="341" spans="1:7" ht="12.75">
      <c r="A341" s="105" t="s">
        <v>561</v>
      </c>
      <c r="B341" s="158">
        <v>556</v>
      </c>
      <c r="C341" s="158">
        <v>556</v>
      </c>
      <c r="D341" s="158">
        <v>556</v>
      </c>
      <c r="E341" s="158">
        <v>556</v>
      </c>
      <c r="F341" s="158">
        <v>556</v>
      </c>
      <c r="G341" s="158">
        <v>556</v>
      </c>
    </row>
    <row r="342" spans="1:7" ht="12.75">
      <c r="A342" s="105" t="s">
        <v>562</v>
      </c>
      <c r="B342" s="158">
        <v>594</v>
      </c>
      <c r="C342" s="158">
        <v>594</v>
      </c>
      <c r="D342" s="158">
        <v>594</v>
      </c>
      <c r="E342" s="158">
        <v>594</v>
      </c>
      <c r="F342" s="158">
        <v>594</v>
      </c>
      <c r="G342" s="158">
        <v>594</v>
      </c>
    </row>
    <row r="343" spans="1:7" ht="12.75">
      <c r="A343" s="105" t="s">
        <v>563</v>
      </c>
      <c r="B343" s="158">
        <v>13</v>
      </c>
      <c r="C343" s="158">
        <v>13</v>
      </c>
      <c r="D343" s="158">
        <v>13</v>
      </c>
      <c r="E343" s="185">
        <v>13</v>
      </c>
      <c r="F343" s="185">
        <v>13</v>
      </c>
      <c r="G343" s="185">
        <v>13</v>
      </c>
    </row>
    <row r="344" spans="1:7" ht="12.75">
      <c r="A344" s="105" t="s">
        <v>564</v>
      </c>
      <c r="B344" s="158">
        <v>61</v>
      </c>
      <c r="C344" s="158">
        <v>61</v>
      </c>
      <c r="D344" s="158">
        <v>61</v>
      </c>
      <c r="E344" s="185">
        <v>61</v>
      </c>
      <c r="F344" s="185">
        <v>61</v>
      </c>
      <c r="G344" s="185">
        <v>61</v>
      </c>
    </row>
    <row r="345" spans="1:7" ht="12.75">
      <c r="A345" s="105" t="s">
        <v>565</v>
      </c>
      <c r="B345" s="158">
        <v>96</v>
      </c>
      <c r="C345" s="158">
        <v>96</v>
      </c>
      <c r="D345" s="158">
        <v>96</v>
      </c>
      <c r="E345" s="158">
        <v>96</v>
      </c>
      <c r="F345" s="158">
        <v>96</v>
      </c>
      <c r="G345" s="158">
        <v>96</v>
      </c>
    </row>
    <row r="346" spans="1:7" ht="12.75">
      <c r="A346" s="105" t="s">
        <v>566</v>
      </c>
      <c r="B346" s="158">
        <v>153</v>
      </c>
      <c r="C346" s="158">
        <v>153</v>
      </c>
      <c r="D346" s="158">
        <v>153</v>
      </c>
      <c r="E346" s="158">
        <v>153</v>
      </c>
      <c r="F346" s="158">
        <v>153</v>
      </c>
      <c r="G346" s="158">
        <v>153</v>
      </c>
    </row>
    <row r="347" spans="1:7" ht="12.75">
      <c r="A347" s="105" t="s">
        <v>704</v>
      </c>
      <c r="B347" s="158">
        <v>1.2</v>
      </c>
      <c r="C347" s="158">
        <v>1.2</v>
      </c>
      <c r="D347" s="158">
        <v>1.2</v>
      </c>
      <c r="E347" s="185">
        <v>1.2</v>
      </c>
      <c r="F347" s="185">
        <v>1.2</v>
      </c>
      <c r="G347" s="185">
        <v>1.2</v>
      </c>
    </row>
    <row r="348" spans="1:7" ht="12.75">
      <c r="A348" s="105" t="s">
        <v>567</v>
      </c>
      <c r="B348" s="158">
        <v>0.3</v>
      </c>
      <c r="C348" s="158">
        <v>0.3</v>
      </c>
      <c r="D348" s="158">
        <v>0.3</v>
      </c>
      <c r="E348" s="185">
        <v>0.3</v>
      </c>
      <c r="F348" s="185">
        <v>0.3</v>
      </c>
      <c r="G348" s="185">
        <v>0.3</v>
      </c>
    </row>
    <row r="349" spans="1:7" ht="12.75">
      <c r="A349" s="105" t="s">
        <v>568</v>
      </c>
      <c r="B349" s="158">
        <v>0.3</v>
      </c>
      <c r="C349" s="158">
        <v>0.3</v>
      </c>
      <c r="D349" s="158">
        <v>0.3</v>
      </c>
      <c r="E349" s="185">
        <v>0.3</v>
      </c>
      <c r="F349" s="185">
        <v>0.3</v>
      </c>
      <c r="G349" s="185">
        <v>0.3</v>
      </c>
    </row>
    <row r="350" spans="1:7" ht="12.75">
      <c r="A350" s="105" t="s">
        <v>569</v>
      </c>
      <c r="B350" s="158">
        <v>0.3</v>
      </c>
      <c r="C350" s="158">
        <v>0.3</v>
      </c>
      <c r="D350" s="158">
        <v>0.3</v>
      </c>
      <c r="E350" s="185">
        <v>0.3</v>
      </c>
      <c r="F350" s="185">
        <v>0.3</v>
      </c>
      <c r="G350" s="185">
        <v>0.3</v>
      </c>
    </row>
    <row r="351" spans="1:7" ht="12.75">
      <c r="A351" s="105" t="s">
        <v>570</v>
      </c>
      <c r="B351" s="158">
        <v>0.5</v>
      </c>
      <c r="C351" s="158">
        <v>0.5</v>
      </c>
      <c r="D351" s="158">
        <v>0.5</v>
      </c>
      <c r="E351" s="185">
        <v>0.5</v>
      </c>
      <c r="F351" s="185">
        <v>0.5</v>
      </c>
      <c r="G351" s="185">
        <v>0.5</v>
      </c>
    </row>
    <row r="352" spans="1:7" ht="12.75">
      <c r="A352" s="105" t="s">
        <v>571</v>
      </c>
      <c r="B352" s="158">
        <v>1.4</v>
      </c>
      <c r="C352" s="158">
        <v>1.4</v>
      </c>
      <c r="D352" s="158">
        <v>1.4</v>
      </c>
      <c r="E352" s="185">
        <v>1.4</v>
      </c>
      <c r="F352" s="185">
        <v>1.4</v>
      </c>
      <c r="G352" s="185">
        <v>1.4</v>
      </c>
    </row>
    <row r="353" spans="1:7" ht="12.75">
      <c r="A353" s="105" t="s">
        <v>572</v>
      </c>
      <c r="B353" s="158">
        <v>1.3</v>
      </c>
      <c r="C353" s="158">
        <v>1.3</v>
      </c>
      <c r="D353" s="158">
        <v>1.3</v>
      </c>
      <c r="E353" s="185">
        <v>1.3</v>
      </c>
      <c r="F353" s="185">
        <v>1.3</v>
      </c>
      <c r="G353" s="185">
        <v>1.3</v>
      </c>
    </row>
    <row r="354" spans="1:7" ht="12.75">
      <c r="A354" s="105" t="s">
        <v>573</v>
      </c>
      <c r="B354" s="158">
        <v>1.3</v>
      </c>
      <c r="C354" s="158">
        <v>1.3</v>
      </c>
      <c r="D354" s="158">
        <v>1.3</v>
      </c>
      <c r="E354" s="185">
        <v>1.3</v>
      </c>
      <c r="F354" s="185">
        <v>1.3</v>
      </c>
      <c r="G354" s="185">
        <v>1.3</v>
      </c>
    </row>
    <row r="355" spans="1:7" ht="12.75">
      <c r="A355" s="105" t="s">
        <v>574</v>
      </c>
      <c r="B355" s="158">
        <v>15</v>
      </c>
      <c r="C355" s="158">
        <v>15</v>
      </c>
      <c r="D355" s="158">
        <v>15</v>
      </c>
      <c r="E355" s="185">
        <v>15</v>
      </c>
      <c r="F355" s="185">
        <v>15</v>
      </c>
      <c r="G355" s="185">
        <v>15</v>
      </c>
    </row>
    <row r="356" spans="1:7" ht="12.75">
      <c r="A356" s="105" t="s">
        <v>575</v>
      </c>
      <c r="B356" s="158">
        <v>15</v>
      </c>
      <c r="C356" s="158">
        <v>15</v>
      </c>
      <c r="D356" s="158">
        <v>15</v>
      </c>
      <c r="E356" s="185">
        <v>15</v>
      </c>
      <c r="F356" s="185">
        <v>15</v>
      </c>
      <c r="G356" s="185">
        <v>15</v>
      </c>
    </row>
    <row r="357" spans="1:7" s="223" customFormat="1" ht="12.75">
      <c r="A357" s="128" t="s">
        <v>809</v>
      </c>
      <c r="B357" s="160">
        <v>19.6</v>
      </c>
      <c r="C357" s="160">
        <v>19.6</v>
      </c>
      <c r="D357" s="160">
        <v>19.6</v>
      </c>
      <c r="E357" s="161">
        <v>19.6</v>
      </c>
      <c r="F357" s="161">
        <v>19.6</v>
      </c>
      <c r="G357" s="161">
        <v>19.6</v>
      </c>
    </row>
    <row r="358" spans="1:7" s="223" customFormat="1" ht="12.75">
      <c r="A358" s="128" t="s">
        <v>810</v>
      </c>
      <c r="B358" s="160">
        <v>19.6</v>
      </c>
      <c r="C358" s="160">
        <v>19.6</v>
      </c>
      <c r="D358" s="160">
        <v>19.6</v>
      </c>
      <c r="E358" s="161">
        <v>19.6</v>
      </c>
      <c r="F358" s="161">
        <v>19.6</v>
      </c>
      <c r="G358" s="161">
        <v>19.6</v>
      </c>
    </row>
    <row r="359" spans="1:7" s="223" customFormat="1" ht="12.75">
      <c r="A359" s="128" t="s">
        <v>811</v>
      </c>
      <c r="B359" s="160">
        <v>19.6</v>
      </c>
      <c r="C359" s="160">
        <v>19.6</v>
      </c>
      <c r="D359" s="160">
        <v>19.6</v>
      </c>
      <c r="E359" s="161">
        <v>19.6</v>
      </c>
      <c r="F359" s="161">
        <v>19.6</v>
      </c>
      <c r="G359" s="161">
        <v>19.6</v>
      </c>
    </row>
    <row r="360" spans="1:7" s="223" customFormat="1" ht="12.75">
      <c r="A360" s="128" t="s">
        <v>812</v>
      </c>
      <c r="B360" s="160">
        <v>16.6</v>
      </c>
      <c r="C360" s="160">
        <v>16.6</v>
      </c>
      <c r="D360" s="160">
        <v>16.6</v>
      </c>
      <c r="E360" s="160">
        <v>16.6</v>
      </c>
      <c r="F360" s="160">
        <v>16.6</v>
      </c>
      <c r="G360" s="160">
        <v>16.6</v>
      </c>
    </row>
    <row r="361" spans="1:7" ht="12.75">
      <c r="A361" s="105" t="s">
        <v>832</v>
      </c>
      <c r="B361" s="158">
        <v>212</v>
      </c>
      <c r="C361" s="158">
        <v>212</v>
      </c>
      <c r="D361" s="158">
        <v>212</v>
      </c>
      <c r="E361" s="185">
        <v>212</v>
      </c>
      <c r="F361" s="185">
        <v>212</v>
      </c>
      <c r="G361" s="185">
        <v>212</v>
      </c>
    </row>
    <row r="362" spans="1:7" ht="12.75">
      <c r="A362" s="105" t="s">
        <v>833</v>
      </c>
      <c r="B362" s="158">
        <v>212</v>
      </c>
      <c r="C362" s="158">
        <v>212</v>
      </c>
      <c r="D362" s="158">
        <v>212</v>
      </c>
      <c r="E362" s="185">
        <v>212</v>
      </c>
      <c r="F362" s="185">
        <v>212</v>
      </c>
      <c r="G362" s="185">
        <v>212</v>
      </c>
    </row>
    <row r="363" spans="1:7" ht="12.75">
      <c r="A363" s="105" t="s">
        <v>834</v>
      </c>
      <c r="B363" s="158">
        <v>241</v>
      </c>
      <c r="C363" s="158">
        <v>241</v>
      </c>
      <c r="D363" s="158">
        <v>241</v>
      </c>
      <c r="E363" s="185">
        <v>241</v>
      </c>
      <c r="F363" s="185">
        <v>241</v>
      </c>
      <c r="G363" s="185">
        <v>241</v>
      </c>
    </row>
    <row r="364" spans="1:7" ht="12.75">
      <c r="A364" s="85" t="s">
        <v>723</v>
      </c>
      <c r="B364" s="158">
        <v>214</v>
      </c>
      <c r="C364" s="158">
        <v>214</v>
      </c>
      <c r="D364" s="158">
        <v>214</v>
      </c>
      <c r="E364" s="158">
        <v>214</v>
      </c>
      <c r="F364" s="158">
        <v>214</v>
      </c>
      <c r="G364" s="158">
        <v>214</v>
      </c>
    </row>
    <row r="365" spans="1:7" ht="12.75">
      <c r="A365" s="85" t="s">
        <v>724</v>
      </c>
      <c r="B365" s="158">
        <v>213</v>
      </c>
      <c r="C365" s="158">
        <v>213</v>
      </c>
      <c r="D365" s="158">
        <v>213</v>
      </c>
      <c r="E365" s="158">
        <v>213</v>
      </c>
      <c r="F365" s="158">
        <v>213</v>
      </c>
      <c r="G365" s="158">
        <v>213</v>
      </c>
    </row>
    <row r="366" spans="1:7" ht="12.75">
      <c r="A366" s="85" t="s">
        <v>725</v>
      </c>
      <c r="B366" s="158">
        <v>264</v>
      </c>
      <c r="C366" s="158">
        <v>264</v>
      </c>
      <c r="D366" s="158">
        <v>264</v>
      </c>
      <c r="E366" s="158">
        <v>264</v>
      </c>
      <c r="F366" s="158">
        <v>264</v>
      </c>
      <c r="G366" s="158">
        <v>264</v>
      </c>
    </row>
    <row r="367" spans="1:7" ht="12.75">
      <c r="A367" s="103" t="s">
        <v>712</v>
      </c>
      <c r="B367" s="159">
        <f aca="true" t="shared" si="0" ref="B367:G367">SUM(B9:B366)</f>
        <v>58573.30000000002</v>
      </c>
      <c r="C367" s="159">
        <f t="shared" si="0"/>
        <v>58573.30000000002</v>
      </c>
      <c r="D367" s="159">
        <f t="shared" si="0"/>
        <v>58573.30000000002</v>
      </c>
      <c r="E367" s="159">
        <f t="shared" si="0"/>
        <v>58573.30000000002</v>
      </c>
      <c r="F367" s="159">
        <f t="shared" si="0"/>
        <v>58573.30000000002</v>
      </c>
      <c r="G367" s="159">
        <f t="shared" si="0"/>
        <v>58573.30000000002</v>
      </c>
    </row>
    <row r="368" spans="1:7" ht="12.75">
      <c r="A368" s="105"/>
      <c r="B368" s="158"/>
      <c r="C368" s="158"/>
      <c r="D368" s="158"/>
      <c r="E368" s="185"/>
      <c r="F368" s="185"/>
      <c r="G368" s="185"/>
    </row>
    <row r="369" spans="1:8" ht="12.75">
      <c r="A369" s="188"/>
      <c r="B369" s="160">
        <v>3</v>
      </c>
      <c r="C369" s="160">
        <v>3</v>
      </c>
      <c r="D369" s="160">
        <v>3</v>
      </c>
      <c r="E369" s="161">
        <v>3</v>
      </c>
      <c r="F369" s="161">
        <v>3</v>
      </c>
      <c r="G369" s="161">
        <v>3</v>
      </c>
      <c r="H369" s="188"/>
    </row>
    <row r="370" spans="1:8" ht="12.75">
      <c r="A370" s="109"/>
      <c r="B370" s="160">
        <v>74</v>
      </c>
      <c r="C370" s="160">
        <v>74</v>
      </c>
      <c r="D370" s="160">
        <v>74</v>
      </c>
      <c r="E370" s="160">
        <v>74</v>
      </c>
      <c r="F370" s="160">
        <v>74</v>
      </c>
      <c r="G370" s="160">
        <v>74</v>
      </c>
      <c r="H370" s="109"/>
    </row>
    <row r="371" spans="1:8" ht="12.75">
      <c r="A371" s="109"/>
      <c r="B371" s="158">
        <v>80</v>
      </c>
      <c r="C371" s="158">
        <v>215</v>
      </c>
      <c r="D371" s="158">
        <v>215</v>
      </c>
      <c r="E371" s="158">
        <v>215</v>
      </c>
      <c r="F371" s="158">
        <v>215</v>
      </c>
      <c r="G371" s="158">
        <v>215</v>
      </c>
      <c r="H371" s="109"/>
    </row>
    <row r="372" spans="1:8" ht="12.75">
      <c r="A372" s="109"/>
      <c r="B372" s="158">
        <v>248</v>
      </c>
      <c r="C372" s="158">
        <v>248</v>
      </c>
      <c r="D372" s="158">
        <v>248</v>
      </c>
      <c r="E372" s="158">
        <v>248</v>
      </c>
      <c r="F372" s="158">
        <v>248</v>
      </c>
      <c r="G372" s="158">
        <v>248</v>
      </c>
      <c r="H372" s="109"/>
    </row>
    <row r="373" spans="1:8" ht="12.75">
      <c r="A373" s="105"/>
      <c r="B373" s="158">
        <v>580</v>
      </c>
      <c r="C373" s="158">
        <v>580</v>
      </c>
      <c r="D373" s="158">
        <v>580</v>
      </c>
      <c r="E373" s="158">
        <v>580</v>
      </c>
      <c r="F373" s="158">
        <v>580</v>
      </c>
      <c r="G373" s="158">
        <v>580</v>
      </c>
      <c r="H373" s="20"/>
    </row>
    <row r="374" spans="1:8" ht="12.75">
      <c r="A374" s="85"/>
      <c r="B374" s="158">
        <v>35</v>
      </c>
      <c r="C374" s="158">
        <v>35</v>
      </c>
      <c r="D374" s="158">
        <v>35</v>
      </c>
      <c r="E374" s="158">
        <v>35</v>
      </c>
      <c r="F374" s="158">
        <v>35</v>
      </c>
      <c r="G374" s="158">
        <v>35</v>
      </c>
      <c r="H374" s="109"/>
    </row>
    <row r="375" spans="1:8" ht="12.75">
      <c r="A375" s="20"/>
      <c r="B375" s="160">
        <v>251</v>
      </c>
      <c r="C375" s="160">
        <v>245</v>
      </c>
      <c r="D375" s="160">
        <v>245</v>
      </c>
      <c r="E375" s="160">
        <v>245</v>
      </c>
      <c r="F375" s="160">
        <v>245</v>
      </c>
      <c r="G375" s="160">
        <v>245</v>
      </c>
      <c r="H375" s="20"/>
    </row>
    <row r="376" spans="1:8" ht="12.75">
      <c r="A376" s="20"/>
      <c r="B376" s="160">
        <v>170</v>
      </c>
      <c r="C376" s="160">
        <v>164</v>
      </c>
      <c r="D376" s="160">
        <v>164</v>
      </c>
      <c r="E376" s="160">
        <v>164</v>
      </c>
      <c r="F376" s="160">
        <v>164</v>
      </c>
      <c r="G376" s="160">
        <v>164</v>
      </c>
      <c r="H376" s="20"/>
    </row>
    <row r="377" spans="1:8" ht="12.75">
      <c r="A377" s="105"/>
      <c r="B377" s="158">
        <v>730</v>
      </c>
      <c r="C377" s="158">
        <v>730</v>
      </c>
      <c r="D377" s="158">
        <v>730</v>
      </c>
      <c r="E377" s="158">
        <v>730</v>
      </c>
      <c r="F377" s="158">
        <v>730</v>
      </c>
      <c r="G377" s="158">
        <v>730</v>
      </c>
      <c r="H377" s="23"/>
    </row>
    <row r="378" spans="1:8" ht="12.75">
      <c r="A378" s="109"/>
      <c r="B378" s="158">
        <v>299</v>
      </c>
      <c r="C378" s="158">
        <v>299</v>
      </c>
      <c r="D378" s="158">
        <v>299</v>
      </c>
      <c r="E378" s="158">
        <v>299</v>
      </c>
      <c r="F378" s="158">
        <v>299</v>
      </c>
      <c r="G378" s="158">
        <v>299</v>
      </c>
      <c r="H378" s="109"/>
    </row>
    <row r="379" spans="1:8" ht="12.75">
      <c r="A379" s="109"/>
      <c r="B379" s="158">
        <v>10</v>
      </c>
      <c r="C379" s="158">
        <v>10</v>
      </c>
      <c r="D379" s="158">
        <v>0</v>
      </c>
      <c r="E379" s="185">
        <v>0</v>
      </c>
      <c r="F379" s="185">
        <v>0</v>
      </c>
      <c r="G379" s="185">
        <v>0</v>
      </c>
      <c r="H379" s="109"/>
    </row>
    <row r="380" spans="1:8" ht="12.75">
      <c r="A380" s="105"/>
      <c r="B380" s="158">
        <v>95</v>
      </c>
      <c r="C380" s="158">
        <v>95</v>
      </c>
      <c r="D380" s="158">
        <v>95</v>
      </c>
      <c r="E380" s="158">
        <v>95</v>
      </c>
      <c r="F380" s="158">
        <v>95</v>
      </c>
      <c r="G380" s="158">
        <v>95</v>
      </c>
      <c r="H380" s="23"/>
    </row>
    <row r="381" spans="1:8" ht="12.75">
      <c r="A381" s="107"/>
      <c r="B381" s="158">
        <v>900</v>
      </c>
      <c r="C381" s="158">
        <v>900</v>
      </c>
      <c r="D381" s="158">
        <v>900</v>
      </c>
      <c r="E381" s="158">
        <v>900</v>
      </c>
      <c r="F381" s="158">
        <v>900</v>
      </c>
      <c r="G381" s="158">
        <v>900</v>
      </c>
      <c r="H381" s="20"/>
    </row>
    <row r="382" spans="1:8" ht="12.75">
      <c r="A382" s="187"/>
      <c r="B382" s="158">
        <v>285</v>
      </c>
      <c r="C382" s="158">
        <v>285</v>
      </c>
      <c r="D382" s="158">
        <v>0</v>
      </c>
      <c r="E382" s="158">
        <v>0</v>
      </c>
      <c r="F382" s="158">
        <v>0</v>
      </c>
      <c r="G382" s="158">
        <v>0</v>
      </c>
      <c r="H382" s="219"/>
    </row>
    <row r="383" spans="1:8" ht="12.75">
      <c r="A383" s="189"/>
      <c r="B383" s="158">
        <v>1</v>
      </c>
      <c r="C383" s="158">
        <v>1</v>
      </c>
      <c r="D383" s="158">
        <v>1</v>
      </c>
      <c r="E383" s="185">
        <v>1</v>
      </c>
      <c r="F383" s="185">
        <v>1</v>
      </c>
      <c r="G383" s="185">
        <v>1</v>
      </c>
      <c r="H383" s="189"/>
    </row>
    <row r="384" spans="1:8" ht="12.75">
      <c r="A384" s="189"/>
      <c r="B384" s="158">
        <v>6</v>
      </c>
      <c r="C384" s="158">
        <v>6</v>
      </c>
      <c r="D384" s="158">
        <v>6</v>
      </c>
      <c r="E384" s="158">
        <v>6</v>
      </c>
      <c r="F384" s="158">
        <v>6</v>
      </c>
      <c r="G384" s="158">
        <v>6</v>
      </c>
      <c r="H384" s="189"/>
    </row>
    <row r="385" spans="1:8" ht="12.75">
      <c r="A385" s="189"/>
      <c r="B385" s="158">
        <v>50</v>
      </c>
      <c r="C385" s="158">
        <v>50</v>
      </c>
      <c r="D385" s="158">
        <v>50</v>
      </c>
      <c r="E385" s="158">
        <v>50</v>
      </c>
      <c r="F385" s="158">
        <v>50</v>
      </c>
      <c r="G385" s="158">
        <v>50</v>
      </c>
      <c r="H385" s="189"/>
    </row>
    <row r="386" spans="1:8" ht="12.75">
      <c r="A386" s="109"/>
      <c r="B386" s="158">
        <v>152</v>
      </c>
      <c r="C386" s="158">
        <v>152</v>
      </c>
      <c r="D386" s="158">
        <v>152</v>
      </c>
      <c r="E386" s="158">
        <v>152</v>
      </c>
      <c r="F386" s="158">
        <v>152</v>
      </c>
      <c r="G386" s="158">
        <v>152</v>
      </c>
      <c r="H386" s="109"/>
    </row>
    <row r="387" spans="1:8" ht="12.75">
      <c r="A387" s="109"/>
      <c r="B387" s="158">
        <v>14</v>
      </c>
      <c r="C387" s="158">
        <v>14</v>
      </c>
      <c r="D387" s="158">
        <v>14</v>
      </c>
      <c r="E387" s="158">
        <v>14</v>
      </c>
      <c r="F387" s="158">
        <v>14</v>
      </c>
      <c r="G387" s="158">
        <v>14</v>
      </c>
      <c r="H387" s="109"/>
    </row>
    <row r="388" spans="1:8" ht="12.75">
      <c r="A388" s="105"/>
      <c r="B388" s="158">
        <v>400</v>
      </c>
      <c r="C388" s="158">
        <v>400</v>
      </c>
      <c r="D388" s="158">
        <v>400</v>
      </c>
      <c r="E388" s="158">
        <v>400</v>
      </c>
      <c r="F388" s="158">
        <v>400</v>
      </c>
      <c r="G388" s="158">
        <v>400</v>
      </c>
      <c r="H388" s="13"/>
    </row>
    <row r="389" spans="1:8" ht="12.75">
      <c r="A389" s="109"/>
      <c r="B389" s="158">
        <v>481</v>
      </c>
      <c r="C389" s="158">
        <v>464</v>
      </c>
      <c r="D389" s="158">
        <v>464</v>
      </c>
      <c r="E389" s="158">
        <v>464</v>
      </c>
      <c r="F389" s="158">
        <v>464</v>
      </c>
      <c r="G389" s="158">
        <v>464</v>
      </c>
      <c r="H389" s="109"/>
    </row>
    <row r="390" spans="1:8" ht="12.75">
      <c r="A390" s="109"/>
      <c r="B390" s="158">
        <v>236</v>
      </c>
      <c r="C390" s="158">
        <v>236</v>
      </c>
      <c r="D390" s="158">
        <v>236</v>
      </c>
      <c r="E390" s="158">
        <v>236</v>
      </c>
      <c r="F390" s="158">
        <v>236</v>
      </c>
      <c r="G390" s="158">
        <v>236</v>
      </c>
      <c r="H390" s="109"/>
    </row>
    <row r="391" spans="1:8" ht="12.75">
      <c r="A391" s="109"/>
      <c r="B391" s="158">
        <v>545</v>
      </c>
      <c r="C391" s="158">
        <v>545</v>
      </c>
      <c r="D391" s="158">
        <v>545</v>
      </c>
      <c r="E391" s="158">
        <v>545</v>
      </c>
      <c r="F391" s="158">
        <v>545</v>
      </c>
      <c r="G391" s="158">
        <v>545</v>
      </c>
      <c r="H391" s="109"/>
    </row>
    <row r="392" spans="1:8" ht="12.75">
      <c r="A392" s="109"/>
      <c r="B392" s="158">
        <v>0</v>
      </c>
      <c r="C392" s="158">
        <v>0</v>
      </c>
      <c r="D392" s="158">
        <v>0</v>
      </c>
      <c r="E392" s="158">
        <v>0</v>
      </c>
      <c r="F392" s="158">
        <v>0</v>
      </c>
      <c r="G392" s="158">
        <v>0</v>
      </c>
      <c r="H392" s="109"/>
    </row>
    <row r="393" spans="1:8" ht="12.75">
      <c r="A393" s="109"/>
      <c r="B393" s="158">
        <v>352</v>
      </c>
      <c r="C393" s="158">
        <v>406</v>
      </c>
      <c r="D393" s="158">
        <v>406</v>
      </c>
      <c r="E393" s="158">
        <v>406</v>
      </c>
      <c r="F393" s="158">
        <v>406</v>
      </c>
      <c r="G393" s="158">
        <v>406</v>
      </c>
      <c r="H393" s="109"/>
    </row>
    <row r="394" spans="1:8" ht="12.75">
      <c r="A394" s="109"/>
      <c r="B394" s="158">
        <v>325</v>
      </c>
      <c r="C394" s="158">
        <v>325</v>
      </c>
      <c r="D394" s="158">
        <v>325</v>
      </c>
      <c r="E394" s="158">
        <v>325</v>
      </c>
      <c r="F394" s="158">
        <v>325</v>
      </c>
      <c r="G394" s="158">
        <v>325</v>
      </c>
      <c r="H394" s="109"/>
    </row>
    <row r="395" spans="1:8" ht="12.75">
      <c r="A395" s="190"/>
      <c r="B395" s="158">
        <v>72</v>
      </c>
      <c r="C395" s="158">
        <v>72</v>
      </c>
      <c r="D395" s="158">
        <v>72</v>
      </c>
      <c r="E395" s="158">
        <v>72</v>
      </c>
      <c r="F395" s="158">
        <v>72</v>
      </c>
      <c r="G395" s="158">
        <v>72</v>
      </c>
      <c r="H395" s="190"/>
    </row>
    <row r="396" spans="1:8" ht="12.75">
      <c r="A396" s="190"/>
      <c r="B396" s="158">
        <v>10</v>
      </c>
      <c r="C396" s="158">
        <v>6</v>
      </c>
      <c r="D396" s="158">
        <v>5</v>
      </c>
      <c r="E396" s="158">
        <v>5</v>
      </c>
      <c r="F396" s="158">
        <v>5</v>
      </c>
      <c r="G396" s="158">
        <v>5</v>
      </c>
      <c r="H396" s="190"/>
    </row>
    <row r="397" spans="1:8" ht="12.75">
      <c r="A397" s="109"/>
      <c r="B397" s="158">
        <v>15</v>
      </c>
      <c r="C397" s="158">
        <v>15</v>
      </c>
      <c r="D397" s="158">
        <v>15</v>
      </c>
      <c r="E397" s="158">
        <v>15</v>
      </c>
      <c r="F397" s="158">
        <v>15</v>
      </c>
      <c r="G397" s="158">
        <v>15</v>
      </c>
      <c r="H397" s="109"/>
    </row>
    <row r="398" spans="1:8" ht="12.75">
      <c r="A398" s="109"/>
      <c r="B398" s="158">
        <v>0</v>
      </c>
      <c r="C398" s="158">
        <v>0</v>
      </c>
      <c r="D398" s="158">
        <v>0</v>
      </c>
      <c r="E398" s="185">
        <v>0</v>
      </c>
      <c r="F398" s="185">
        <v>0</v>
      </c>
      <c r="G398" s="185">
        <v>0</v>
      </c>
      <c r="H398" s="109"/>
    </row>
    <row r="399" spans="1:7" ht="12.75">
      <c r="A399" s="139" t="s">
        <v>713</v>
      </c>
      <c r="B399" s="159">
        <f aca="true" t="shared" si="1" ref="B399:G399">SUM(B369:B398)</f>
        <v>6419</v>
      </c>
      <c r="C399" s="159">
        <f t="shared" si="1"/>
        <v>6575</v>
      </c>
      <c r="D399" s="159">
        <f t="shared" si="1"/>
        <v>6279</v>
      </c>
      <c r="E399" s="159">
        <f t="shared" si="1"/>
        <v>6279</v>
      </c>
      <c r="F399" s="159">
        <f t="shared" si="1"/>
        <v>6279</v>
      </c>
      <c r="G399" s="159">
        <f t="shared" si="1"/>
        <v>6279</v>
      </c>
    </row>
    <row r="400" spans="1:7" ht="12.75">
      <c r="A400" s="128"/>
      <c r="B400" s="160"/>
      <c r="C400" s="160"/>
      <c r="D400" s="160"/>
      <c r="E400" s="161"/>
      <c r="F400" s="185"/>
      <c r="G400" s="185"/>
    </row>
    <row r="401" spans="1:7" ht="12.75">
      <c r="A401" s="128" t="s">
        <v>276</v>
      </c>
      <c r="B401" s="160">
        <v>22</v>
      </c>
      <c r="C401" s="160">
        <v>0</v>
      </c>
      <c r="D401" s="160">
        <v>0</v>
      </c>
      <c r="E401" s="160">
        <v>0</v>
      </c>
      <c r="F401" s="160">
        <v>0</v>
      </c>
      <c r="G401" s="160">
        <v>0</v>
      </c>
    </row>
    <row r="402" spans="1:7" ht="12.75">
      <c r="A402" s="128" t="s">
        <v>277</v>
      </c>
      <c r="B402" s="160">
        <v>25</v>
      </c>
      <c r="C402" s="160">
        <v>0</v>
      </c>
      <c r="D402" s="160">
        <v>0</v>
      </c>
      <c r="E402" s="160">
        <v>0</v>
      </c>
      <c r="F402" s="160">
        <v>0</v>
      </c>
      <c r="G402" s="160">
        <v>0</v>
      </c>
    </row>
    <row r="403" spans="1:7" ht="12.75">
      <c r="A403" s="128" t="s">
        <v>278</v>
      </c>
      <c r="B403" s="160">
        <v>50</v>
      </c>
      <c r="C403" s="160">
        <v>0</v>
      </c>
      <c r="D403" s="160">
        <v>0</v>
      </c>
      <c r="E403" s="160">
        <v>0</v>
      </c>
      <c r="F403" s="160">
        <v>0</v>
      </c>
      <c r="G403" s="160">
        <v>0</v>
      </c>
    </row>
    <row r="404" spans="1:7" ht="12.75">
      <c r="A404" s="128" t="s">
        <v>397</v>
      </c>
      <c r="B404" s="160">
        <v>33</v>
      </c>
      <c r="C404" s="160">
        <v>33</v>
      </c>
      <c r="D404" s="160">
        <v>33</v>
      </c>
      <c r="E404" s="161">
        <v>33</v>
      </c>
      <c r="F404" s="185">
        <v>0</v>
      </c>
      <c r="G404" s="185">
        <v>0</v>
      </c>
    </row>
    <row r="405" spans="1:7" ht="12.75">
      <c r="A405" s="128" t="s">
        <v>398</v>
      </c>
      <c r="B405" s="160">
        <v>32</v>
      </c>
      <c r="C405" s="160">
        <v>32</v>
      </c>
      <c r="D405" s="160">
        <v>32</v>
      </c>
      <c r="E405" s="161">
        <v>32</v>
      </c>
      <c r="F405" s="185">
        <v>0</v>
      </c>
      <c r="G405" s="185">
        <v>0</v>
      </c>
    </row>
    <row r="406" spans="1:7" ht="12.75">
      <c r="A406" s="128" t="s">
        <v>399</v>
      </c>
      <c r="B406" s="160">
        <v>105</v>
      </c>
      <c r="C406" s="160">
        <v>105</v>
      </c>
      <c r="D406" s="160">
        <v>105</v>
      </c>
      <c r="E406" s="161">
        <v>105</v>
      </c>
      <c r="F406" s="185">
        <v>0</v>
      </c>
      <c r="G406" s="185">
        <v>0</v>
      </c>
    </row>
    <row r="407" spans="1:7" ht="12.75">
      <c r="A407" s="139" t="s">
        <v>714</v>
      </c>
      <c r="B407" s="159">
        <f aca="true" t="shared" si="2" ref="B407:G407">SUM(B401:B406)</f>
        <v>267</v>
      </c>
      <c r="C407" s="159">
        <f t="shared" si="2"/>
        <v>170</v>
      </c>
      <c r="D407" s="159">
        <f t="shared" si="2"/>
        <v>170</v>
      </c>
      <c r="E407" s="159">
        <f t="shared" si="2"/>
        <v>170</v>
      </c>
      <c r="F407" s="159">
        <f t="shared" si="2"/>
        <v>0</v>
      </c>
      <c r="G407" s="159">
        <f t="shared" si="2"/>
        <v>0</v>
      </c>
    </row>
    <row r="408" spans="1:7" ht="12.75">
      <c r="A408" s="128"/>
      <c r="B408" s="160"/>
      <c r="C408" s="160"/>
      <c r="D408" s="160"/>
      <c r="E408" s="161"/>
      <c r="F408" s="185"/>
      <c r="G408" s="185"/>
    </row>
    <row r="409" spans="1:7" ht="12.75">
      <c r="A409" s="128" t="s">
        <v>788</v>
      </c>
      <c r="B409" s="160">
        <v>36</v>
      </c>
      <c r="C409" s="160">
        <v>36</v>
      </c>
      <c r="D409" s="160">
        <v>36</v>
      </c>
      <c r="E409" s="161">
        <v>36</v>
      </c>
      <c r="F409" s="185">
        <v>36</v>
      </c>
      <c r="G409" s="185">
        <v>36</v>
      </c>
    </row>
    <row r="410" spans="1:7" ht="12.75">
      <c r="A410" s="128" t="s">
        <v>789</v>
      </c>
      <c r="B410" s="160">
        <v>600</v>
      </c>
      <c r="C410" s="160">
        <v>600</v>
      </c>
      <c r="D410" s="160">
        <v>600</v>
      </c>
      <c r="E410" s="161">
        <v>600</v>
      </c>
      <c r="F410" s="185">
        <v>600</v>
      </c>
      <c r="G410" s="185">
        <v>600</v>
      </c>
    </row>
    <row r="411" spans="1:7" ht="12.75">
      <c r="A411" s="128" t="s">
        <v>790</v>
      </c>
      <c r="B411" s="160">
        <v>0</v>
      </c>
      <c r="C411" s="160">
        <v>100</v>
      </c>
      <c r="D411" s="160">
        <v>100</v>
      </c>
      <c r="E411" s="161">
        <v>100</v>
      </c>
      <c r="F411" s="185">
        <v>100</v>
      </c>
      <c r="G411" s="185">
        <v>100</v>
      </c>
    </row>
    <row r="412" spans="1:7" ht="12.75">
      <c r="A412" s="191" t="s">
        <v>791</v>
      </c>
      <c r="B412" s="160">
        <v>220</v>
      </c>
      <c r="C412" s="160">
        <v>220</v>
      </c>
      <c r="D412" s="160">
        <v>220</v>
      </c>
      <c r="E412" s="161">
        <v>220</v>
      </c>
      <c r="F412" s="185">
        <v>220</v>
      </c>
      <c r="G412" s="185">
        <v>220</v>
      </c>
    </row>
    <row r="413" spans="1:7" ht="12.75">
      <c r="A413" s="191" t="s">
        <v>792</v>
      </c>
      <c r="B413" s="160">
        <v>0</v>
      </c>
      <c r="C413" s="160">
        <v>150</v>
      </c>
      <c r="D413" s="160">
        <v>150</v>
      </c>
      <c r="E413" s="161">
        <v>150</v>
      </c>
      <c r="F413" s="185">
        <v>150</v>
      </c>
      <c r="G413" s="185">
        <v>150</v>
      </c>
    </row>
    <row r="414" spans="1:7" ht="12.75">
      <c r="A414" s="26" t="s">
        <v>787</v>
      </c>
      <c r="B414" s="159">
        <f aca="true" t="shared" si="3" ref="B414:G414">SUM(B409:B413)</f>
        <v>856</v>
      </c>
      <c r="C414" s="159">
        <f t="shared" si="3"/>
        <v>1106</v>
      </c>
      <c r="D414" s="159">
        <f t="shared" si="3"/>
        <v>1106</v>
      </c>
      <c r="E414" s="159">
        <f t="shared" si="3"/>
        <v>1106</v>
      </c>
      <c r="F414" s="159">
        <f t="shared" si="3"/>
        <v>1106</v>
      </c>
      <c r="G414" s="159">
        <f t="shared" si="3"/>
        <v>1106</v>
      </c>
    </row>
    <row r="415" spans="1:7" ht="12.75">
      <c r="A415" s="128"/>
      <c r="B415" s="160"/>
      <c r="C415" s="160"/>
      <c r="D415" s="160"/>
      <c r="E415" s="161"/>
      <c r="F415" s="185"/>
      <c r="G415" s="185"/>
    </row>
    <row r="416" spans="1:7" ht="12.75">
      <c r="A416" s="128" t="s">
        <v>692</v>
      </c>
      <c r="B416" s="160">
        <v>136</v>
      </c>
      <c r="C416" s="160">
        <v>136</v>
      </c>
      <c r="D416" s="160">
        <v>136</v>
      </c>
      <c r="E416" s="160">
        <v>136</v>
      </c>
      <c r="F416" s="160">
        <v>136</v>
      </c>
      <c r="G416" s="160">
        <v>136</v>
      </c>
    </row>
    <row r="417" spans="1:7" ht="12.75">
      <c r="A417" s="128" t="s">
        <v>693</v>
      </c>
      <c r="B417" s="160">
        <v>141</v>
      </c>
      <c r="C417" s="160">
        <v>141</v>
      </c>
      <c r="D417" s="160">
        <v>141</v>
      </c>
      <c r="E417" s="160">
        <v>141</v>
      </c>
      <c r="F417" s="160">
        <v>141</v>
      </c>
      <c r="G417" s="160">
        <v>141</v>
      </c>
    </row>
    <row r="418" spans="1:7" ht="12.75">
      <c r="A418" s="128" t="s">
        <v>694</v>
      </c>
      <c r="B418" s="160">
        <v>300</v>
      </c>
      <c r="C418" s="160">
        <v>300</v>
      </c>
      <c r="D418" s="160">
        <v>300</v>
      </c>
      <c r="E418" s="160">
        <v>300</v>
      </c>
      <c r="F418" s="160">
        <v>300</v>
      </c>
      <c r="G418" s="160">
        <v>300</v>
      </c>
    </row>
    <row r="419" spans="1:7" ht="12.75">
      <c r="A419" s="128" t="s">
        <v>695</v>
      </c>
      <c r="B419" s="160">
        <v>136</v>
      </c>
      <c r="C419" s="160">
        <v>136</v>
      </c>
      <c r="D419" s="160">
        <v>136</v>
      </c>
      <c r="E419" s="160">
        <v>136</v>
      </c>
      <c r="F419" s="160">
        <v>136</v>
      </c>
      <c r="G419" s="160">
        <v>136</v>
      </c>
    </row>
    <row r="420" spans="1:7" ht="12.75">
      <c r="A420" s="128" t="s">
        <v>696</v>
      </c>
      <c r="B420" s="160">
        <v>139</v>
      </c>
      <c r="C420" s="160">
        <v>139</v>
      </c>
      <c r="D420" s="160">
        <v>139</v>
      </c>
      <c r="E420" s="160">
        <v>139</v>
      </c>
      <c r="F420" s="160">
        <v>139</v>
      </c>
      <c r="G420" s="160">
        <v>139</v>
      </c>
    </row>
    <row r="421" spans="1:7" ht="12.75">
      <c r="A421" s="128" t="s">
        <v>697</v>
      </c>
      <c r="B421" s="160">
        <v>299</v>
      </c>
      <c r="C421" s="160">
        <v>299</v>
      </c>
      <c r="D421" s="160">
        <v>299</v>
      </c>
      <c r="E421" s="160">
        <v>299</v>
      </c>
      <c r="F421" s="160">
        <v>299</v>
      </c>
      <c r="G421" s="160">
        <v>299</v>
      </c>
    </row>
    <row r="422" spans="1:7" ht="12.75">
      <c r="A422" s="128" t="s">
        <v>577</v>
      </c>
      <c r="B422" s="160">
        <v>161</v>
      </c>
      <c r="C422" s="160">
        <v>161</v>
      </c>
      <c r="D422" s="160">
        <v>161</v>
      </c>
      <c r="E422" s="161">
        <v>161</v>
      </c>
      <c r="F422" s="185">
        <v>161</v>
      </c>
      <c r="G422" s="185">
        <v>161</v>
      </c>
    </row>
    <row r="423" spans="1:7" ht="12.75">
      <c r="A423" s="128" t="s">
        <v>578</v>
      </c>
      <c r="B423" s="160">
        <v>132</v>
      </c>
      <c r="C423" s="160">
        <v>132</v>
      </c>
      <c r="D423" s="160">
        <v>132</v>
      </c>
      <c r="E423" s="160">
        <v>132</v>
      </c>
      <c r="F423" s="160">
        <v>132</v>
      </c>
      <c r="G423" s="160">
        <v>132</v>
      </c>
    </row>
    <row r="424" spans="1:7" ht="12.75">
      <c r="A424" s="128" t="s">
        <v>579</v>
      </c>
      <c r="B424" s="160">
        <v>151</v>
      </c>
      <c r="C424" s="160">
        <v>151</v>
      </c>
      <c r="D424" s="160">
        <v>151</v>
      </c>
      <c r="E424" s="160">
        <v>151</v>
      </c>
      <c r="F424" s="160">
        <v>151</v>
      </c>
      <c r="G424" s="160">
        <v>151</v>
      </c>
    </row>
    <row r="425" spans="1:7" ht="12.75">
      <c r="A425" s="128" t="s">
        <v>580</v>
      </c>
      <c r="B425" s="160">
        <v>389</v>
      </c>
      <c r="C425" s="160">
        <v>389</v>
      </c>
      <c r="D425" s="160">
        <v>389</v>
      </c>
      <c r="E425" s="160">
        <v>389</v>
      </c>
      <c r="F425" s="160">
        <v>389</v>
      </c>
      <c r="G425" s="160">
        <v>389</v>
      </c>
    </row>
    <row r="426" spans="1:7" ht="12.75">
      <c r="A426" s="128" t="s">
        <v>581</v>
      </c>
      <c r="B426" s="160">
        <v>152</v>
      </c>
      <c r="C426" s="160">
        <v>152</v>
      </c>
      <c r="D426" s="160">
        <v>152</v>
      </c>
      <c r="E426" s="160">
        <v>152</v>
      </c>
      <c r="F426" s="160">
        <v>152</v>
      </c>
      <c r="G426" s="160">
        <v>152</v>
      </c>
    </row>
    <row r="427" spans="1:7" ht="12.75">
      <c r="A427" s="128" t="s">
        <v>582</v>
      </c>
      <c r="B427" s="160">
        <v>128</v>
      </c>
      <c r="C427" s="160">
        <v>128</v>
      </c>
      <c r="D427" s="160">
        <v>128</v>
      </c>
      <c r="E427" s="160">
        <v>128</v>
      </c>
      <c r="F427" s="160">
        <v>128</v>
      </c>
      <c r="G427" s="160">
        <v>128</v>
      </c>
    </row>
    <row r="428" spans="1:7" ht="12.75">
      <c r="A428" s="128" t="s">
        <v>583</v>
      </c>
      <c r="B428" s="160">
        <v>146</v>
      </c>
      <c r="C428" s="160">
        <v>146</v>
      </c>
      <c r="D428" s="160">
        <v>146</v>
      </c>
      <c r="E428" s="160">
        <v>146</v>
      </c>
      <c r="F428" s="160">
        <v>146</v>
      </c>
      <c r="G428" s="160">
        <v>146</v>
      </c>
    </row>
    <row r="429" spans="1:7" ht="12.75">
      <c r="A429" s="128" t="s">
        <v>584</v>
      </c>
      <c r="B429" s="160">
        <v>400</v>
      </c>
      <c r="C429" s="160">
        <v>400</v>
      </c>
      <c r="D429" s="160">
        <v>400</v>
      </c>
      <c r="E429" s="160">
        <v>400</v>
      </c>
      <c r="F429" s="160">
        <v>400</v>
      </c>
      <c r="G429" s="160">
        <v>400</v>
      </c>
    </row>
    <row r="430" spans="1:7" ht="12.75">
      <c r="A430" s="139" t="s">
        <v>715</v>
      </c>
      <c r="B430" s="159">
        <f aca="true" t="shared" si="4" ref="B430:G430">SUM(B416:B429)</f>
        <v>2810</v>
      </c>
      <c r="C430" s="159">
        <f t="shared" si="4"/>
        <v>2810</v>
      </c>
      <c r="D430" s="159">
        <f t="shared" si="4"/>
        <v>2810</v>
      </c>
      <c r="E430" s="159">
        <f t="shared" si="4"/>
        <v>2810</v>
      </c>
      <c r="F430" s="159">
        <f t="shared" si="4"/>
        <v>2810</v>
      </c>
      <c r="G430" s="159">
        <f t="shared" si="4"/>
        <v>2810</v>
      </c>
    </row>
    <row r="431" spans="1:7" ht="12.75">
      <c r="A431" s="128"/>
      <c r="B431" s="160"/>
      <c r="C431" s="160"/>
      <c r="D431" s="160"/>
      <c r="E431" s="161"/>
      <c r="F431" s="185"/>
      <c r="G431" s="185"/>
    </row>
    <row r="432" spans="1:7" ht="12.75">
      <c r="A432" s="128" t="s">
        <v>679</v>
      </c>
      <c r="B432" s="160">
        <v>40.9</v>
      </c>
      <c r="C432" s="160">
        <v>40.9</v>
      </c>
      <c r="D432" s="160">
        <v>40.9</v>
      </c>
      <c r="E432" s="161">
        <v>40.9</v>
      </c>
      <c r="F432" s="185">
        <v>40.9</v>
      </c>
      <c r="G432" s="185">
        <v>40.9</v>
      </c>
    </row>
    <row r="433" spans="1:7" ht="12.75">
      <c r="A433" s="128" t="s">
        <v>800</v>
      </c>
      <c r="B433" s="160">
        <v>120</v>
      </c>
      <c r="C433" s="160">
        <v>120</v>
      </c>
      <c r="D433" s="160">
        <v>120</v>
      </c>
      <c r="E433" s="160">
        <v>120</v>
      </c>
      <c r="F433" s="160">
        <v>120</v>
      </c>
      <c r="G433" s="160">
        <v>120</v>
      </c>
    </row>
    <row r="434" spans="1:7" ht="12.75">
      <c r="A434" s="128" t="s">
        <v>716</v>
      </c>
      <c r="B434" s="160">
        <v>114</v>
      </c>
      <c r="C434" s="160">
        <v>114</v>
      </c>
      <c r="D434" s="160">
        <v>114</v>
      </c>
      <c r="E434" s="161">
        <v>114</v>
      </c>
      <c r="F434" s="185">
        <v>114</v>
      </c>
      <c r="G434" s="185">
        <v>114</v>
      </c>
    </row>
    <row r="435" spans="1:7" ht="12.75">
      <c r="A435" s="128" t="s">
        <v>674</v>
      </c>
      <c r="B435" s="160">
        <v>30</v>
      </c>
      <c r="C435" s="160">
        <v>30</v>
      </c>
      <c r="D435" s="160">
        <v>30</v>
      </c>
      <c r="E435" s="161">
        <v>30</v>
      </c>
      <c r="F435" s="185">
        <v>30</v>
      </c>
      <c r="G435" s="185">
        <v>30</v>
      </c>
    </row>
    <row r="436" spans="1:7" ht="12.75">
      <c r="A436" s="128" t="s">
        <v>586</v>
      </c>
      <c r="B436" s="160">
        <v>84</v>
      </c>
      <c r="C436" s="160">
        <v>84</v>
      </c>
      <c r="D436" s="160">
        <v>84</v>
      </c>
      <c r="E436" s="161">
        <v>84</v>
      </c>
      <c r="F436" s="185">
        <v>84</v>
      </c>
      <c r="G436" s="185">
        <v>84</v>
      </c>
    </row>
    <row r="437" spans="1:7" ht="12.75">
      <c r="A437" s="128" t="s">
        <v>587</v>
      </c>
      <c r="B437" s="160">
        <v>76.5</v>
      </c>
      <c r="C437" s="160">
        <v>76.5</v>
      </c>
      <c r="D437" s="160">
        <v>76.5</v>
      </c>
      <c r="E437" s="161">
        <v>76.5</v>
      </c>
      <c r="F437" s="185">
        <v>76.5</v>
      </c>
      <c r="G437" s="185">
        <v>76.5</v>
      </c>
    </row>
    <row r="438" spans="1:7" ht="12.75">
      <c r="A438" s="128" t="s">
        <v>588</v>
      </c>
      <c r="B438" s="160">
        <v>79.3</v>
      </c>
      <c r="C438" s="160">
        <v>79.3</v>
      </c>
      <c r="D438" s="160">
        <v>79.3</v>
      </c>
      <c r="E438" s="161">
        <v>79.3</v>
      </c>
      <c r="F438" s="185">
        <v>79.3</v>
      </c>
      <c r="G438" s="185">
        <v>79.3</v>
      </c>
    </row>
    <row r="439" spans="1:7" ht="12.75">
      <c r="A439" s="128" t="s">
        <v>589</v>
      </c>
      <c r="B439" s="160">
        <v>79.3</v>
      </c>
      <c r="C439" s="160">
        <v>79.3</v>
      </c>
      <c r="D439" s="160">
        <v>79.3</v>
      </c>
      <c r="E439" s="161">
        <v>79.3</v>
      </c>
      <c r="F439" s="185">
        <v>79.3</v>
      </c>
      <c r="G439" s="185">
        <v>79.3</v>
      </c>
    </row>
    <row r="440" spans="1:7" ht="12.75">
      <c r="A440" s="128" t="s">
        <v>590</v>
      </c>
      <c r="B440" s="160">
        <v>79.3</v>
      </c>
      <c r="C440" s="160">
        <v>79.3</v>
      </c>
      <c r="D440" s="160">
        <v>79.3</v>
      </c>
      <c r="E440" s="161">
        <v>79.3</v>
      </c>
      <c r="F440" s="185">
        <v>79.3</v>
      </c>
      <c r="G440" s="185">
        <v>79.3</v>
      </c>
    </row>
    <row r="441" spans="1:7" ht="13.5" customHeight="1">
      <c r="A441" s="128" t="s">
        <v>591</v>
      </c>
      <c r="B441" s="160">
        <v>40.3</v>
      </c>
      <c r="C441" s="160">
        <v>40.3</v>
      </c>
      <c r="D441" s="160">
        <v>40.3</v>
      </c>
      <c r="E441" s="161">
        <v>40.3</v>
      </c>
      <c r="F441" s="185">
        <v>40.3</v>
      </c>
      <c r="G441" s="185">
        <v>40.3</v>
      </c>
    </row>
    <row r="442" spans="1:7" ht="12.75">
      <c r="A442" s="128" t="s">
        <v>28</v>
      </c>
      <c r="B442" s="160">
        <v>99</v>
      </c>
      <c r="C442" s="160">
        <v>99</v>
      </c>
      <c r="D442" s="160">
        <v>99</v>
      </c>
      <c r="E442" s="161">
        <v>99</v>
      </c>
      <c r="F442" s="185">
        <v>99</v>
      </c>
      <c r="G442" s="185">
        <v>99</v>
      </c>
    </row>
    <row r="443" spans="1:7" ht="12.75">
      <c r="A443" s="192" t="s">
        <v>29</v>
      </c>
      <c r="B443" s="160">
        <v>61</v>
      </c>
      <c r="C443" s="160">
        <v>61</v>
      </c>
      <c r="D443" s="160">
        <v>61</v>
      </c>
      <c r="E443" s="161">
        <v>61</v>
      </c>
      <c r="F443" s="185">
        <v>61</v>
      </c>
      <c r="G443" s="185">
        <v>61</v>
      </c>
    </row>
    <row r="444" spans="1:7" ht="15" customHeight="1">
      <c r="A444" s="192" t="s">
        <v>801</v>
      </c>
      <c r="B444" s="160">
        <v>220.5</v>
      </c>
      <c r="C444" s="160">
        <v>220.5</v>
      </c>
      <c r="D444" s="160">
        <v>220.5</v>
      </c>
      <c r="E444" s="160">
        <v>220.5</v>
      </c>
      <c r="F444" s="160">
        <v>220.5</v>
      </c>
      <c r="G444" s="160">
        <v>220.5</v>
      </c>
    </row>
    <row r="445" spans="1:7" ht="12.75">
      <c r="A445" s="192" t="s">
        <v>803</v>
      </c>
      <c r="B445" s="160">
        <v>400</v>
      </c>
      <c r="C445" s="160">
        <v>400</v>
      </c>
      <c r="D445" s="160">
        <v>400</v>
      </c>
      <c r="E445" s="160">
        <v>400</v>
      </c>
      <c r="F445" s="160">
        <v>400</v>
      </c>
      <c r="G445" s="160">
        <v>400</v>
      </c>
    </row>
    <row r="446" spans="1:7" ht="12.75">
      <c r="A446" s="192" t="s">
        <v>592</v>
      </c>
      <c r="B446" s="160">
        <v>44.8</v>
      </c>
      <c r="C446" s="160">
        <v>44.8</v>
      </c>
      <c r="D446" s="160">
        <v>44.8</v>
      </c>
      <c r="E446" s="161">
        <v>44.8</v>
      </c>
      <c r="F446" s="185">
        <v>44.8</v>
      </c>
      <c r="G446" s="185">
        <v>44.8</v>
      </c>
    </row>
    <row r="447" spans="1:7" ht="12.75">
      <c r="A447" s="192" t="s">
        <v>708</v>
      </c>
      <c r="B447" s="160">
        <v>82.5</v>
      </c>
      <c r="C447" s="160">
        <v>82.5</v>
      </c>
      <c r="D447" s="160">
        <v>82.5</v>
      </c>
      <c r="E447" s="161">
        <v>82.5</v>
      </c>
      <c r="F447" s="185">
        <v>82.5</v>
      </c>
      <c r="G447" s="185">
        <v>82.5</v>
      </c>
    </row>
    <row r="448" spans="1:7" ht="12.75">
      <c r="A448" s="192" t="s">
        <v>805</v>
      </c>
      <c r="B448" s="160">
        <v>84</v>
      </c>
      <c r="C448" s="160">
        <v>84</v>
      </c>
      <c r="D448" s="160">
        <v>84</v>
      </c>
      <c r="E448" s="160">
        <v>84</v>
      </c>
      <c r="F448" s="160">
        <v>84</v>
      </c>
      <c r="G448" s="160">
        <v>84</v>
      </c>
    </row>
    <row r="449" spans="1:7" ht="12.75">
      <c r="A449" s="128" t="s">
        <v>703</v>
      </c>
      <c r="B449" s="160">
        <v>74.6</v>
      </c>
      <c r="C449" s="160">
        <v>74.6</v>
      </c>
      <c r="D449" s="160">
        <v>74.6</v>
      </c>
      <c r="E449" s="161">
        <v>74.6</v>
      </c>
      <c r="F449" s="185">
        <v>74.6</v>
      </c>
      <c r="G449" s="185">
        <v>74.6</v>
      </c>
    </row>
    <row r="450" spans="1:7" ht="12.75">
      <c r="A450" s="128" t="s">
        <v>32</v>
      </c>
      <c r="B450" s="160">
        <v>36.6</v>
      </c>
      <c r="C450" s="160">
        <v>36.6</v>
      </c>
      <c r="D450" s="160">
        <v>36.6</v>
      </c>
      <c r="E450" s="161">
        <v>36.6</v>
      </c>
      <c r="F450" s="185">
        <v>36.6</v>
      </c>
      <c r="G450" s="185">
        <v>36.6</v>
      </c>
    </row>
    <row r="451" spans="1:7" ht="12.75">
      <c r="A451" s="128" t="s">
        <v>35</v>
      </c>
      <c r="B451" s="160">
        <v>97.5</v>
      </c>
      <c r="C451" s="160">
        <v>97.5</v>
      </c>
      <c r="D451" s="160">
        <v>97.5</v>
      </c>
      <c r="E451" s="160">
        <v>97.5</v>
      </c>
      <c r="F451" s="160">
        <v>97.5</v>
      </c>
      <c r="G451" s="160">
        <v>97.5</v>
      </c>
    </row>
    <row r="452" spans="1:7" ht="12.75">
      <c r="A452" s="128" t="s">
        <v>799</v>
      </c>
      <c r="B452" s="160">
        <v>129</v>
      </c>
      <c r="C452" s="160">
        <v>129</v>
      </c>
      <c r="D452" s="160">
        <v>129</v>
      </c>
      <c r="E452" s="160">
        <v>129</v>
      </c>
      <c r="F452" s="160">
        <v>129</v>
      </c>
      <c r="G452" s="160">
        <v>129</v>
      </c>
    </row>
    <row r="453" spans="1:7" ht="12.75">
      <c r="A453" s="128" t="s">
        <v>593</v>
      </c>
      <c r="B453" s="160">
        <v>150</v>
      </c>
      <c r="C453" s="160">
        <v>150</v>
      </c>
      <c r="D453" s="160">
        <v>150</v>
      </c>
      <c r="E453" s="161">
        <v>150</v>
      </c>
      <c r="F453" s="185">
        <v>150</v>
      </c>
      <c r="G453" s="185">
        <v>150</v>
      </c>
    </row>
    <row r="454" spans="1:7" ht="12.75">
      <c r="A454" s="104" t="s">
        <v>850</v>
      </c>
      <c r="B454" s="160">
        <v>80</v>
      </c>
      <c r="C454" s="160">
        <v>80</v>
      </c>
      <c r="D454" s="160">
        <v>80</v>
      </c>
      <c r="E454" s="161">
        <v>80</v>
      </c>
      <c r="F454" s="185">
        <v>80</v>
      </c>
      <c r="G454" s="185">
        <v>80</v>
      </c>
    </row>
    <row r="455" spans="1:7" ht="12.75">
      <c r="A455" s="104" t="s">
        <v>851</v>
      </c>
      <c r="B455" s="160">
        <v>80</v>
      </c>
      <c r="C455" s="160">
        <v>80</v>
      </c>
      <c r="D455" s="160">
        <v>80</v>
      </c>
      <c r="E455" s="161">
        <v>80</v>
      </c>
      <c r="F455" s="185">
        <v>80</v>
      </c>
      <c r="G455" s="185">
        <v>80</v>
      </c>
    </row>
    <row r="456" spans="1:7" ht="12.75">
      <c r="A456" s="139" t="s">
        <v>717</v>
      </c>
      <c r="B456" s="159">
        <f aca="true" t="shared" si="5" ref="B456:G456">SUM(B432:B455)</f>
        <v>2383.0999999999995</v>
      </c>
      <c r="C456" s="159">
        <f t="shared" si="5"/>
        <v>2383.0999999999995</v>
      </c>
      <c r="D456" s="159">
        <f t="shared" si="5"/>
        <v>2383.0999999999995</v>
      </c>
      <c r="E456" s="159">
        <f t="shared" si="5"/>
        <v>2383.0999999999995</v>
      </c>
      <c r="F456" s="159">
        <f t="shared" si="5"/>
        <v>2383.0999999999995</v>
      </c>
      <c r="G456" s="159">
        <f t="shared" si="5"/>
        <v>2383.0999999999995</v>
      </c>
    </row>
    <row r="457" spans="1:7" ht="12.75">
      <c r="A457" s="139"/>
      <c r="B457" s="159"/>
      <c r="C457" s="159"/>
      <c r="D457" s="159"/>
      <c r="E457" s="159"/>
      <c r="F457" s="159"/>
      <c r="G457" s="159"/>
    </row>
    <row r="458" spans="1:7" ht="12.75">
      <c r="A458" s="128" t="s">
        <v>837</v>
      </c>
      <c r="B458" s="160">
        <v>0</v>
      </c>
      <c r="C458" s="160">
        <v>86</v>
      </c>
      <c r="D458" s="160">
        <v>86</v>
      </c>
      <c r="E458" s="160">
        <v>86</v>
      </c>
      <c r="F458" s="160">
        <v>86</v>
      </c>
      <c r="G458" s="160">
        <v>86</v>
      </c>
    </row>
    <row r="459" spans="1:7" ht="12.75">
      <c r="A459" s="128" t="s">
        <v>844</v>
      </c>
      <c r="B459" s="160">
        <v>0</v>
      </c>
      <c r="C459" s="160">
        <v>86</v>
      </c>
      <c r="D459" s="160">
        <v>86</v>
      </c>
      <c r="E459" s="160">
        <v>86</v>
      </c>
      <c r="F459" s="160">
        <v>86</v>
      </c>
      <c r="G459" s="160">
        <v>86</v>
      </c>
    </row>
    <row r="460" spans="1:7" ht="12.75">
      <c r="A460" s="128" t="s">
        <v>845</v>
      </c>
      <c r="B460" s="160">
        <v>0</v>
      </c>
      <c r="C460" s="160">
        <v>103</v>
      </c>
      <c r="D460" s="160">
        <v>103</v>
      </c>
      <c r="E460" s="160">
        <v>103</v>
      </c>
      <c r="F460" s="160">
        <v>103</v>
      </c>
      <c r="G460" s="160">
        <v>103</v>
      </c>
    </row>
    <row r="461" spans="1:7" ht="12.75">
      <c r="A461" s="128" t="s">
        <v>886</v>
      </c>
      <c r="B461" s="160">
        <v>0</v>
      </c>
      <c r="C461" s="160">
        <v>0</v>
      </c>
      <c r="D461" s="160">
        <v>0</v>
      </c>
      <c r="E461" s="160">
        <v>0</v>
      </c>
      <c r="F461" s="160">
        <v>750</v>
      </c>
      <c r="G461" s="160">
        <v>750</v>
      </c>
    </row>
    <row r="462" spans="1:7" ht="12.75">
      <c r="A462" s="86" t="s">
        <v>839</v>
      </c>
      <c r="B462" s="163">
        <v>0</v>
      </c>
      <c r="C462" s="163">
        <v>85</v>
      </c>
      <c r="D462" s="163">
        <v>85</v>
      </c>
      <c r="E462" s="163">
        <v>85</v>
      </c>
      <c r="F462" s="163">
        <v>85</v>
      </c>
      <c r="G462" s="163">
        <v>85</v>
      </c>
    </row>
    <row r="463" spans="1:7" ht="12.75">
      <c r="A463" s="86" t="s">
        <v>842</v>
      </c>
      <c r="B463" s="163">
        <v>0</v>
      </c>
      <c r="C463" s="163">
        <v>85</v>
      </c>
      <c r="D463" s="163">
        <v>85</v>
      </c>
      <c r="E463" s="163">
        <v>85</v>
      </c>
      <c r="F463" s="163">
        <v>85</v>
      </c>
      <c r="G463" s="163">
        <v>85</v>
      </c>
    </row>
    <row r="464" spans="1:7" ht="12.75">
      <c r="A464" s="86" t="s">
        <v>843</v>
      </c>
      <c r="B464" s="163">
        <v>0</v>
      </c>
      <c r="C464" s="163">
        <v>105</v>
      </c>
      <c r="D464" s="163">
        <v>105</v>
      </c>
      <c r="E464" s="163">
        <v>105</v>
      </c>
      <c r="F464" s="163">
        <v>105</v>
      </c>
      <c r="G464" s="163">
        <v>105</v>
      </c>
    </row>
    <row r="465" spans="1:7" ht="12.75">
      <c r="A465" s="47" t="s">
        <v>654</v>
      </c>
      <c r="B465" s="159">
        <f aca="true" t="shared" si="6" ref="B465:G465">SUM(B458:B464)</f>
        <v>0</v>
      </c>
      <c r="C465" s="159">
        <f t="shared" si="6"/>
        <v>550</v>
      </c>
      <c r="D465" s="159">
        <f t="shared" si="6"/>
        <v>550</v>
      </c>
      <c r="E465" s="159">
        <f t="shared" si="6"/>
        <v>550</v>
      </c>
      <c r="F465" s="159">
        <f t="shared" si="6"/>
        <v>1300</v>
      </c>
      <c r="G465" s="159">
        <f t="shared" si="6"/>
        <v>1300</v>
      </c>
    </row>
    <row r="466" spans="1:12" ht="12.75">
      <c r="A466" s="157"/>
      <c r="B466" s="163"/>
      <c r="C466" s="163"/>
      <c r="D466" s="163"/>
      <c r="E466" s="162"/>
      <c r="F466" s="162"/>
      <c r="G466" s="162"/>
      <c r="H466" s="110"/>
      <c r="I466" s="110"/>
      <c r="J466" s="110"/>
      <c r="K466" s="110"/>
      <c r="L466" s="110"/>
    </row>
    <row r="467" spans="1:12" ht="12.75">
      <c r="A467" s="86" t="s">
        <v>888</v>
      </c>
      <c r="B467" s="163">
        <v>0</v>
      </c>
      <c r="C467" s="163">
        <v>130.5</v>
      </c>
      <c r="D467" s="163">
        <v>130.5</v>
      </c>
      <c r="E467" s="163">
        <v>130.5</v>
      </c>
      <c r="F467" s="163">
        <v>130.5</v>
      </c>
      <c r="G467" s="163">
        <v>130.5</v>
      </c>
      <c r="H467" s="110"/>
      <c r="I467" s="110"/>
      <c r="J467" s="110"/>
      <c r="K467" s="110"/>
      <c r="L467" s="110"/>
    </row>
    <row r="468" spans="1:7" ht="12.75">
      <c r="A468" s="86" t="s">
        <v>852</v>
      </c>
      <c r="B468" s="163">
        <v>0</v>
      </c>
      <c r="C468" s="163">
        <v>233</v>
      </c>
      <c r="D468" s="163">
        <v>233</v>
      </c>
      <c r="E468" s="163">
        <v>233</v>
      </c>
      <c r="F468" s="163">
        <v>233</v>
      </c>
      <c r="G468" s="163">
        <v>233</v>
      </c>
    </row>
    <row r="469" spans="1:7" ht="12.75">
      <c r="A469" s="86" t="s">
        <v>802</v>
      </c>
      <c r="B469" s="163">
        <v>0</v>
      </c>
      <c r="C469" s="163">
        <v>215</v>
      </c>
      <c r="D469" s="163">
        <v>215</v>
      </c>
      <c r="E469" s="163">
        <v>215</v>
      </c>
      <c r="F469" s="163">
        <v>215</v>
      </c>
      <c r="G469" s="163">
        <v>215</v>
      </c>
    </row>
    <row r="470" spans="1:7" ht="12.75">
      <c r="A470" s="192" t="s">
        <v>882</v>
      </c>
      <c r="B470" s="160">
        <v>0</v>
      </c>
      <c r="C470" s="160">
        <v>186.3</v>
      </c>
      <c r="D470" s="160">
        <v>186.3</v>
      </c>
      <c r="E470" s="160">
        <v>186.3</v>
      </c>
      <c r="F470" s="160">
        <v>186.3</v>
      </c>
      <c r="G470" s="160">
        <v>186.3</v>
      </c>
    </row>
    <row r="471" spans="1:7" ht="12.75">
      <c r="A471" s="86" t="s">
        <v>884</v>
      </c>
      <c r="B471" s="163">
        <v>0</v>
      </c>
      <c r="C471" s="163">
        <v>0</v>
      </c>
      <c r="D471" s="163">
        <v>116</v>
      </c>
      <c r="E471" s="163">
        <v>116</v>
      </c>
      <c r="F471" s="163">
        <v>116</v>
      </c>
      <c r="G471" s="163">
        <v>116</v>
      </c>
    </row>
    <row r="472" spans="1:7" ht="12.75">
      <c r="A472" s="86" t="s">
        <v>804</v>
      </c>
      <c r="B472" s="163">
        <v>0</v>
      </c>
      <c r="C472" s="163">
        <v>200</v>
      </c>
      <c r="D472" s="163">
        <v>200</v>
      </c>
      <c r="E472" s="163">
        <v>200</v>
      </c>
      <c r="F472" s="163">
        <v>200</v>
      </c>
      <c r="G472" s="163">
        <v>200</v>
      </c>
    </row>
    <row r="473" spans="1:7" ht="12.75">
      <c r="A473" s="86" t="s">
        <v>885</v>
      </c>
      <c r="B473" s="163">
        <v>0</v>
      </c>
      <c r="C473" s="163">
        <v>0</v>
      </c>
      <c r="D473" s="163">
        <v>200</v>
      </c>
      <c r="E473" s="163">
        <v>200</v>
      </c>
      <c r="F473" s="163">
        <v>200</v>
      </c>
      <c r="G473" s="163">
        <v>200</v>
      </c>
    </row>
    <row r="474" spans="1:7" ht="12.75">
      <c r="A474" s="157" t="s">
        <v>705</v>
      </c>
      <c r="B474" s="163">
        <v>0</v>
      </c>
      <c r="C474" s="163">
        <v>0</v>
      </c>
      <c r="D474" s="163">
        <v>175</v>
      </c>
      <c r="E474" s="163">
        <v>175</v>
      </c>
      <c r="F474" s="162">
        <v>175</v>
      </c>
      <c r="G474" s="162">
        <v>175</v>
      </c>
    </row>
    <row r="475" spans="1:7" ht="12.75">
      <c r="A475" s="157" t="s">
        <v>38</v>
      </c>
      <c r="B475" s="163">
        <v>0</v>
      </c>
      <c r="C475" s="163">
        <v>60</v>
      </c>
      <c r="D475" s="163">
        <v>60</v>
      </c>
      <c r="E475" s="163">
        <v>60</v>
      </c>
      <c r="F475" s="162">
        <v>60</v>
      </c>
      <c r="G475" s="162">
        <v>60</v>
      </c>
    </row>
    <row r="476" spans="1:7" ht="12.75">
      <c r="A476" s="157" t="s">
        <v>721</v>
      </c>
      <c r="B476" s="163">
        <v>0</v>
      </c>
      <c r="C476" s="163">
        <v>60</v>
      </c>
      <c r="D476" s="163">
        <v>60</v>
      </c>
      <c r="E476" s="163">
        <v>60</v>
      </c>
      <c r="F476" s="163">
        <v>60</v>
      </c>
      <c r="G476" s="163">
        <v>60</v>
      </c>
    </row>
    <row r="477" spans="1:7" ht="12.75">
      <c r="A477" s="47" t="s">
        <v>594</v>
      </c>
      <c r="B477" s="159">
        <f aca="true" t="shared" si="7" ref="B477:G477">SUM(B467:B476)</f>
        <v>0</v>
      </c>
      <c r="C477" s="159">
        <f t="shared" si="7"/>
        <v>1084.8</v>
      </c>
      <c r="D477" s="159">
        <f t="shared" si="7"/>
        <v>1575.8</v>
      </c>
      <c r="E477" s="159">
        <f t="shared" si="7"/>
        <v>1575.8</v>
      </c>
      <c r="F477" s="159">
        <f t="shared" si="7"/>
        <v>1575.8</v>
      </c>
      <c r="G477" s="159">
        <f t="shared" si="7"/>
        <v>1575.8</v>
      </c>
    </row>
    <row r="478" spans="1:7" ht="12.75">
      <c r="A478" s="157"/>
      <c r="B478" s="163"/>
      <c r="C478" s="163"/>
      <c r="D478" s="163"/>
      <c r="E478" s="162"/>
      <c r="F478" s="162"/>
      <c r="G478" s="162"/>
    </row>
    <row r="479" spans="1:7" ht="12.75">
      <c r="A479" s="157" t="s">
        <v>372</v>
      </c>
      <c r="B479" s="163">
        <v>0</v>
      </c>
      <c r="C479" s="163">
        <v>0</v>
      </c>
      <c r="D479" s="162">
        <v>196</v>
      </c>
      <c r="E479" s="162">
        <v>196</v>
      </c>
      <c r="F479" s="162">
        <v>196</v>
      </c>
      <c r="G479" s="162">
        <v>196</v>
      </c>
    </row>
    <row r="480" spans="1:7" ht="12.75">
      <c r="A480" s="157" t="s">
        <v>373</v>
      </c>
      <c r="B480" s="163">
        <v>0</v>
      </c>
      <c r="C480" s="163">
        <v>0</v>
      </c>
      <c r="D480" s="162">
        <v>197</v>
      </c>
      <c r="E480" s="162">
        <v>197</v>
      </c>
      <c r="F480" s="162">
        <v>197</v>
      </c>
      <c r="G480" s="162">
        <v>197</v>
      </c>
    </row>
    <row r="481" spans="1:7" ht="12.75">
      <c r="A481" s="157" t="s">
        <v>400</v>
      </c>
      <c r="B481" s="164">
        <v>0</v>
      </c>
      <c r="C481" s="164">
        <v>0</v>
      </c>
      <c r="D481" s="164">
        <v>0</v>
      </c>
      <c r="E481" s="162">
        <v>58</v>
      </c>
      <c r="F481" s="162">
        <v>58</v>
      </c>
      <c r="G481" s="162">
        <v>58</v>
      </c>
    </row>
    <row r="482" spans="1:7" ht="12.75">
      <c r="A482" s="146" t="s">
        <v>722</v>
      </c>
      <c r="B482" s="165">
        <f aca="true" t="shared" si="8" ref="B482:G482">SUM(B479:B481)</f>
        <v>0</v>
      </c>
      <c r="C482" s="165">
        <f t="shared" si="8"/>
        <v>0</v>
      </c>
      <c r="D482" s="165">
        <f t="shared" si="8"/>
        <v>393</v>
      </c>
      <c r="E482" s="165">
        <f t="shared" si="8"/>
        <v>451</v>
      </c>
      <c r="F482" s="165">
        <f t="shared" si="8"/>
        <v>451</v>
      </c>
      <c r="G482" s="165">
        <f t="shared" si="8"/>
        <v>451</v>
      </c>
    </row>
    <row r="483" spans="1:7" ht="12.75" customHeight="1">
      <c r="A483" s="148"/>
      <c r="B483" s="166"/>
      <c r="C483" s="166"/>
      <c r="D483" s="166"/>
      <c r="E483" s="166"/>
      <c r="F483" s="166"/>
      <c r="G483" s="166"/>
    </row>
    <row r="484" spans="1:7" ht="12.75">
      <c r="A484" s="148" t="s">
        <v>275</v>
      </c>
      <c r="B484" s="166">
        <v>12</v>
      </c>
      <c r="C484" s="166">
        <v>12</v>
      </c>
      <c r="D484" s="166">
        <v>12</v>
      </c>
      <c r="E484" s="166">
        <v>12</v>
      </c>
      <c r="F484" s="166">
        <v>12</v>
      </c>
      <c r="G484" s="166">
        <v>12</v>
      </c>
    </row>
    <row r="485" spans="1:7" ht="12.75">
      <c r="A485" s="128" t="s">
        <v>276</v>
      </c>
      <c r="B485" s="160">
        <v>0</v>
      </c>
      <c r="C485" s="160">
        <v>22</v>
      </c>
      <c r="D485" s="160">
        <v>22</v>
      </c>
      <c r="E485" s="160">
        <v>22</v>
      </c>
      <c r="F485" s="160">
        <v>22</v>
      </c>
      <c r="G485" s="160">
        <v>22</v>
      </c>
    </row>
    <row r="486" spans="1:7" ht="12.75">
      <c r="A486" s="128" t="s">
        <v>277</v>
      </c>
      <c r="B486" s="160">
        <v>0</v>
      </c>
      <c r="C486" s="160">
        <v>25</v>
      </c>
      <c r="D486" s="160">
        <v>25</v>
      </c>
      <c r="E486" s="160">
        <v>25</v>
      </c>
      <c r="F486" s="160">
        <v>25</v>
      </c>
      <c r="G486" s="160">
        <v>25</v>
      </c>
    </row>
    <row r="487" spans="1:7" ht="12.75">
      <c r="A487" s="128" t="s">
        <v>278</v>
      </c>
      <c r="B487" s="160">
        <v>0</v>
      </c>
      <c r="C487" s="160">
        <v>50</v>
      </c>
      <c r="D487" s="160">
        <v>50</v>
      </c>
      <c r="E487" s="160">
        <v>50</v>
      </c>
      <c r="F487" s="160">
        <v>50</v>
      </c>
      <c r="G487" s="160">
        <v>50</v>
      </c>
    </row>
    <row r="488" spans="1:7" ht="12.75">
      <c r="A488" s="148" t="s">
        <v>282</v>
      </c>
      <c r="B488" s="138">
        <v>337</v>
      </c>
      <c r="C488" s="138">
        <v>337</v>
      </c>
      <c r="D488" s="138">
        <v>337</v>
      </c>
      <c r="E488" s="138">
        <v>337</v>
      </c>
      <c r="F488" s="138">
        <v>337</v>
      </c>
      <c r="G488" s="138">
        <v>337</v>
      </c>
    </row>
    <row r="489" spans="1:7" ht="12.75">
      <c r="A489" s="148" t="s">
        <v>283</v>
      </c>
      <c r="B489" s="138">
        <v>347</v>
      </c>
      <c r="C489" s="138">
        <v>347</v>
      </c>
      <c r="D489" s="138">
        <v>347</v>
      </c>
      <c r="E489" s="138">
        <v>347</v>
      </c>
      <c r="F489" s="138">
        <v>347</v>
      </c>
      <c r="G489" s="138">
        <v>347</v>
      </c>
    </row>
    <row r="490" spans="1:7" ht="12.75">
      <c r="A490" s="148" t="s">
        <v>821</v>
      </c>
      <c r="B490" s="138">
        <v>751</v>
      </c>
      <c r="C490" s="138">
        <v>751</v>
      </c>
      <c r="D490" s="138">
        <v>751</v>
      </c>
      <c r="E490" s="138">
        <v>751</v>
      </c>
      <c r="F490" s="138">
        <v>751</v>
      </c>
      <c r="G490" s="138">
        <v>751</v>
      </c>
    </row>
    <row r="491" spans="1:7" ht="12.75">
      <c r="A491" s="149" t="s">
        <v>750</v>
      </c>
      <c r="B491" s="150">
        <v>138</v>
      </c>
      <c r="C491" s="150">
        <v>138</v>
      </c>
      <c r="D491" s="150">
        <v>138</v>
      </c>
      <c r="E491" s="150">
        <v>138</v>
      </c>
      <c r="F491" s="150">
        <v>138</v>
      </c>
      <c r="G491" s="150">
        <v>138</v>
      </c>
    </row>
    <row r="492" spans="1:7" ht="12.75">
      <c r="A492" s="179" t="s">
        <v>751</v>
      </c>
      <c r="B492" s="180">
        <v>255</v>
      </c>
      <c r="C492" s="180">
        <v>255</v>
      </c>
      <c r="D492" s="180">
        <v>255</v>
      </c>
      <c r="E492" s="180">
        <v>255</v>
      </c>
      <c r="F492" s="180">
        <v>255</v>
      </c>
      <c r="G492" s="180">
        <v>255</v>
      </c>
    </row>
    <row r="493" spans="1:7" ht="12.75">
      <c r="A493" s="149" t="s">
        <v>752</v>
      </c>
      <c r="B493" s="138">
        <v>112</v>
      </c>
      <c r="C493" s="138">
        <v>112</v>
      </c>
      <c r="D493" s="138">
        <v>112</v>
      </c>
      <c r="E493" s="138">
        <v>112</v>
      </c>
      <c r="F493" s="138">
        <v>112</v>
      </c>
      <c r="G493" s="138">
        <v>112</v>
      </c>
    </row>
    <row r="494" spans="1:7" ht="12.75">
      <c r="A494" s="149" t="s">
        <v>753</v>
      </c>
      <c r="B494" s="138">
        <v>100</v>
      </c>
      <c r="C494" s="138">
        <v>100</v>
      </c>
      <c r="D494" s="138">
        <v>100</v>
      </c>
      <c r="E494" s="138">
        <v>100</v>
      </c>
      <c r="F494" s="138">
        <v>100</v>
      </c>
      <c r="G494" s="138">
        <v>100</v>
      </c>
    </row>
    <row r="495" spans="1:7" ht="12.75">
      <c r="A495" s="149" t="s">
        <v>754</v>
      </c>
      <c r="B495" s="138">
        <v>378</v>
      </c>
      <c r="C495" s="138">
        <v>378</v>
      </c>
      <c r="D495" s="138">
        <v>378</v>
      </c>
      <c r="E495" s="138">
        <v>378</v>
      </c>
      <c r="F495" s="138">
        <v>378</v>
      </c>
      <c r="G495" s="138">
        <v>378</v>
      </c>
    </row>
    <row r="496" spans="1:7" ht="12.75">
      <c r="A496" s="149" t="s">
        <v>755</v>
      </c>
      <c r="B496" s="138">
        <v>36</v>
      </c>
      <c r="C496" s="138">
        <v>36</v>
      </c>
      <c r="D496" s="138">
        <v>36</v>
      </c>
      <c r="E496" s="138">
        <v>36</v>
      </c>
      <c r="F496" s="138">
        <v>36</v>
      </c>
      <c r="G496" s="138">
        <v>36</v>
      </c>
    </row>
    <row r="497" spans="1:7" ht="12.75">
      <c r="A497" s="149" t="s">
        <v>756</v>
      </c>
      <c r="B497" s="138">
        <v>68</v>
      </c>
      <c r="C497" s="138">
        <v>68</v>
      </c>
      <c r="D497" s="138">
        <v>68</v>
      </c>
      <c r="E497" s="138">
        <v>68</v>
      </c>
      <c r="F497" s="138">
        <v>68</v>
      </c>
      <c r="G497" s="138">
        <v>68</v>
      </c>
    </row>
    <row r="498" spans="1:7" ht="12.75">
      <c r="A498" s="149" t="s">
        <v>376</v>
      </c>
      <c r="B498" s="138">
        <v>71</v>
      </c>
      <c r="C498" s="138">
        <v>71</v>
      </c>
      <c r="D498" s="138">
        <v>71</v>
      </c>
      <c r="E498" s="138">
        <v>71</v>
      </c>
      <c r="F498" s="138">
        <v>71</v>
      </c>
      <c r="G498" s="138">
        <v>71</v>
      </c>
    </row>
    <row r="499" spans="1:7" ht="12.75">
      <c r="A499" s="149" t="s">
        <v>377</v>
      </c>
      <c r="B499" s="138">
        <v>110</v>
      </c>
      <c r="C499" s="138">
        <v>110</v>
      </c>
      <c r="D499" s="138">
        <v>110</v>
      </c>
      <c r="E499" s="138">
        <v>110</v>
      </c>
      <c r="F499" s="138">
        <v>110</v>
      </c>
      <c r="G499" s="138">
        <v>110</v>
      </c>
    </row>
    <row r="500" spans="1:7" ht="12.75">
      <c r="A500" s="149" t="s">
        <v>380</v>
      </c>
      <c r="B500" s="138">
        <v>23</v>
      </c>
      <c r="C500" s="138">
        <v>23</v>
      </c>
      <c r="D500" s="138">
        <v>23</v>
      </c>
      <c r="E500" s="138">
        <v>23</v>
      </c>
      <c r="F500" s="138">
        <v>23</v>
      </c>
      <c r="G500" s="138">
        <v>23</v>
      </c>
    </row>
    <row r="501" spans="1:7" ht="12.75">
      <c r="A501" s="149" t="s">
        <v>381</v>
      </c>
      <c r="B501" s="160">
        <v>23</v>
      </c>
      <c r="C501" s="138">
        <v>23</v>
      </c>
      <c r="D501" s="138">
        <v>23</v>
      </c>
      <c r="E501" s="138">
        <v>23</v>
      </c>
      <c r="F501" s="138">
        <v>23</v>
      </c>
      <c r="G501" s="138">
        <v>23</v>
      </c>
    </row>
    <row r="502" spans="1:7" ht="12.75">
      <c r="A502" s="149" t="s">
        <v>382</v>
      </c>
      <c r="B502" s="160">
        <v>149</v>
      </c>
      <c r="C502" s="138">
        <v>149</v>
      </c>
      <c r="D502" s="138">
        <v>149</v>
      </c>
      <c r="E502" s="138">
        <v>149</v>
      </c>
      <c r="F502" s="138">
        <v>149</v>
      </c>
      <c r="G502" s="138">
        <v>149</v>
      </c>
    </row>
    <row r="503" spans="1:7" ht="12.75">
      <c r="A503" s="149" t="s">
        <v>383</v>
      </c>
      <c r="B503" s="160">
        <v>48</v>
      </c>
      <c r="C503" s="138">
        <v>48</v>
      </c>
      <c r="D503" s="138">
        <v>48</v>
      </c>
      <c r="E503" s="138">
        <v>48</v>
      </c>
      <c r="F503" s="138">
        <v>48</v>
      </c>
      <c r="G503" s="138">
        <v>48</v>
      </c>
    </row>
    <row r="504" spans="1:7" ht="12.75">
      <c r="A504" s="148" t="s">
        <v>397</v>
      </c>
      <c r="B504" s="150">
        <v>0</v>
      </c>
      <c r="C504" s="150">
        <v>0</v>
      </c>
      <c r="D504" s="150">
        <v>0</v>
      </c>
      <c r="E504" s="150">
        <v>0</v>
      </c>
      <c r="F504" s="150">
        <v>33</v>
      </c>
      <c r="G504" s="150">
        <v>33</v>
      </c>
    </row>
    <row r="505" spans="1:7" ht="12.75">
      <c r="A505" s="148" t="s">
        <v>398</v>
      </c>
      <c r="B505" s="180">
        <v>0</v>
      </c>
      <c r="C505" s="180">
        <v>0</v>
      </c>
      <c r="D505" s="180">
        <v>0</v>
      </c>
      <c r="E505" s="180">
        <v>0</v>
      </c>
      <c r="F505" s="180">
        <v>32</v>
      </c>
      <c r="G505" s="180">
        <v>32</v>
      </c>
    </row>
    <row r="506" spans="1:7" ht="12.75">
      <c r="A506" s="148" t="s">
        <v>399</v>
      </c>
      <c r="B506" s="138">
        <v>0</v>
      </c>
      <c r="C506" s="138">
        <v>0</v>
      </c>
      <c r="D506" s="138">
        <v>0</v>
      </c>
      <c r="E506" s="138">
        <v>0</v>
      </c>
      <c r="F506" s="138">
        <v>105</v>
      </c>
      <c r="G506" s="138">
        <v>105</v>
      </c>
    </row>
    <row r="507" spans="1:7" ht="12.75">
      <c r="A507" s="148" t="s">
        <v>757</v>
      </c>
      <c r="B507" s="138">
        <v>95</v>
      </c>
      <c r="C507" s="138">
        <v>95</v>
      </c>
      <c r="D507" s="138">
        <v>95</v>
      </c>
      <c r="E507" s="138">
        <v>95</v>
      </c>
      <c r="F507" s="138">
        <v>95</v>
      </c>
      <c r="G507" s="138">
        <v>95</v>
      </c>
    </row>
    <row r="508" spans="1:7" ht="12.75">
      <c r="A508" s="148" t="s">
        <v>758</v>
      </c>
      <c r="B508" s="138">
        <v>75</v>
      </c>
      <c r="C508" s="138">
        <v>75</v>
      </c>
      <c r="D508" s="138">
        <v>75</v>
      </c>
      <c r="E508" s="138">
        <v>75</v>
      </c>
      <c r="F508" s="138">
        <v>75</v>
      </c>
      <c r="G508" s="138">
        <v>75</v>
      </c>
    </row>
    <row r="509" spans="1:7" ht="12.75">
      <c r="A509" s="148" t="s">
        <v>759</v>
      </c>
      <c r="B509" s="138">
        <v>75</v>
      </c>
      <c r="C509" s="138">
        <v>75</v>
      </c>
      <c r="D509" s="138">
        <v>75</v>
      </c>
      <c r="E509" s="138">
        <v>75</v>
      </c>
      <c r="F509" s="138">
        <v>75</v>
      </c>
      <c r="G509" s="138">
        <v>75</v>
      </c>
    </row>
    <row r="510" spans="1:7" ht="12.75">
      <c r="A510" s="148" t="s">
        <v>760</v>
      </c>
      <c r="B510" s="138">
        <v>164</v>
      </c>
      <c r="C510" s="138">
        <v>164</v>
      </c>
      <c r="D510" s="138">
        <v>164</v>
      </c>
      <c r="E510" s="138">
        <v>164</v>
      </c>
      <c r="F510" s="138">
        <v>164</v>
      </c>
      <c r="G510" s="138">
        <v>164</v>
      </c>
    </row>
    <row r="511" spans="1:7" ht="12.75">
      <c r="A511" s="148" t="s">
        <v>761</v>
      </c>
      <c r="B511" s="138">
        <v>243</v>
      </c>
      <c r="C511" s="138">
        <v>243</v>
      </c>
      <c r="D511" s="138">
        <v>243</v>
      </c>
      <c r="E511" s="138">
        <v>243</v>
      </c>
      <c r="F511" s="138">
        <v>243</v>
      </c>
      <c r="G511" s="138">
        <v>243</v>
      </c>
    </row>
    <row r="512" spans="1:7" ht="12.75">
      <c r="A512" s="148" t="s">
        <v>762</v>
      </c>
      <c r="B512" s="138">
        <v>127</v>
      </c>
      <c r="C512" s="138">
        <v>127</v>
      </c>
      <c r="D512" s="138">
        <v>127</v>
      </c>
      <c r="E512" s="138">
        <v>127</v>
      </c>
      <c r="F512" s="138">
        <v>127</v>
      </c>
      <c r="G512" s="138">
        <v>127</v>
      </c>
    </row>
    <row r="513" spans="1:7" ht="12.75">
      <c r="A513" s="148" t="s">
        <v>763</v>
      </c>
      <c r="B513" s="138">
        <v>457</v>
      </c>
      <c r="C513" s="138">
        <v>457</v>
      </c>
      <c r="D513" s="138">
        <v>457</v>
      </c>
      <c r="E513" s="138">
        <v>457</v>
      </c>
      <c r="F513" s="138">
        <v>457</v>
      </c>
      <c r="G513" s="138">
        <v>457</v>
      </c>
    </row>
    <row r="514" spans="1:7" ht="12.75">
      <c r="A514" s="148" t="s">
        <v>764</v>
      </c>
      <c r="B514" s="138">
        <v>63</v>
      </c>
      <c r="C514" s="138">
        <v>63</v>
      </c>
      <c r="D514" s="138">
        <v>63</v>
      </c>
      <c r="E514" s="138">
        <v>63</v>
      </c>
      <c r="F514" s="138">
        <v>63</v>
      </c>
      <c r="G514" s="138">
        <v>63</v>
      </c>
    </row>
    <row r="515" spans="1:7" ht="12.75">
      <c r="A515" s="148" t="s">
        <v>765</v>
      </c>
      <c r="B515" s="138">
        <v>156</v>
      </c>
      <c r="C515" s="138">
        <v>156</v>
      </c>
      <c r="D515" s="138">
        <v>156</v>
      </c>
      <c r="E515" s="138">
        <v>156</v>
      </c>
      <c r="F515" s="138">
        <v>156</v>
      </c>
      <c r="G515" s="138">
        <v>156</v>
      </c>
    </row>
    <row r="516" spans="1:7" ht="12.75">
      <c r="A516" s="148" t="s">
        <v>766</v>
      </c>
      <c r="B516" s="138">
        <v>181</v>
      </c>
      <c r="C516" s="138">
        <v>181</v>
      </c>
      <c r="D516" s="138">
        <v>181</v>
      </c>
      <c r="E516" s="138">
        <v>181</v>
      </c>
      <c r="F516" s="138">
        <v>181</v>
      </c>
      <c r="G516" s="138">
        <v>181</v>
      </c>
    </row>
    <row r="517" spans="1:7" ht="12.75">
      <c r="A517" s="148" t="s">
        <v>767</v>
      </c>
      <c r="B517" s="138">
        <v>280</v>
      </c>
      <c r="C517" s="138">
        <v>280</v>
      </c>
      <c r="D517" s="138">
        <v>280</v>
      </c>
      <c r="E517" s="138">
        <v>280</v>
      </c>
      <c r="F517" s="138">
        <v>280</v>
      </c>
      <c r="G517" s="138">
        <v>280</v>
      </c>
    </row>
    <row r="518" spans="1:7" ht="12.75">
      <c r="A518" s="148" t="s">
        <v>769</v>
      </c>
      <c r="B518" s="138">
        <v>31</v>
      </c>
      <c r="C518" s="138">
        <v>31</v>
      </c>
      <c r="D518" s="138">
        <v>31</v>
      </c>
      <c r="E518" s="138">
        <v>31</v>
      </c>
      <c r="F518" s="138">
        <v>31</v>
      </c>
      <c r="G518" s="138">
        <v>31</v>
      </c>
    </row>
    <row r="519" spans="1:7" ht="12.75">
      <c r="A519" s="148" t="s">
        <v>768</v>
      </c>
      <c r="B519" s="138">
        <v>161</v>
      </c>
      <c r="C519" s="138">
        <v>161</v>
      </c>
      <c r="D519" s="138">
        <v>161</v>
      </c>
      <c r="E519" s="138">
        <v>161</v>
      </c>
      <c r="F519" s="138">
        <v>161</v>
      </c>
      <c r="G519" s="138">
        <v>161</v>
      </c>
    </row>
    <row r="520" spans="1:7" ht="12.75">
      <c r="A520" s="148" t="s">
        <v>770</v>
      </c>
      <c r="B520" s="138">
        <v>367</v>
      </c>
      <c r="C520" s="138">
        <v>367</v>
      </c>
      <c r="D520" s="138">
        <v>367</v>
      </c>
      <c r="E520" s="138">
        <v>367</v>
      </c>
      <c r="F520" s="138">
        <v>367</v>
      </c>
      <c r="G520" s="138">
        <v>367</v>
      </c>
    </row>
    <row r="521" spans="1:7" ht="12.75">
      <c r="A521" s="149" t="s">
        <v>815</v>
      </c>
      <c r="B521" s="138">
        <v>444</v>
      </c>
      <c r="C521" s="138">
        <v>444</v>
      </c>
      <c r="D521" s="138">
        <v>444</v>
      </c>
      <c r="E521" s="138">
        <v>444</v>
      </c>
      <c r="F521" s="138">
        <v>444</v>
      </c>
      <c r="G521" s="138">
        <v>444</v>
      </c>
    </row>
    <row r="522" spans="1:7" ht="12.75">
      <c r="A522" s="149" t="s">
        <v>451</v>
      </c>
      <c r="B522" s="138">
        <v>459</v>
      </c>
      <c r="C522" s="138">
        <v>459</v>
      </c>
      <c r="D522" s="138">
        <v>459</v>
      </c>
      <c r="E522" s="138">
        <v>459</v>
      </c>
      <c r="F522" s="138">
        <v>459</v>
      </c>
      <c r="G522" s="138">
        <v>459</v>
      </c>
    </row>
    <row r="523" spans="1:7" ht="12.75">
      <c r="A523" s="149" t="s">
        <v>813</v>
      </c>
      <c r="B523" s="138">
        <v>551</v>
      </c>
      <c r="C523" s="138">
        <v>551</v>
      </c>
      <c r="D523" s="138">
        <v>551</v>
      </c>
      <c r="E523" s="138">
        <v>551</v>
      </c>
      <c r="F523" s="138">
        <v>551</v>
      </c>
      <c r="G523" s="138">
        <v>551</v>
      </c>
    </row>
    <row r="524" spans="1:7" ht="12.75">
      <c r="A524" s="149" t="s">
        <v>814</v>
      </c>
      <c r="B524" s="138">
        <v>733</v>
      </c>
      <c r="C524" s="138">
        <v>733</v>
      </c>
      <c r="D524" s="138">
        <v>733</v>
      </c>
      <c r="E524" s="138">
        <v>733</v>
      </c>
      <c r="F524" s="138">
        <v>733</v>
      </c>
      <c r="G524" s="138">
        <v>733</v>
      </c>
    </row>
    <row r="525" spans="1:7" ht="12.75">
      <c r="A525" s="151" t="s">
        <v>771</v>
      </c>
      <c r="B525" s="138">
        <v>181</v>
      </c>
      <c r="C525" s="138">
        <v>181</v>
      </c>
      <c r="D525" s="138">
        <v>181</v>
      </c>
      <c r="E525" s="138">
        <v>181</v>
      </c>
      <c r="F525" s="138">
        <v>181</v>
      </c>
      <c r="G525" s="138">
        <v>181</v>
      </c>
    </row>
    <row r="526" spans="1:7" ht="12.75">
      <c r="A526" s="151" t="s">
        <v>772</v>
      </c>
      <c r="B526" s="138">
        <v>557</v>
      </c>
      <c r="C526" s="138">
        <v>557</v>
      </c>
      <c r="D526" s="138">
        <v>557</v>
      </c>
      <c r="E526" s="138">
        <v>557</v>
      </c>
      <c r="F526" s="138">
        <v>557</v>
      </c>
      <c r="G526" s="138">
        <v>557</v>
      </c>
    </row>
    <row r="527" spans="1:7" ht="12.75">
      <c r="A527" s="151" t="s">
        <v>773</v>
      </c>
      <c r="B527" s="138">
        <v>385</v>
      </c>
      <c r="C527" s="138">
        <v>385</v>
      </c>
      <c r="D527" s="138">
        <v>385</v>
      </c>
      <c r="E527" s="138">
        <v>385</v>
      </c>
      <c r="F527" s="138">
        <v>385</v>
      </c>
      <c r="G527" s="138">
        <v>385</v>
      </c>
    </row>
    <row r="528" spans="1:7" ht="12.75">
      <c r="A528" s="151" t="s">
        <v>774</v>
      </c>
      <c r="B528" s="138">
        <v>90</v>
      </c>
      <c r="C528" s="138">
        <v>90</v>
      </c>
      <c r="D528" s="138">
        <v>90</v>
      </c>
      <c r="E528" s="138">
        <v>90</v>
      </c>
      <c r="F528" s="138">
        <v>90</v>
      </c>
      <c r="G528" s="138">
        <v>90</v>
      </c>
    </row>
    <row r="529" spans="1:7" s="1" customFormat="1" ht="12.75">
      <c r="A529" s="135" t="s">
        <v>618</v>
      </c>
      <c r="B529" s="181">
        <f aca="true" t="shared" si="9" ref="B529:G529">SUM(B484:B528)</f>
        <v>8833</v>
      </c>
      <c r="C529" s="181">
        <f t="shared" si="9"/>
        <v>8930</v>
      </c>
      <c r="D529" s="181">
        <f t="shared" si="9"/>
        <v>8930</v>
      </c>
      <c r="E529" s="181">
        <f t="shared" si="9"/>
        <v>8930</v>
      </c>
      <c r="F529" s="181">
        <f t="shared" si="9"/>
        <v>9100</v>
      </c>
      <c r="G529" s="181">
        <f t="shared" si="9"/>
        <v>9100</v>
      </c>
    </row>
    <row r="530" spans="1:7" ht="12.75">
      <c r="A530" s="266"/>
      <c r="B530" s="266"/>
      <c r="C530" s="266"/>
      <c r="D530" s="266"/>
      <c r="E530" s="266"/>
      <c r="F530" s="266"/>
      <c r="G530" s="266"/>
    </row>
    <row r="531" spans="1:7" ht="12.75">
      <c r="A531" s="152"/>
      <c r="B531" s="144"/>
      <c r="C531" s="144"/>
      <c r="D531" s="144"/>
      <c r="E531" s="144"/>
      <c r="F531" s="144"/>
      <c r="G531" s="144"/>
    </row>
    <row r="532" spans="1:7" ht="12.75">
      <c r="A532" s="153"/>
      <c r="B532" s="141"/>
      <c r="C532" s="141"/>
      <c r="D532" s="141"/>
      <c r="E532" s="141"/>
      <c r="F532" s="141"/>
      <c r="G532" s="141"/>
    </row>
    <row r="533" spans="1:7" ht="12.75">
      <c r="A533" s="151"/>
      <c r="B533" s="138"/>
      <c r="C533" s="138"/>
      <c r="D533" s="138"/>
      <c r="E533" s="138"/>
      <c r="F533" s="138"/>
      <c r="G533" s="138"/>
    </row>
    <row r="534" spans="1:7" ht="12.75">
      <c r="A534" s="148"/>
      <c r="B534" s="144"/>
      <c r="C534" s="144"/>
      <c r="D534" s="144"/>
      <c r="E534" s="144"/>
      <c r="F534" s="144"/>
      <c r="G534" s="144"/>
    </row>
    <row r="535" spans="1:7" ht="12.75">
      <c r="A535" s="155"/>
      <c r="B535" s="141"/>
      <c r="C535" s="141"/>
      <c r="D535" s="141"/>
      <c r="E535" s="141"/>
      <c r="F535" s="141"/>
      <c r="G535" s="141"/>
    </row>
    <row r="536" spans="1:7" s="116" customFormat="1" ht="12.75">
      <c r="A536" s="143"/>
      <c r="B536" s="138"/>
      <c r="C536" s="138"/>
      <c r="D536" s="138"/>
      <c r="E536" s="138"/>
      <c r="F536" s="138"/>
      <c r="G536" s="138"/>
    </row>
    <row r="537" spans="1:7" ht="12.75">
      <c r="A537" s="148"/>
      <c r="B537" s="138"/>
      <c r="C537" s="138"/>
      <c r="D537" s="138"/>
      <c r="E537" s="138"/>
      <c r="F537" s="138"/>
      <c r="G537" s="138"/>
    </row>
    <row r="538" spans="1:7" ht="12.75">
      <c r="A538" s="143"/>
      <c r="B538" s="138"/>
      <c r="C538" s="138"/>
      <c r="D538" s="138"/>
      <c r="E538" s="138"/>
      <c r="F538" s="138"/>
      <c r="G538" s="138"/>
    </row>
    <row r="539" spans="1:7" ht="12.75">
      <c r="A539" s="143"/>
      <c r="B539" s="138"/>
      <c r="C539" s="138"/>
      <c r="D539" s="138"/>
      <c r="E539" s="138"/>
      <c r="F539" s="138"/>
      <c r="G539" s="138"/>
    </row>
    <row r="540" spans="1:7" ht="12.75">
      <c r="A540" s="143"/>
      <c r="B540" s="138"/>
      <c r="C540" s="138"/>
      <c r="D540" s="138"/>
      <c r="E540" s="138"/>
      <c r="F540" s="138"/>
      <c r="G540" s="138"/>
    </row>
    <row r="541" spans="1:7" ht="12.75">
      <c r="A541" s="143"/>
      <c r="B541" s="138"/>
      <c r="C541" s="145"/>
      <c r="D541" s="145"/>
      <c r="E541" s="145"/>
      <c r="F541" s="138"/>
      <c r="G541" s="138"/>
    </row>
    <row r="542" spans="1:7" ht="12.75">
      <c r="A542" s="143"/>
      <c r="B542" s="138"/>
      <c r="C542" s="145"/>
      <c r="D542" s="145"/>
      <c r="E542" s="145"/>
      <c r="F542" s="138"/>
      <c r="G542" s="138"/>
    </row>
    <row r="543" spans="1:7" ht="12.75">
      <c r="A543" s="143"/>
      <c r="B543" s="138"/>
      <c r="C543" s="145"/>
      <c r="D543" s="145"/>
      <c r="E543" s="145"/>
      <c r="F543" s="138"/>
      <c r="G543" s="138"/>
    </row>
    <row r="544" spans="1:7" ht="12.75">
      <c r="A544" s="143"/>
      <c r="B544" s="138"/>
      <c r="C544" s="145"/>
      <c r="D544" s="145"/>
      <c r="E544" s="145"/>
      <c r="F544" s="138"/>
      <c r="G544" s="138"/>
    </row>
    <row r="545" spans="1:7" ht="12.75">
      <c r="A545" s="143"/>
      <c r="B545" s="138"/>
      <c r="C545" s="138"/>
      <c r="D545" s="138"/>
      <c r="E545" s="138"/>
      <c r="F545" s="138"/>
      <c r="G545" s="138"/>
    </row>
    <row r="546" spans="1:7" ht="12.75">
      <c r="A546" s="151"/>
      <c r="B546" s="145"/>
      <c r="C546" s="145"/>
      <c r="D546" s="145"/>
      <c r="E546" s="145"/>
      <c r="F546" s="138"/>
      <c r="G546" s="138"/>
    </row>
    <row r="547" spans="1:7" ht="12.75">
      <c r="A547" s="151"/>
      <c r="B547" s="145"/>
      <c r="C547" s="145"/>
      <c r="D547" s="145"/>
      <c r="E547" s="145"/>
      <c r="F547" s="138"/>
      <c r="G547" s="138"/>
    </row>
    <row r="548" spans="1:7" ht="12.75">
      <c r="A548" s="151"/>
      <c r="B548" s="145"/>
      <c r="C548" s="145"/>
      <c r="D548" s="145"/>
      <c r="E548" s="145"/>
      <c r="F548" s="138"/>
      <c r="G548" s="138"/>
    </row>
    <row r="549" spans="1:7" ht="12.75">
      <c r="A549" s="151"/>
      <c r="B549" s="145"/>
      <c r="C549" s="145"/>
      <c r="D549" s="145"/>
      <c r="E549" s="145"/>
      <c r="F549" s="138"/>
      <c r="G549" s="138"/>
    </row>
    <row r="550" spans="1:7" ht="12.75">
      <c r="A550" s="151"/>
      <c r="B550" s="145"/>
      <c r="C550" s="145"/>
      <c r="D550" s="145"/>
      <c r="E550" s="145"/>
      <c r="F550" s="138"/>
      <c r="G550" s="138"/>
    </row>
    <row r="551" spans="1:7" ht="12.75">
      <c r="A551" s="151"/>
      <c r="B551" s="145"/>
      <c r="C551" s="145"/>
      <c r="D551" s="145"/>
      <c r="E551" s="145"/>
      <c r="F551" s="138"/>
      <c r="G551" s="138"/>
    </row>
    <row r="552" spans="1:7" ht="12.75">
      <c r="A552" s="151"/>
      <c r="B552" s="145"/>
      <c r="C552" s="145"/>
      <c r="D552" s="145"/>
      <c r="E552" s="145"/>
      <c r="F552" s="138"/>
      <c r="G552" s="138"/>
    </row>
    <row r="553" spans="1:7" ht="12.75">
      <c r="A553" s="151"/>
      <c r="B553" s="145"/>
      <c r="C553" s="145"/>
      <c r="D553" s="145"/>
      <c r="E553" s="145"/>
      <c r="F553" s="138"/>
      <c r="G553" s="138"/>
    </row>
    <row r="554" spans="1:7" ht="12.75">
      <c r="A554" s="151"/>
      <c r="B554" s="145"/>
      <c r="C554" s="145"/>
      <c r="D554" s="145"/>
      <c r="E554" s="145"/>
      <c r="F554" s="138"/>
      <c r="G554" s="138"/>
    </row>
    <row r="555" spans="1:7" ht="12.75">
      <c r="A555" s="148"/>
      <c r="B555" s="138"/>
      <c r="C555" s="145"/>
      <c r="D555" s="145"/>
      <c r="E555" s="145"/>
      <c r="F555" s="138"/>
      <c r="G555" s="138"/>
    </row>
    <row r="556" spans="1:7" ht="12.75">
      <c r="A556" s="156"/>
      <c r="B556" s="144"/>
      <c r="C556" s="145"/>
      <c r="D556" s="145"/>
      <c r="E556" s="145"/>
      <c r="F556" s="145"/>
      <c r="G556" s="145"/>
    </row>
    <row r="557" spans="1:7" ht="12.75">
      <c r="A557" s="156"/>
      <c r="B557" s="144"/>
      <c r="C557" s="145"/>
      <c r="D557" s="145"/>
      <c r="E557" s="145"/>
      <c r="F557" s="145"/>
      <c r="G557" s="145"/>
    </row>
    <row r="558" spans="1:7" ht="12.75">
      <c r="A558" s="156"/>
      <c r="B558" s="144"/>
      <c r="C558" s="145"/>
      <c r="D558" s="145"/>
      <c r="E558" s="145"/>
      <c r="F558" s="145"/>
      <c r="G558" s="145"/>
    </row>
    <row r="559" spans="1:7" ht="12.75">
      <c r="A559" s="156"/>
      <c r="B559" s="144"/>
      <c r="C559" s="145"/>
      <c r="D559" s="145"/>
      <c r="E559" s="145"/>
      <c r="F559" s="145"/>
      <c r="G559" s="145"/>
    </row>
    <row r="560" spans="1:7" ht="12.75">
      <c r="A560" s="143"/>
      <c r="B560" s="138"/>
      <c r="C560" s="138"/>
      <c r="D560" s="138"/>
      <c r="E560" s="138"/>
      <c r="F560" s="138"/>
      <c r="G560" s="138"/>
    </row>
    <row r="561" spans="1:7" ht="12.75">
      <c r="A561" s="143"/>
      <c r="B561" s="138"/>
      <c r="C561" s="138"/>
      <c r="D561" s="138"/>
      <c r="E561" s="138"/>
      <c r="F561" s="138"/>
      <c r="G561" s="138"/>
    </row>
    <row r="562" spans="1:7" ht="12.75">
      <c r="A562" s="148"/>
      <c r="B562" s="138"/>
      <c r="C562" s="138"/>
      <c r="D562" s="138"/>
      <c r="E562" s="138"/>
      <c r="F562" s="138"/>
      <c r="G562" s="138"/>
    </row>
    <row r="563" spans="1:7" ht="12.75">
      <c r="A563" s="148"/>
      <c r="B563" s="138"/>
      <c r="C563" s="138"/>
      <c r="D563" s="138"/>
      <c r="E563" s="138"/>
      <c r="F563" s="138"/>
      <c r="G563" s="138"/>
    </row>
    <row r="564" spans="1:7" ht="12.75">
      <c r="A564" s="151"/>
      <c r="B564" s="145"/>
      <c r="C564" s="145"/>
      <c r="D564" s="145"/>
      <c r="E564" s="145"/>
      <c r="F564" s="138"/>
      <c r="G564" s="138"/>
    </row>
    <row r="565" spans="1:7" ht="12.75">
      <c r="A565" s="151"/>
      <c r="B565" s="145"/>
      <c r="C565" s="145"/>
      <c r="D565" s="145"/>
      <c r="E565" s="145"/>
      <c r="F565" s="138"/>
      <c r="G565" s="138"/>
    </row>
    <row r="566" spans="1:7" ht="12.75">
      <c r="A566" s="151"/>
      <c r="B566" s="145"/>
      <c r="C566" s="145"/>
      <c r="D566" s="145"/>
      <c r="E566" s="145"/>
      <c r="F566" s="138"/>
      <c r="G566" s="138"/>
    </row>
    <row r="567" spans="1:7" ht="12.75">
      <c r="A567" s="143"/>
      <c r="B567" s="138"/>
      <c r="C567" s="138"/>
      <c r="D567" s="138"/>
      <c r="E567" s="138"/>
      <c r="F567" s="138"/>
      <c r="G567" s="138"/>
    </row>
    <row r="568" spans="1:7" ht="12.75">
      <c r="A568" s="143"/>
      <c r="B568" s="138"/>
      <c r="C568" s="138"/>
      <c r="D568" s="138"/>
      <c r="E568" s="138"/>
      <c r="F568" s="138"/>
      <c r="G568" s="138"/>
    </row>
    <row r="569" spans="1:7" ht="12.75">
      <c r="A569" s="266"/>
      <c r="B569" s="266"/>
      <c r="C569" s="266"/>
      <c r="D569" s="266"/>
      <c r="E569" s="266"/>
      <c r="F569" s="266"/>
      <c r="G569" s="266"/>
    </row>
    <row r="570" spans="1:7" ht="12.75">
      <c r="A570" s="266"/>
      <c r="B570" s="266"/>
      <c r="C570" s="266"/>
      <c r="D570" s="266"/>
      <c r="E570" s="266"/>
      <c r="F570" s="266"/>
      <c r="G570" s="266"/>
    </row>
    <row r="571" spans="1:7" ht="12.75">
      <c r="A571" s="154"/>
      <c r="B571" s="154"/>
      <c r="C571" s="154"/>
      <c r="D571" s="154"/>
      <c r="E571" s="154"/>
      <c r="F571" s="154"/>
      <c r="G571" s="154"/>
    </row>
    <row r="572" spans="1:7" ht="12.75">
      <c r="A572" s="140"/>
      <c r="B572" s="141"/>
      <c r="C572" s="141"/>
      <c r="D572" s="141"/>
      <c r="E572" s="141"/>
      <c r="F572" s="141"/>
      <c r="G572" s="141"/>
    </row>
    <row r="573" spans="1:7" ht="12.75">
      <c r="A573" s="156"/>
      <c r="B573" s="145"/>
      <c r="C573" s="145"/>
      <c r="D573" s="145"/>
      <c r="E573" s="145"/>
      <c r="F573" s="145"/>
      <c r="G573" s="145"/>
    </row>
    <row r="574" spans="1:7" ht="12.75">
      <c r="A574" s="156"/>
      <c r="B574" s="145"/>
      <c r="C574" s="145"/>
      <c r="D574" s="145"/>
      <c r="E574" s="145"/>
      <c r="F574" s="145"/>
      <c r="G574" s="145"/>
    </row>
    <row r="575" spans="1:7" ht="12.75">
      <c r="A575" s="143"/>
      <c r="B575" s="138"/>
      <c r="C575" s="138"/>
      <c r="D575" s="138"/>
      <c r="E575" s="138"/>
      <c r="F575" s="138"/>
      <c r="G575" s="138"/>
    </row>
    <row r="576" spans="1:7" ht="12.75">
      <c r="A576" s="152"/>
      <c r="B576" s="142"/>
      <c r="C576" s="142"/>
      <c r="D576" s="142"/>
      <c r="E576" s="142"/>
      <c r="F576" s="142"/>
      <c r="G576" s="142"/>
    </row>
    <row r="577" spans="1:7" ht="12.75">
      <c r="A577" s="152"/>
      <c r="B577" s="142"/>
      <c r="C577" s="142"/>
      <c r="D577" s="142"/>
      <c r="E577" s="142"/>
      <c r="F577" s="142"/>
      <c r="G577" s="142"/>
    </row>
    <row r="578" spans="1:7" ht="12.75">
      <c r="A578" s="152"/>
      <c r="B578" s="142"/>
      <c r="C578" s="142"/>
      <c r="D578" s="142"/>
      <c r="E578" s="142"/>
      <c r="F578" s="142"/>
      <c r="G578" s="142"/>
    </row>
    <row r="579" spans="1:7" ht="12.75">
      <c r="A579" s="152"/>
      <c r="B579" s="142"/>
      <c r="C579" s="142"/>
      <c r="D579" s="142"/>
      <c r="E579" s="142"/>
      <c r="F579" s="142"/>
      <c r="G579" s="142"/>
    </row>
    <row r="580" spans="1:7" ht="12.75">
      <c r="A580" s="152"/>
      <c r="B580" s="142"/>
      <c r="C580" s="142"/>
      <c r="D580" s="142"/>
      <c r="E580" s="142"/>
      <c r="F580" s="142"/>
      <c r="G580" s="142"/>
    </row>
    <row r="581" spans="1:7" ht="12.75">
      <c r="A581" s="152"/>
      <c r="B581" s="142"/>
      <c r="C581" s="142"/>
      <c r="D581" s="142"/>
      <c r="E581" s="142"/>
      <c r="F581" s="142"/>
      <c r="G581" s="142"/>
    </row>
    <row r="582" spans="1:7" ht="12.75">
      <c r="A582" s="152"/>
      <c r="B582" s="142"/>
      <c r="C582" s="142"/>
      <c r="D582" s="142"/>
      <c r="E582" s="142"/>
      <c r="F582" s="142"/>
      <c r="G582" s="142"/>
    </row>
    <row r="583" spans="1:7" ht="12.75">
      <c r="A583" s="152"/>
      <c r="B583" s="142"/>
      <c r="C583" s="142"/>
      <c r="D583" s="142"/>
      <c r="E583" s="142"/>
      <c r="F583" s="142"/>
      <c r="G583" s="142"/>
    </row>
    <row r="584" spans="1:7" ht="12.75">
      <c r="A584" s="152"/>
      <c r="B584" s="142"/>
      <c r="C584" s="142"/>
      <c r="D584" s="142"/>
      <c r="E584" s="142"/>
      <c r="F584" s="142"/>
      <c r="G584" s="142"/>
    </row>
    <row r="585" spans="1:7" ht="12.75">
      <c r="A585" s="152"/>
      <c r="B585" s="142"/>
      <c r="C585" s="142"/>
      <c r="D585" s="142"/>
      <c r="E585" s="142"/>
      <c r="F585" s="142"/>
      <c r="G585" s="142"/>
    </row>
    <row r="586" spans="1:7" ht="12.75">
      <c r="A586" s="152"/>
      <c r="B586" s="142"/>
      <c r="C586" s="142"/>
      <c r="D586" s="142"/>
      <c r="E586" s="142"/>
      <c r="F586" s="142"/>
      <c r="G586" s="142"/>
    </row>
    <row r="587" spans="1:7" ht="12.75">
      <c r="A587" s="152"/>
      <c r="B587" s="142"/>
      <c r="C587" s="142"/>
      <c r="D587" s="142"/>
      <c r="E587" s="142"/>
      <c r="F587" s="142"/>
      <c r="G587" s="142"/>
    </row>
    <row r="588" spans="1:7" ht="12.75">
      <c r="A588" s="152"/>
      <c r="B588" s="142"/>
      <c r="C588" s="142"/>
      <c r="D588" s="142"/>
      <c r="E588" s="142"/>
      <c r="F588" s="142"/>
      <c r="G588" s="142"/>
    </row>
    <row r="589" spans="1:7" ht="12.75">
      <c r="A589" s="152"/>
      <c r="B589" s="142"/>
      <c r="C589" s="142"/>
      <c r="D589" s="142"/>
      <c r="E589" s="142"/>
      <c r="F589" s="142"/>
      <c r="G589" s="142"/>
    </row>
    <row r="590" spans="1:7" ht="12.75">
      <c r="A590" s="152"/>
      <c r="B590" s="142"/>
      <c r="C590" s="142"/>
      <c r="D590" s="142"/>
      <c r="E590" s="142"/>
      <c r="F590" s="142"/>
      <c r="G590" s="142"/>
    </row>
    <row r="591" spans="1:7" ht="12.75">
      <c r="A591" s="152"/>
      <c r="B591" s="142"/>
      <c r="C591" s="142"/>
      <c r="D591" s="142"/>
      <c r="E591" s="142"/>
      <c r="F591" s="142"/>
      <c r="G591" s="142"/>
    </row>
    <row r="592" spans="1:7" ht="12.75">
      <c r="A592" s="152"/>
      <c r="B592" s="142"/>
      <c r="C592" s="142"/>
      <c r="D592" s="142"/>
      <c r="E592" s="142"/>
      <c r="F592" s="142"/>
      <c r="G592" s="142"/>
    </row>
    <row r="593" spans="1:7" ht="12.75">
      <c r="A593" s="152"/>
      <c r="B593" s="142"/>
      <c r="C593" s="142"/>
      <c r="D593" s="142"/>
      <c r="E593" s="142"/>
      <c r="F593" s="142"/>
      <c r="G593" s="142"/>
    </row>
    <row r="594" spans="1:7" ht="12.75">
      <c r="A594" s="152"/>
      <c r="B594" s="142"/>
      <c r="C594" s="142"/>
      <c r="D594" s="142"/>
      <c r="E594" s="142"/>
      <c r="F594" s="142"/>
      <c r="G594" s="142"/>
    </row>
    <row r="595" spans="1:7" ht="12.75">
      <c r="A595" s="152"/>
      <c r="B595" s="142"/>
      <c r="C595" s="142"/>
      <c r="D595" s="142"/>
      <c r="E595" s="142"/>
      <c r="F595" s="142"/>
      <c r="G595" s="142"/>
    </row>
    <row r="596" spans="1:7" ht="12.75">
      <c r="A596" s="152"/>
      <c r="B596" s="142"/>
      <c r="C596" s="142"/>
      <c r="D596" s="142"/>
      <c r="E596" s="142"/>
      <c r="F596" s="142"/>
      <c r="G596" s="142"/>
    </row>
    <row r="597" spans="1:7" ht="12.75">
      <c r="A597" s="152"/>
      <c r="B597" s="142"/>
      <c r="C597" s="142"/>
      <c r="D597" s="142"/>
      <c r="E597" s="142"/>
      <c r="F597" s="142"/>
      <c r="G597" s="142"/>
    </row>
    <row r="598" spans="1:7" ht="12.75">
      <c r="A598" s="152"/>
      <c r="B598" s="142"/>
      <c r="C598" s="142"/>
      <c r="D598" s="142"/>
      <c r="E598" s="142"/>
      <c r="F598" s="142"/>
      <c r="G598" s="142"/>
    </row>
    <row r="599" spans="1:7" ht="12.75">
      <c r="A599" s="152"/>
      <c r="B599" s="142"/>
      <c r="C599" s="142"/>
      <c r="D599" s="142"/>
      <c r="E599" s="142"/>
      <c r="F599" s="142"/>
      <c r="G599" s="142"/>
    </row>
    <row r="600" spans="1:7" ht="12.75">
      <c r="A600" s="152"/>
      <c r="B600" s="142"/>
      <c r="C600" s="142"/>
      <c r="D600" s="142"/>
      <c r="E600" s="142"/>
      <c r="F600" s="142"/>
      <c r="G600" s="142"/>
    </row>
    <row r="601" spans="1:7" ht="12.75">
      <c r="A601" s="152"/>
      <c r="B601" s="142"/>
      <c r="C601" s="142"/>
      <c r="D601" s="142"/>
      <c r="E601" s="142"/>
      <c r="F601" s="142"/>
      <c r="G601" s="142"/>
    </row>
    <row r="602" spans="1:7" ht="12.75">
      <c r="A602" s="152"/>
      <c r="B602" s="142"/>
      <c r="C602" s="142"/>
      <c r="D602" s="142"/>
      <c r="E602" s="142"/>
      <c r="F602" s="142"/>
      <c r="G602" s="142"/>
    </row>
  </sheetData>
  <mergeCells count="7">
    <mergeCell ref="A1:G1"/>
    <mergeCell ref="A530:G530"/>
    <mergeCell ref="A569:G570"/>
    <mergeCell ref="A3:G3"/>
    <mergeCell ref="A4:G4"/>
    <mergeCell ref="B6:G6"/>
    <mergeCell ref="A2:G2"/>
  </mergeCells>
  <conditionalFormatting sqref="E466">
    <cfRule type="cellIs" priority="1" dxfId="0" operator="notEqual" stopIfTrue="1">
      <formula>0</formula>
    </cfRule>
  </conditionalFormatting>
  <printOptions horizontalCentered="1"/>
  <pageMargins left="0.75" right="0.75" top="1" bottom="1" header="0.5" footer="0.5"/>
  <pageSetup fitToHeight="16" fitToWidth="1" horizontalDpi="600" verticalDpi="600" orientation="portrait" scale="94" r:id="rId1"/>
  <headerFooter alignWithMargins="0">
    <oddHeader>&amp;LCDR Report - Summer Capacities&amp;RJune 2006</oddHeader>
    <oddFooter>&amp;CSummer Capacities - &amp;P of &amp;N</oddFooter>
  </headerFooter>
</worksheet>
</file>

<file path=xl/worksheets/sheet21.xml><?xml version="1.0" encoding="utf-8"?>
<worksheet xmlns="http://schemas.openxmlformats.org/spreadsheetml/2006/main" xmlns:r="http://schemas.openxmlformats.org/officeDocument/2006/relationships">
  <sheetPr>
    <tabColor indexed="31"/>
    <pageSetUpPr fitToPage="1"/>
  </sheetPr>
  <dimension ref="A1:K557"/>
  <sheetViews>
    <sheetView showGridLines="0" workbookViewId="0" topLeftCell="A1">
      <pane ySplit="7" topLeftCell="BM8" activePane="bottomLeft" state="frozen"/>
      <selection pane="topLeft" activeCell="A1" sqref="A1"/>
      <selection pane="bottomLeft" activeCell="A1" sqref="A1:G1"/>
    </sheetView>
  </sheetViews>
  <sheetFormatPr defaultColWidth="9.140625" defaultRowHeight="12.75"/>
  <cols>
    <col min="1" max="1" width="32.7109375" style="0" bestFit="1" customWidth="1"/>
    <col min="2" max="6" width="8.28125" style="0" customWidth="1"/>
  </cols>
  <sheetData>
    <row r="1" spans="1:7" ht="26.25" customHeight="1">
      <c r="A1" s="271" t="s">
        <v>637</v>
      </c>
      <c r="B1" s="271"/>
      <c r="C1" s="271"/>
      <c r="D1" s="271"/>
      <c r="E1" s="271"/>
      <c r="F1" s="271"/>
      <c r="G1" s="271"/>
    </row>
    <row r="2" spans="1:7" ht="24.75" customHeight="1">
      <c r="A2" s="270"/>
      <c r="B2" s="270"/>
      <c r="C2" s="270"/>
      <c r="D2" s="270"/>
      <c r="E2" s="270"/>
      <c r="F2" s="270"/>
      <c r="G2" s="270"/>
    </row>
    <row r="3" spans="1:7" ht="26.25" customHeight="1">
      <c r="A3" s="267" t="s">
        <v>9</v>
      </c>
      <c r="B3" s="267"/>
      <c r="C3" s="267"/>
      <c r="D3" s="267"/>
      <c r="E3" s="267"/>
      <c r="F3" s="267"/>
      <c r="G3" s="267"/>
    </row>
    <row r="4" spans="1:7" ht="48.75" customHeight="1">
      <c r="A4" s="268" t="s">
        <v>699</v>
      </c>
      <c r="B4" s="268"/>
      <c r="C4" s="268"/>
      <c r="D4" s="268"/>
      <c r="E4" s="268"/>
      <c r="F4" s="268"/>
      <c r="G4" s="268"/>
    </row>
    <row r="5" spans="1:7" ht="18.75" customHeight="1">
      <c r="A5" s="127"/>
      <c r="B5" s="127"/>
      <c r="C5" s="127"/>
      <c r="D5" s="127"/>
      <c r="E5" s="127"/>
      <c r="F5" s="127"/>
      <c r="G5" s="127"/>
    </row>
    <row r="6" spans="1:7" ht="24.75" customHeight="1">
      <c r="A6" s="127"/>
      <c r="B6" s="269" t="s">
        <v>702</v>
      </c>
      <c r="C6" s="269"/>
      <c r="D6" s="269"/>
      <c r="E6" s="269"/>
      <c r="F6" s="269"/>
      <c r="G6" s="269"/>
    </row>
    <row r="7" spans="1:7" ht="12.75">
      <c r="A7" s="76" t="s">
        <v>269</v>
      </c>
      <c r="B7" s="78">
        <v>2007</v>
      </c>
      <c r="C7" s="78">
        <v>2008</v>
      </c>
      <c r="D7" s="77">
        <v>2009</v>
      </c>
      <c r="E7" s="77">
        <v>2010</v>
      </c>
      <c r="F7" s="77">
        <v>2011</v>
      </c>
      <c r="G7" s="77">
        <v>2012</v>
      </c>
    </row>
    <row r="8" spans="1:6" ht="12.75">
      <c r="A8" s="47"/>
      <c r="B8" s="21"/>
      <c r="C8" s="21"/>
      <c r="D8" s="21"/>
      <c r="E8" s="21"/>
      <c r="F8" s="21"/>
    </row>
    <row r="9" spans="1:8" ht="12.75">
      <c r="A9" s="20" t="s">
        <v>270</v>
      </c>
      <c r="B9" s="90">
        <v>160</v>
      </c>
      <c r="C9" s="90">
        <v>160</v>
      </c>
      <c r="D9" s="90">
        <v>160</v>
      </c>
      <c r="E9" s="90">
        <v>160</v>
      </c>
      <c r="F9" s="90">
        <v>160</v>
      </c>
      <c r="G9" s="90">
        <v>160</v>
      </c>
      <c r="H9" s="105"/>
    </row>
    <row r="10" spans="1:8" ht="12.75">
      <c r="A10" s="20" t="s">
        <v>271</v>
      </c>
      <c r="B10" s="90">
        <v>161</v>
      </c>
      <c r="C10" s="90">
        <v>161</v>
      </c>
      <c r="D10" s="90">
        <v>161</v>
      </c>
      <c r="E10" s="90">
        <v>161</v>
      </c>
      <c r="F10" s="90">
        <v>161</v>
      </c>
      <c r="G10" s="90">
        <v>161</v>
      </c>
      <c r="H10" s="105"/>
    </row>
    <row r="11" spans="1:8" ht="12.75">
      <c r="A11" s="20" t="s">
        <v>272</v>
      </c>
      <c r="B11" s="90">
        <v>159</v>
      </c>
      <c r="C11" s="90">
        <v>159</v>
      </c>
      <c r="D11" s="90">
        <v>159</v>
      </c>
      <c r="E11" s="90">
        <v>159</v>
      </c>
      <c r="F11" s="90">
        <v>159</v>
      </c>
      <c r="G11" s="90">
        <v>159</v>
      </c>
      <c r="H11" s="128"/>
    </row>
    <row r="12" spans="1:8" ht="12.75">
      <c r="A12" s="13" t="s">
        <v>838</v>
      </c>
      <c r="B12" s="90">
        <v>5</v>
      </c>
      <c r="C12" s="90">
        <v>5</v>
      </c>
      <c r="D12" s="90">
        <v>5</v>
      </c>
      <c r="E12" s="90">
        <v>5</v>
      </c>
      <c r="F12" s="90">
        <v>5</v>
      </c>
      <c r="G12" s="90">
        <v>5</v>
      </c>
      <c r="H12" s="128"/>
    </row>
    <row r="13" spans="1:8" ht="12.75">
      <c r="A13" s="137" t="s">
        <v>54</v>
      </c>
      <c r="B13" s="90">
        <v>142</v>
      </c>
      <c r="C13" s="90">
        <v>142</v>
      </c>
      <c r="D13" s="90">
        <v>142</v>
      </c>
      <c r="E13" s="90">
        <v>142</v>
      </c>
      <c r="F13" s="90">
        <v>142</v>
      </c>
      <c r="G13" s="90">
        <v>142</v>
      </c>
      <c r="H13" s="85"/>
    </row>
    <row r="14" spans="1:8" ht="12.75">
      <c r="A14" t="s">
        <v>273</v>
      </c>
      <c r="B14" s="134">
        <v>34</v>
      </c>
      <c r="C14" s="134">
        <v>34</v>
      </c>
      <c r="D14" s="134">
        <v>34</v>
      </c>
      <c r="E14" s="134">
        <v>34</v>
      </c>
      <c r="F14" s="134">
        <v>34</v>
      </c>
      <c r="G14" s="134">
        <v>34</v>
      </c>
      <c r="H14" s="106"/>
    </row>
    <row r="15" spans="1:8" ht="12.75" customHeight="1">
      <c r="A15" t="s">
        <v>274</v>
      </c>
      <c r="B15" s="134">
        <v>34</v>
      </c>
      <c r="C15" s="134">
        <v>34</v>
      </c>
      <c r="D15" s="134">
        <v>34</v>
      </c>
      <c r="E15" s="134">
        <v>34</v>
      </c>
      <c r="F15" s="134">
        <v>34</v>
      </c>
      <c r="G15" s="134">
        <v>34</v>
      </c>
      <c r="H15" s="105"/>
    </row>
    <row r="16" spans="1:8" ht="12.75">
      <c r="A16" s="104" t="s">
        <v>878</v>
      </c>
      <c r="B16" s="89">
        <v>10.1</v>
      </c>
      <c r="C16" s="89">
        <v>10.1</v>
      </c>
      <c r="D16" s="89">
        <v>10.1</v>
      </c>
      <c r="E16" s="89">
        <v>10.1</v>
      </c>
      <c r="F16" s="89">
        <v>10.1</v>
      </c>
      <c r="G16" s="89">
        <v>10.1</v>
      </c>
      <c r="H16" s="85"/>
    </row>
    <row r="17" spans="1:8" ht="12.75">
      <c r="A17" s="20" t="s">
        <v>279</v>
      </c>
      <c r="B17" s="90">
        <v>21</v>
      </c>
      <c r="C17" s="90">
        <v>21</v>
      </c>
      <c r="D17" s="90">
        <v>21</v>
      </c>
      <c r="E17" s="90">
        <v>21</v>
      </c>
      <c r="F17" s="90">
        <v>21</v>
      </c>
      <c r="G17" s="90">
        <v>21</v>
      </c>
      <c r="H17" s="106"/>
    </row>
    <row r="18" spans="1:8" ht="12.75">
      <c r="A18" t="s">
        <v>280</v>
      </c>
      <c r="B18" s="134">
        <v>8</v>
      </c>
      <c r="C18" s="134">
        <v>8</v>
      </c>
      <c r="D18" s="134">
        <v>8</v>
      </c>
      <c r="E18" s="134">
        <v>8</v>
      </c>
      <c r="F18" s="134">
        <v>8</v>
      </c>
      <c r="G18" s="134">
        <v>8</v>
      </c>
      <c r="H18" s="106"/>
    </row>
    <row r="19" spans="1:8" ht="12.75">
      <c r="A19" t="s">
        <v>281</v>
      </c>
      <c r="B19" s="134">
        <v>9</v>
      </c>
      <c r="C19" s="134">
        <v>9</v>
      </c>
      <c r="D19" s="134">
        <v>9</v>
      </c>
      <c r="E19" s="134">
        <v>9</v>
      </c>
      <c r="F19" s="134">
        <v>9</v>
      </c>
      <c r="G19" s="134">
        <v>9</v>
      </c>
      <c r="H19" s="105"/>
    </row>
    <row r="20" spans="1:8" ht="12.75">
      <c r="A20" s="20" t="s">
        <v>284</v>
      </c>
      <c r="B20" s="134">
        <v>162</v>
      </c>
      <c r="C20" s="134">
        <v>162</v>
      </c>
      <c r="D20" s="134">
        <v>162</v>
      </c>
      <c r="E20" s="134">
        <v>162</v>
      </c>
      <c r="F20" s="134">
        <v>162</v>
      </c>
      <c r="G20" s="134">
        <v>162</v>
      </c>
      <c r="H20" s="105"/>
    </row>
    <row r="21" spans="1:8" ht="12.75">
      <c r="A21" s="20" t="s">
        <v>285</v>
      </c>
      <c r="B21" s="90">
        <v>161</v>
      </c>
      <c r="C21" s="90">
        <v>161</v>
      </c>
      <c r="D21" s="90">
        <v>161</v>
      </c>
      <c r="E21" s="90">
        <v>161</v>
      </c>
      <c r="F21" s="90">
        <v>161</v>
      </c>
      <c r="G21" s="90">
        <v>161</v>
      </c>
      <c r="H21" s="105"/>
    </row>
    <row r="22" spans="1:8" ht="12.75">
      <c r="A22" s="20" t="s">
        <v>286</v>
      </c>
      <c r="B22" s="90">
        <v>234</v>
      </c>
      <c r="C22" s="90">
        <v>234</v>
      </c>
      <c r="D22" s="90">
        <v>234</v>
      </c>
      <c r="E22" s="90">
        <v>234</v>
      </c>
      <c r="F22" s="90">
        <v>234</v>
      </c>
      <c r="G22" s="90">
        <v>234</v>
      </c>
      <c r="H22" s="85"/>
    </row>
    <row r="23" spans="1:8" ht="12.75">
      <c r="A23" s="104" t="s">
        <v>879</v>
      </c>
      <c r="B23" s="89">
        <v>3.9</v>
      </c>
      <c r="C23" s="89">
        <v>3.9</v>
      </c>
      <c r="D23" s="89">
        <v>3.9</v>
      </c>
      <c r="E23" s="89">
        <v>3.9</v>
      </c>
      <c r="F23" s="89">
        <v>3.9</v>
      </c>
      <c r="G23" s="89">
        <v>3.9</v>
      </c>
      <c r="H23" s="85"/>
    </row>
    <row r="24" spans="1:8" ht="12.75">
      <c r="A24" s="20" t="s">
        <v>287</v>
      </c>
      <c r="B24" s="90">
        <v>594</v>
      </c>
      <c r="C24" s="90">
        <v>594</v>
      </c>
      <c r="D24" s="90">
        <v>594</v>
      </c>
      <c r="E24" s="90">
        <v>594</v>
      </c>
      <c r="F24" s="90">
        <v>594</v>
      </c>
      <c r="G24" s="90">
        <v>594</v>
      </c>
      <c r="H24" s="105"/>
    </row>
    <row r="25" spans="1:8" ht="12.75">
      <c r="A25" s="20" t="s">
        <v>288</v>
      </c>
      <c r="B25" s="90">
        <v>602</v>
      </c>
      <c r="C25" s="90">
        <v>602</v>
      </c>
      <c r="D25" s="90">
        <v>602</v>
      </c>
      <c r="E25" s="90">
        <v>602</v>
      </c>
      <c r="F25" s="90">
        <v>602</v>
      </c>
      <c r="G25" s="90">
        <v>602</v>
      </c>
      <c r="H25" s="105"/>
    </row>
    <row r="26" spans="1:8" ht="12.75">
      <c r="A26" s="20" t="s">
        <v>289</v>
      </c>
      <c r="B26" s="90">
        <v>3.3</v>
      </c>
      <c r="C26" s="90">
        <v>3.3</v>
      </c>
      <c r="D26" s="90">
        <v>3.3</v>
      </c>
      <c r="E26" s="90">
        <v>3.3</v>
      </c>
      <c r="F26" s="90">
        <v>3.3</v>
      </c>
      <c r="G26" s="90">
        <v>3.3</v>
      </c>
      <c r="H26" s="105"/>
    </row>
    <row r="27" spans="1:8" ht="12.75">
      <c r="A27" s="20" t="s">
        <v>290</v>
      </c>
      <c r="B27" s="90">
        <v>3.3</v>
      </c>
      <c r="C27" s="90">
        <v>3.3</v>
      </c>
      <c r="D27" s="90">
        <v>3.3</v>
      </c>
      <c r="E27" s="90">
        <v>3.3</v>
      </c>
      <c r="F27" s="90">
        <v>3.3</v>
      </c>
      <c r="G27" s="90">
        <v>3.3</v>
      </c>
      <c r="H27" s="105"/>
    </row>
    <row r="28" spans="1:8" ht="12.75">
      <c r="A28" s="104" t="s">
        <v>880</v>
      </c>
      <c r="B28" s="89">
        <v>3.9</v>
      </c>
      <c r="C28" s="89">
        <v>3.9</v>
      </c>
      <c r="D28" s="89">
        <v>3.9</v>
      </c>
      <c r="E28" s="89">
        <v>3.9</v>
      </c>
      <c r="F28" s="89">
        <v>3.9</v>
      </c>
      <c r="G28" s="89">
        <v>3.9</v>
      </c>
      <c r="H28" s="85"/>
    </row>
    <row r="29" spans="1:8" ht="12.75">
      <c r="A29" s="20" t="s">
        <v>291</v>
      </c>
      <c r="B29" s="90">
        <v>164</v>
      </c>
      <c r="C29" s="90">
        <v>164</v>
      </c>
      <c r="D29" s="90">
        <v>164</v>
      </c>
      <c r="E29" s="90">
        <v>164</v>
      </c>
      <c r="F29" s="90">
        <v>164</v>
      </c>
      <c r="G29" s="90">
        <v>164</v>
      </c>
      <c r="H29" s="105"/>
    </row>
    <row r="30" spans="1:10" ht="12.75">
      <c r="A30" s="20" t="s">
        <v>292</v>
      </c>
      <c r="B30" s="90">
        <v>154</v>
      </c>
      <c r="C30" s="90">
        <v>154</v>
      </c>
      <c r="D30" s="90">
        <v>154</v>
      </c>
      <c r="E30" s="90">
        <v>154</v>
      </c>
      <c r="F30" s="90">
        <v>154</v>
      </c>
      <c r="G30" s="90">
        <v>154</v>
      </c>
      <c r="H30" s="105"/>
      <c r="I30" s="14"/>
      <c r="J30" s="14"/>
    </row>
    <row r="31" spans="1:8" ht="12.75">
      <c r="A31" s="20" t="s">
        <v>293</v>
      </c>
      <c r="B31" s="90">
        <v>152</v>
      </c>
      <c r="C31" s="90">
        <v>152</v>
      </c>
      <c r="D31" s="90">
        <v>152</v>
      </c>
      <c r="E31" s="90">
        <v>152</v>
      </c>
      <c r="F31" s="90">
        <v>152</v>
      </c>
      <c r="G31" s="90">
        <v>152</v>
      </c>
      <c r="H31" s="105"/>
    </row>
    <row r="32" spans="1:8" ht="12.75">
      <c r="A32" s="20" t="s">
        <v>294</v>
      </c>
      <c r="B32" s="90">
        <v>79</v>
      </c>
      <c r="C32" s="90">
        <v>79</v>
      </c>
      <c r="D32" s="90">
        <v>79</v>
      </c>
      <c r="E32" s="90">
        <v>79</v>
      </c>
      <c r="F32" s="90">
        <v>79</v>
      </c>
      <c r="G32" s="90">
        <v>79</v>
      </c>
      <c r="H32" s="105"/>
    </row>
    <row r="33" spans="1:8" ht="13.5" customHeight="1">
      <c r="A33" s="20" t="s">
        <v>295</v>
      </c>
      <c r="B33" s="90">
        <v>180</v>
      </c>
      <c r="C33" s="90">
        <v>180</v>
      </c>
      <c r="D33" s="90">
        <v>180</v>
      </c>
      <c r="E33" s="90">
        <v>180</v>
      </c>
      <c r="F33" s="90">
        <v>180</v>
      </c>
      <c r="G33" s="90">
        <v>180</v>
      </c>
      <c r="H33" s="105"/>
    </row>
    <row r="34" spans="1:8" ht="12.75">
      <c r="A34" s="20" t="s">
        <v>296</v>
      </c>
      <c r="B34" s="90">
        <v>181</v>
      </c>
      <c r="C34" s="90">
        <v>181</v>
      </c>
      <c r="D34" s="90">
        <v>181</v>
      </c>
      <c r="E34" s="90">
        <v>181</v>
      </c>
      <c r="F34" s="90">
        <v>181</v>
      </c>
      <c r="G34" s="90">
        <v>181</v>
      </c>
      <c r="H34" s="105"/>
    </row>
    <row r="35" spans="1:8" ht="12.75">
      <c r="A35" s="20" t="s">
        <v>297</v>
      </c>
      <c r="B35" s="90">
        <v>264</v>
      </c>
      <c r="C35" s="90">
        <v>264</v>
      </c>
      <c r="D35" s="90">
        <v>264</v>
      </c>
      <c r="E35" s="90">
        <v>264</v>
      </c>
      <c r="F35" s="90">
        <v>264</v>
      </c>
      <c r="G35" s="90">
        <v>264</v>
      </c>
      <c r="H35" s="106"/>
    </row>
    <row r="36" spans="1:8" ht="12.75">
      <c r="A36" t="s">
        <v>298</v>
      </c>
      <c r="B36" s="134">
        <v>17</v>
      </c>
      <c r="C36" s="134">
        <v>17</v>
      </c>
      <c r="D36" s="134">
        <v>17</v>
      </c>
      <c r="E36" s="134">
        <v>17</v>
      </c>
      <c r="F36" s="134">
        <v>17</v>
      </c>
      <c r="G36" s="134">
        <v>17</v>
      </c>
      <c r="H36" s="106"/>
    </row>
    <row r="37" spans="1:8" ht="12.75">
      <c r="A37" t="s">
        <v>299</v>
      </c>
      <c r="B37" s="134">
        <v>17</v>
      </c>
      <c r="C37" s="134">
        <v>17</v>
      </c>
      <c r="D37" s="134">
        <v>17</v>
      </c>
      <c r="E37" s="134">
        <v>17</v>
      </c>
      <c r="F37" s="134">
        <v>17</v>
      </c>
      <c r="G37" s="134">
        <v>17</v>
      </c>
      <c r="H37" s="106"/>
    </row>
    <row r="38" spans="1:8" ht="12.75">
      <c r="A38" t="s">
        <v>300</v>
      </c>
      <c r="B38" s="134">
        <v>13</v>
      </c>
      <c r="C38" s="134">
        <v>13</v>
      </c>
      <c r="D38" s="134">
        <v>13</v>
      </c>
      <c r="E38" s="134">
        <v>13</v>
      </c>
      <c r="F38" s="134">
        <v>13</v>
      </c>
      <c r="G38" s="134">
        <v>13</v>
      </c>
      <c r="H38" s="105"/>
    </row>
    <row r="39" spans="1:8" ht="12.75">
      <c r="A39" s="20" t="s">
        <v>301</v>
      </c>
      <c r="B39" s="90">
        <v>37</v>
      </c>
      <c r="C39" s="90">
        <v>37</v>
      </c>
      <c r="D39" s="90">
        <v>37</v>
      </c>
      <c r="E39" s="90">
        <v>37</v>
      </c>
      <c r="F39" s="90">
        <v>37</v>
      </c>
      <c r="G39" s="90">
        <v>37</v>
      </c>
      <c r="H39" s="105"/>
    </row>
    <row r="40" spans="1:8" ht="12.75">
      <c r="A40" s="128" t="s">
        <v>806</v>
      </c>
      <c r="B40" s="90">
        <v>75</v>
      </c>
      <c r="C40" s="90">
        <v>75</v>
      </c>
      <c r="D40" s="90">
        <v>75</v>
      </c>
      <c r="E40" s="90">
        <v>75</v>
      </c>
      <c r="F40" s="90">
        <v>75</v>
      </c>
      <c r="G40" s="90">
        <v>75</v>
      </c>
      <c r="H40" s="128"/>
    </row>
    <row r="41" spans="1:8" ht="12.75">
      <c r="A41" s="128" t="s">
        <v>807</v>
      </c>
      <c r="B41" s="90">
        <v>75</v>
      </c>
      <c r="C41" s="90">
        <v>75</v>
      </c>
      <c r="D41" s="90">
        <v>75</v>
      </c>
      <c r="E41" s="90">
        <v>75</v>
      </c>
      <c r="F41" s="90">
        <v>75</v>
      </c>
      <c r="G41" s="90">
        <v>75</v>
      </c>
      <c r="H41" s="128"/>
    </row>
    <row r="42" spans="1:8" ht="12.75">
      <c r="A42" s="128" t="s">
        <v>808</v>
      </c>
      <c r="B42" s="90">
        <v>61</v>
      </c>
      <c r="C42" s="90">
        <v>61</v>
      </c>
      <c r="D42" s="90">
        <v>61</v>
      </c>
      <c r="E42" s="90">
        <v>61</v>
      </c>
      <c r="F42" s="90">
        <v>61</v>
      </c>
      <c r="G42" s="90">
        <v>61</v>
      </c>
      <c r="H42" s="128"/>
    </row>
    <row r="43" spans="1:8" ht="12.75">
      <c r="A43" s="20" t="s">
        <v>302</v>
      </c>
      <c r="B43" s="90">
        <v>3</v>
      </c>
      <c r="C43" s="69">
        <v>3</v>
      </c>
      <c r="D43" s="69">
        <v>3</v>
      </c>
      <c r="E43" s="69">
        <v>3</v>
      </c>
      <c r="F43" s="69">
        <v>3</v>
      </c>
      <c r="G43" s="69">
        <v>3</v>
      </c>
      <c r="H43" s="105"/>
    </row>
    <row r="44" spans="1:8" ht="12.75">
      <c r="A44" s="20" t="s">
        <v>303</v>
      </c>
      <c r="B44" s="90">
        <v>3</v>
      </c>
      <c r="C44" s="69">
        <v>3</v>
      </c>
      <c r="D44" s="69">
        <v>3</v>
      </c>
      <c r="E44" s="69">
        <v>3</v>
      </c>
      <c r="F44" s="69">
        <v>3</v>
      </c>
      <c r="G44" s="69">
        <v>3</v>
      </c>
      <c r="H44" s="105"/>
    </row>
    <row r="45" spans="1:8" ht="12.75">
      <c r="A45" s="20" t="s">
        <v>304</v>
      </c>
      <c r="B45" s="90">
        <v>750</v>
      </c>
      <c r="C45" s="90">
        <v>750</v>
      </c>
      <c r="D45" s="90">
        <v>750</v>
      </c>
      <c r="E45" s="90">
        <v>750</v>
      </c>
      <c r="F45" s="90">
        <v>750</v>
      </c>
      <c r="G45" s="90">
        <v>750</v>
      </c>
      <c r="H45" s="105"/>
    </row>
    <row r="46" spans="1:8" ht="12.75">
      <c r="A46" s="20" t="s">
        <v>305</v>
      </c>
      <c r="B46" s="90">
        <v>762</v>
      </c>
      <c r="C46" s="90">
        <v>762</v>
      </c>
      <c r="D46" s="90">
        <v>762</v>
      </c>
      <c r="E46" s="90">
        <v>762</v>
      </c>
      <c r="F46" s="90">
        <v>762</v>
      </c>
      <c r="G46" s="90">
        <v>762</v>
      </c>
      <c r="H46" s="105"/>
    </row>
    <row r="47" spans="1:8" ht="12.75">
      <c r="A47" s="104" t="s">
        <v>881</v>
      </c>
      <c r="B47" s="89">
        <v>6.7</v>
      </c>
      <c r="C47" s="87">
        <v>6.7</v>
      </c>
      <c r="D47" s="87">
        <v>6.7</v>
      </c>
      <c r="E47" s="87">
        <v>6.7</v>
      </c>
      <c r="F47" s="87">
        <v>6.7</v>
      </c>
      <c r="G47" s="87">
        <v>6.7</v>
      </c>
      <c r="H47" s="85"/>
    </row>
    <row r="48" spans="1:8" ht="12.75">
      <c r="A48" s="20" t="s">
        <v>306</v>
      </c>
      <c r="B48" s="90">
        <v>634</v>
      </c>
      <c r="C48" s="90">
        <v>634</v>
      </c>
      <c r="D48" s="90">
        <v>634</v>
      </c>
      <c r="E48" s="90">
        <v>634</v>
      </c>
      <c r="F48" s="90">
        <v>634</v>
      </c>
      <c r="G48" s="90">
        <v>634</v>
      </c>
      <c r="H48" s="105"/>
    </row>
    <row r="49" spans="1:8" ht="12.75">
      <c r="A49" s="20" t="s">
        <v>307</v>
      </c>
      <c r="B49" s="90">
        <v>1176</v>
      </c>
      <c r="C49" s="90">
        <v>1176</v>
      </c>
      <c r="D49" s="90">
        <v>1176</v>
      </c>
      <c r="E49" s="90">
        <v>1176</v>
      </c>
      <c r="F49" s="90">
        <v>1176</v>
      </c>
      <c r="G49" s="90">
        <v>1176</v>
      </c>
      <c r="H49" s="105"/>
    </row>
    <row r="50" spans="1:8" ht="12.75">
      <c r="A50" s="20" t="s">
        <v>308</v>
      </c>
      <c r="B50" s="90">
        <v>1176</v>
      </c>
      <c r="C50" s="90">
        <v>1176</v>
      </c>
      <c r="D50" s="90">
        <v>1176</v>
      </c>
      <c r="E50" s="90">
        <v>1176</v>
      </c>
      <c r="F50" s="90">
        <v>1176</v>
      </c>
      <c r="G50" s="90">
        <v>1176</v>
      </c>
      <c r="H50" s="105"/>
    </row>
    <row r="51" spans="1:8" ht="12.75">
      <c r="A51" s="85" t="s">
        <v>824</v>
      </c>
      <c r="B51" s="90">
        <v>1.6</v>
      </c>
      <c r="C51" s="90">
        <v>1.6</v>
      </c>
      <c r="D51" s="90">
        <v>1.6</v>
      </c>
      <c r="E51" s="90">
        <v>1.6</v>
      </c>
      <c r="F51" s="90">
        <v>1.6</v>
      </c>
      <c r="G51" s="90">
        <v>1.6</v>
      </c>
      <c r="H51" s="85"/>
    </row>
    <row r="52" spans="1:8" ht="12.75">
      <c r="A52" s="85" t="s">
        <v>825</v>
      </c>
      <c r="B52" s="90">
        <v>1.6</v>
      </c>
      <c r="C52" s="90">
        <v>1.6</v>
      </c>
      <c r="D52" s="90">
        <v>1.6</v>
      </c>
      <c r="E52" s="90">
        <v>1.6</v>
      </c>
      <c r="F52" s="90">
        <v>1.6</v>
      </c>
      <c r="G52" s="90">
        <v>1.6</v>
      </c>
      <c r="H52" s="85"/>
    </row>
    <row r="53" spans="1:8" ht="12.75">
      <c r="A53" s="85" t="s">
        <v>826</v>
      </c>
      <c r="B53" s="90">
        <v>1.6</v>
      </c>
      <c r="C53" s="90">
        <v>1.6</v>
      </c>
      <c r="D53" s="90">
        <v>1.6</v>
      </c>
      <c r="E53" s="90">
        <v>1.6</v>
      </c>
      <c r="F53" s="90">
        <v>1.6</v>
      </c>
      <c r="G53" s="90">
        <v>1.6</v>
      </c>
      <c r="H53" s="85"/>
    </row>
    <row r="54" spans="1:8" ht="12.75">
      <c r="A54" s="85" t="s">
        <v>827</v>
      </c>
      <c r="B54" s="90">
        <v>1.6</v>
      </c>
      <c r="C54" s="90">
        <v>1.6</v>
      </c>
      <c r="D54" s="90">
        <v>1.6</v>
      </c>
      <c r="E54" s="90">
        <v>1.6</v>
      </c>
      <c r="F54" s="90">
        <v>1.6</v>
      </c>
      <c r="G54" s="90">
        <v>1.6</v>
      </c>
      <c r="H54" s="85"/>
    </row>
    <row r="55" spans="1:8" ht="12.75">
      <c r="A55" s="85" t="s">
        <v>828</v>
      </c>
      <c r="B55" s="90">
        <v>1.6</v>
      </c>
      <c r="C55" s="90">
        <v>1.6</v>
      </c>
      <c r="D55" s="90">
        <v>1.6</v>
      </c>
      <c r="E55" s="90">
        <v>1.6</v>
      </c>
      <c r="F55" s="90">
        <v>1.6</v>
      </c>
      <c r="G55" s="90">
        <v>1.6</v>
      </c>
      <c r="H55" s="85"/>
    </row>
    <row r="56" spans="1:8" ht="12.75">
      <c r="A56" s="85" t="s">
        <v>829</v>
      </c>
      <c r="B56" s="90">
        <v>1.6</v>
      </c>
      <c r="C56" s="90">
        <v>1.6</v>
      </c>
      <c r="D56" s="90">
        <v>1.6</v>
      </c>
      <c r="E56" s="90">
        <v>1.6</v>
      </c>
      <c r="F56" s="90">
        <v>1.6</v>
      </c>
      <c r="G56" s="90">
        <v>1.6</v>
      </c>
      <c r="H56" s="85"/>
    </row>
    <row r="57" spans="1:8" ht="12.75">
      <c r="A57" s="20" t="s">
        <v>309</v>
      </c>
      <c r="B57" s="90">
        <v>108</v>
      </c>
      <c r="C57" s="90">
        <v>108</v>
      </c>
      <c r="D57" s="90">
        <v>108</v>
      </c>
      <c r="E57" s="90">
        <v>108</v>
      </c>
      <c r="F57" s="90">
        <v>108</v>
      </c>
      <c r="G57" s="90">
        <v>108</v>
      </c>
      <c r="H57" s="105"/>
    </row>
    <row r="58" spans="1:8" ht="12.75">
      <c r="A58" s="20" t="s">
        <v>31</v>
      </c>
      <c r="B58" s="90">
        <v>48</v>
      </c>
      <c r="C58" s="90">
        <v>48</v>
      </c>
      <c r="D58" s="90">
        <v>48</v>
      </c>
      <c r="E58" s="90">
        <v>48</v>
      </c>
      <c r="F58" s="90">
        <v>48</v>
      </c>
      <c r="G58" s="90">
        <v>48</v>
      </c>
      <c r="H58" s="105"/>
    </row>
    <row r="59" spans="1:8" ht="12.75">
      <c r="A59" s="20" t="s">
        <v>310</v>
      </c>
      <c r="B59" s="90">
        <v>347</v>
      </c>
      <c r="C59" s="90">
        <v>347</v>
      </c>
      <c r="D59" s="90">
        <v>347</v>
      </c>
      <c r="E59" s="90">
        <v>347</v>
      </c>
      <c r="F59" s="90">
        <v>347</v>
      </c>
      <c r="G59" s="90">
        <v>347</v>
      </c>
      <c r="H59" s="105"/>
    </row>
    <row r="60" spans="1:8" ht="12.75">
      <c r="A60" s="20" t="s">
        <v>311</v>
      </c>
      <c r="B60" s="90">
        <v>424</v>
      </c>
      <c r="C60" s="90">
        <v>424</v>
      </c>
      <c r="D60" s="90">
        <v>424</v>
      </c>
      <c r="E60" s="90">
        <v>424</v>
      </c>
      <c r="F60" s="90">
        <v>424</v>
      </c>
      <c r="G60" s="90">
        <v>424</v>
      </c>
      <c r="H60" s="105"/>
    </row>
    <row r="61" spans="1:8" ht="12.75">
      <c r="A61" s="20" t="s">
        <v>312</v>
      </c>
      <c r="B61" s="90">
        <v>58</v>
      </c>
      <c r="C61" s="90">
        <v>58</v>
      </c>
      <c r="D61" s="90">
        <v>58</v>
      </c>
      <c r="E61" s="90">
        <v>58</v>
      </c>
      <c r="F61" s="90">
        <v>58</v>
      </c>
      <c r="G61" s="90">
        <v>58</v>
      </c>
      <c r="H61" s="105"/>
    </row>
    <row r="62" spans="1:8" ht="12.75">
      <c r="A62" s="20" t="s">
        <v>313</v>
      </c>
      <c r="B62" s="90">
        <v>58</v>
      </c>
      <c r="C62" s="90">
        <v>58</v>
      </c>
      <c r="D62" s="90">
        <v>58</v>
      </c>
      <c r="E62" s="90">
        <v>58</v>
      </c>
      <c r="F62" s="90">
        <v>58</v>
      </c>
      <c r="G62" s="90">
        <v>58</v>
      </c>
      <c r="H62" s="105"/>
    </row>
    <row r="63" spans="1:8" ht="12.75">
      <c r="A63" s="20" t="s">
        <v>314</v>
      </c>
      <c r="B63" s="90">
        <v>58</v>
      </c>
      <c r="C63" s="90">
        <v>58</v>
      </c>
      <c r="D63" s="90">
        <v>58</v>
      </c>
      <c r="E63" s="90">
        <v>58</v>
      </c>
      <c r="F63" s="90">
        <v>58</v>
      </c>
      <c r="G63" s="90">
        <v>58</v>
      </c>
      <c r="H63" s="105"/>
    </row>
    <row r="64" spans="1:8" ht="12.75">
      <c r="A64" s="20" t="s">
        <v>315</v>
      </c>
      <c r="B64" s="90">
        <v>51</v>
      </c>
      <c r="C64" s="90">
        <v>51</v>
      </c>
      <c r="D64" s="90">
        <v>51</v>
      </c>
      <c r="E64" s="90">
        <v>51</v>
      </c>
      <c r="F64" s="90">
        <v>51</v>
      </c>
      <c r="G64" s="90">
        <v>51</v>
      </c>
      <c r="H64" s="105"/>
    </row>
    <row r="65" spans="1:8" ht="12.75">
      <c r="A65" s="20" t="s">
        <v>316</v>
      </c>
      <c r="B65" s="90">
        <v>811</v>
      </c>
      <c r="C65" s="90">
        <v>811</v>
      </c>
      <c r="D65" s="90">
        <v>811</v>
      </c>
      <c r="E65" s="90">
        <v>811</v>
      </c>
      <c r="F65" s="90">
        <v>811</v>
      </c>
      <c r="G65" s="90">
        <v>811</v>
      </c>
      <c r="H65" s="105"/>
    </row>
    <row r="66" spans="1:8" ht="12.75">
      <c r="A66" s="20" t="s">
        <v>317</v>
      </c>
      <c r="B66" s="90">
        <v>84</v>
      </c>
      <c r="C66" s="90">
        <v>84</v>
      </c>
      <c r="D66" s="90">
        <v>84</v>
      </c>
      <c r="E66" s="90">
        <v>84</v>
      </c>
      <c r="F66" s="90">
        <v>84</v>
      </c>
      <c r="G66" s="90">
        <v>84</v>
      </c>
      <c r="H66" s="105"/>
    </row>
    <row r="67" spans="1:8" ht="12.75">
      <c r="A67" s="20" t="s">
        <v>318</v>
      </c>
      <c r="B67" s="90">
        <v>84</v>
      </c>
      <c r="C67" s="90">
        <v>84</v>
      </c>
      <c r="D67" s="90">
        <v>84</v>
      </c>
      <c r="E67" s="90">
        <v>84</v>
      </c>
      <c r="F67" s="90">
        <v>84</v>
      </c>
      <c r="G67" s="90">
        <v>84</v>
      </c>
      <c r="H67" s="105"/>
    </row>
    <row r="68" spans="1:8" ht="12.75">
      <c r="A68" s="20" t="s">
        <v>319</v>
      </c>
      <c r="B68" s="90">
        <v>84</v>
      </c>
      <c r="C68" s="90">
        <v>84</v>
      </c>
      <c r="D68" s="90">
        <v>84</v>
      </c>
      <c r="E68" s="90">
        <v>84</v>
      </c>
      <c r="F68" s="90">
        <v>84</v>
      </c>
      <c r="G68" s="90">
        <v>84</v>
      </c>
      <c r="H68" s="105"/>
    </row>
    <row r="69" spans="1:8" ht="12.75">
      <c r="A69" s="20" t="s">
        <v>320</v>
      </c>
      <c r="B69" s="90">
        <v>84</v>
      </c>
      <c r="C69" s="90">
        <v>84</v>
      </c>
      <c r="D69" s="90">
        <v>84</v>
      </c>
      <c r="E69" s="90">
        <v>84</v>
      </c>
      <c r="F69" s="90">
        <v>84</v>
      </c>
      <c r="G69" s="90">
        <v>84</v>
      </c>
      <c r="H69" s="105"/>
    </row>
    <row r="70" spans="1:8" ht="12.75">
      <c r="A70" t="s">
        <v>321</v>
      </c>
      <c r="B70" s="134">
        <v>40</v>
      </c>
      <c r="C70" s="14">
        <v>40</v>
      </c>
      <c r="D70" s="14">
        <v>40</v>
      </c>
      <c r="E70" s="14">
        <v>40</v>
      </c>
      <c r="F70" s="14">
        <v>40</v>
      </c>
      <c r="G70" s="14">
        <v>40</v>
      </c>
      <c r="H70" s="106"/>
    </row>
    <row r="71" spans="1:8" ht="12.75">
      <c r="A71" t="s">
        <v>322</v>
      </c>
      <c r="B71" s="134">
        <v>40</v>
      </c>
      <c r="C71" s="14">
        <v>40</v>
      </c>
      <c r="D71" s="14">
        <v>40</v>
      </c>
      <c r="E71" s="14">
        <v>40</v>
      </c>
      <c r="F71" s="14">
        <v>40</v>
      </c>
      <c r="G71" s="14">
        <v>40</v>
      </c>
      <c r="H71" s="106"/>
    </row>
    <row r="72" spans="1:8" ht="12.75">
      <c r="A72" s="20" t="s">
        <v>323</v>
      </c>
      <c r="B72" s="90">
        <v>3.6</v>
      </c>
      <c r="C72" s="69">
        <v>3.6</v>
      </c>
      <c r="D72" s="69">
        <v>3.6</v>
      </c>
      <c r="E72" s="69">
        <v>3.6</v>
      </c>
      <c r="F72" s="69">
        <v>3.6</v>
      </c>
      <c r="G72" s="69">
        <v>3.6</v>
      </c>
      <c r="H72" s="105"/>
    </row>
    <row r="73" spans="1:8" ht="12.75">
      <c r="A73" s="20" t="s">
        <v>324</v>
      </c>
      <c r="B73" s="90">
        <v>2</v>
      </c>
      <c r="C73" s="69">
        <v>2</v>
      </c>
      <c r="D73" s="69">
        <v>2</v>
      </c>
      <c r="E73" s="69">
        <v>2</v>
      </c>
      <c r="F73" s="69">
        <v>2</v>
      </c>
      <c r="G73" s="69">
        <v>2</v>
      </c>
      <c r="H73" s="85"/>
    </row>
    <row r="74" spans="1:8" ht="12.75">
      <c r="A74" s="20" t="s">
        <v>325</v>
      </c>
      <c r="B74" s="90">
        <v>2</v>
      </c>
      <c r="C74" s="69">
        <v>2</v>
      </c>
      <c r="D74" s="69">
        <v>2</v>
      </c>
      <c r="E74" s="69">
        <v>2</v>
      </c>
      <c r="F74" s="69">
        <v>2</v>
      </c>
      <c r="G74" s="69">
        <v>2</v>
      </c>
      <c r="H74" s="105"/>
    </row>
    <row r="75" spans="1:8" ht="12.75">
      <c r="A75" s="20" t="s">
        <v>326</v>
      </c>
      <c r="B75" s="90">
        <v>2</v>
      </c>
      <c r="C75" s="69">
        <v>2</v>
      </c>
      <c r="D75" s="69">
        <v>2</v>
      </c>
      <c r="E75" s="69">
        <v>2</v>
      </c>
      <c r="F75" s="69">
        <v>2</v>
      </c>
      <c r="G75" s="69">
        <v>2</v>
      </c>
      <c r="H75" s="105"/>
    </row>
    <row r="76" spans="1:8" ht="12.75">
      <c r="A76" s="20" t="s">
        <v>327</v>
      </c>
      <c r="B76" s="90">
        <v>243</v>
      </c>
      <c r="C76" s="90">
        <v>243</v>
      </c>
      <c r="D76" s="90">
        <v>243</v>
      </c>
      <c r="E76" s="90">
        <v>243</v>
      </c>
      <c r="F76" s="90">
        <v>243</v>
      </c>
      <c r="G76" s="90">
        <v>243</v>
      </c>
      <c r="H76" s="105"/>
    </row>
    <row r="77" spans="1:8" ht="12.75">
      <c r="A77" s="20" t="s">
        <v>328</v>
      </c>
      <c r="B77" s="90">
        <v>114</v>
      </c>
      <c r="C77" s="90">
        <v>114</v>
      </c>
      <c r="D77" s="90">
        <v>114</v>
      </c>
      <c r="E77" s="90">
        <v>114</v>
      </c>
      <c r="F77" s="90">
        <v>114</v>
      </c>
      <c r="G77" s="90">
        <v>114</v>
      </c>
      <c r="H77" s="105"/>
    </row>
    <row r="78" spans="1:8" ht="12.75">
      <c r="A78" s="23" t="s">
        <v>675</v>
      </c>
      <c r="B78" s="90">
        <v>41</v>
      </c>
      <c r="C78" s="69">
        <v>41</v>
      </c>
      <c r="D78" s="69">
        <v>41</v>
      </c>
      <c r="E78" s="69">
        <v>41</v>
      </c>
      <c r="F78" s="69">
        <v>41</v>
      </c>
      <c r="G78" s="69">
        <v>41</v>
      </c>
      <c r="H78" s="105"/>
    </row>
    <row r="79" spans="1:8" ht="12.75">
      <c r="A79" s="23" t="s">
        <v>676</v>
      </c>
      <c r="B79" s="90">
        <v>41</v>
      </c>
      <c r="C79" s="69">
        <v>41</v>
      </c>
      <c r="D79" s="69">
        <v>41</v>
      </c>
      <c r="E79" s="69">
        <v>41</v>
      </c>
      <c r="F79" s="69">
        <v>41</v>
      </c>
      <c r="G79" s="69">
        <v>41</v>
      </c>
      <c r="H79" s="105"/>
    </row>
    <row r="80" spans="1:8" ht="12.75">
      <c r="A80" s="23" t="s">
        <v>677</v>
      </c>
      <c r="B80" s="90">
        <v>41</v>
      </c>
      <c r="C80" s="69">
        <v>41</v>
      </c>
      <c r="D80" s="69">
        <v>41</v>
      </c>
      <c r="E80" s="69">
        <v>41</v>
      </c>
      <c r="F80" s="69">
        <v>41</v>
      </c>
      <c r="G80" s="69">
        <v>41</v>
      </c>
      <c r="H80" s="105"/>
    </row>
    <row r="81" spans="1:8" ht="12.75">
      <c r="A81" s="23" t="s">
        <v>678</v>
      </c>
      <c r="B81" s="90">
        <v>41</v>
      </c>
      <c r="C81" s="69">
        <v>41</v>
      </c>
      <c r="D81" s="69">
        <v>41</v>
      </c>
      <c r="E81" s="69">
        <v>41</v>
      </c>
      <c r="F81" s="69">
        <v>41</v>
      </c>
      <c r="G81" s="69">
        <v>41</v>
      </c>
      <c r="H81" s="105"/>
    </row>
    <row r="82" spans="1:8" ht="12.75">
      <c r="A82" t="s">
        <v>329</v>
      </c>
      <c r="B82" s="134">
        <v>11.5</v>
      </c>
      <c r="C82" s="14">
        <v>11.5</v>
      </c>
      <c r="D82" s="14">
        <v>11.5</v>
      </c>
      <c r="E82" s="14">
        <v>11.5</v>
      </c>
      <c r="F82" s="14">
        <v>11.5</v>
      </c>
      <c r="G82" s="14">
        <v>11.5</v>
      </c>
      <c r="H82" s="105"/>
    </row>
    <row r="83" spans="1:8" ht="12.75">
      <c r="A83" t="s">
        <v>330</v>
      </c>
      <c r="B83" s="134">
        <v>11.5</v>
      </c>
      <c r="C83" s="14">
        <v>11.5</v>
      </c>
      <c r="D83" s="14">
        <v>11.5</v>
      </c>
      <c r="E83" s="14">
        <v>11.5</v>
      </c>
      <c r="F83" s="14">
        <v>11.5</v>
      </c>
      <c r="G83" s="14">
        <v>11.5</v>
      </c>
      <c r="H83" s="105"/>
    </row>
    <row r="84" spans="1:8" ht="12.75">
      <c r="A84" t="s">
        <v>331</v>
      </c>
      <c r="B84" s="134">
        <v>11.5</v>
      </c>
      <c r="C84" s="14">
        <v>11.5</v>
      </c>
      <c r="D84" s="14">
        <v>11.5</v>
      </c>
      <c r="E84" s="14">
        <v>11.5</v>
      </c>
      <c r="F84" s="14">
        <v>11.5</v>
      </c>
      <c r="G84" s="14">
        <v>11.5</v>
      </c>
      <c r="H84" s="105"/>
    </row>
    <row r="85" spans="1:8" ht="12.75">
      <c r="A85" s="20" t="s">
        <v>332</v>
      </c>
      <c r="B85" s="90">
        <v>616</v>
      </c>
      <c r="C85" s="90">
        <v>616</v>
      </c>
      <c r="D85" s="90">
        <v>616</v>
      </c>
      <c r="E85" s="90">
        <v>616</v>
      </c>
      <c r="F85" s="90">
        <v>616</v>
      </c>
      <c r="G85" s="90">
        <v>616</v>
      </c>
      <c r="H85" s="105"/>
    </row>
    <row r="86" spans="1:8" ht="12.75">
      <c r="A86" s="20" t="s">
        <v>333</v>
      </c>
      <c r="B86" s="90">
        <v>608</v>
      </c>
      <c r="C86" s="90">
        <v>608</v>
      </c>
      <c r="D86" s="90">
        <v>608</v>
      </c>
      <c r="E86" s="90">
        <v>608</v>
      </c>
      <c r="F86" s="90">
        <v>608</v>
      </c>
      <c r="G86" s="90">
        <v>608</v>
      </c>
      <c r="H86" s="106"/>
    </row>
    <row r="87" spans="1:8" ht="12.75">
      <c r="A87" s="20" t="s">
        <v>334</v>
      </c>
      <c r="B87" s="90">
        <v>445</v>
      </c>
      <c r="C87" s="90">
        <v>445</v>
      </c>
      <c r="D87" s="90">
        <v>445</v>
      </c>
      <c r="E87" s="90">
        <v>445</v>
      </c>
      <c r="F87" s="90">
        <v>445</v>
      </c>
      <c r="G87" s="90">
        <v>445</v>
      </c>
      <c r="H87" s="106"/>
    </row>
    <row r="88" spans="1:8" ht="12.75">
      <c r="A88" s="20" t="s">
        <v>740</v>
      </c>
      <c r="B88" s="90">
        <v>177</v>
      </c>
      <c r="C88" s="90">
        <v>177</v>
      </c>
      <c r="D88" s="90">
        <v>177</v>
      </c>
      <c r="E88" s="90">
        <v>177</v>
      </c>
      <c r="F88" s="90">
        <v>177</v>
      </c>
      <c r="G88" s="90">
        <v>177</v>
      </c>
      <c r="H88" s="167"/>
    </row>
    <row r="89" spans="1:8" ht="12.75">
      <c r="A89" s="20" t="s">
        <v>741</v>
      </c>
      <c r="B89" s="90">
        <v>169</v>
      </c>
      <c r="C89" s="90">
        <v>169</v>
      </c>
      <c r="D89" s="90">
        <v>169</v>
      </c>
      <c r="E89" s="90">
        <v>169</v>
      </c>
      <c r="F89" s="90">
        <v>169</v>
      </c>
      <c r="G89" s="90">
        <v>169</v>
      </c>
      <c r="H89" s="167"/>
    </row>
    <row r="90" spans="1:8" ht="12.75">
      <c r="A90" s="20" t="s">
        <v>742</v>
      </c>
      <c r="B90" s="90">
        <v>173</v>
      </c>
      <c r="C90" s="90">
        <v>173</v>
      </c>
      <c r="D90" s="90">
        <v>173</v>
      </c>
      <c r="E90" s="90">
        <v>173</v>
      </c>
      <c r="F90" s="90">
        <v>173</v>
      </c>
      <c r="G90" s="90">
        <v>173</v>
      </c>
      <c r="H90" s="167"/>
    </row>
    <row r="91" spans="1:8" ht="12.75">
      <c r="A91" s="20" t="s">
        <v>743</v>
      </c>
      <c r="B91" s="90">
        <v>178</v>
      </c>
      <c r="C91" s="90">
        <v>178</v>
      </c>
      <c r="D91" s="90">
        <v>178</v>
      </c>
      <c r="E91" s="90">
        <v>178</v>
      </c>
      <c r="F91" s="90">
        <v>178</v>
      </c>
      <c r="G91" s="90">
        <v>178</v>
      </c>
      <c r="H91" s="167"/>
    </row>
    <row r="92" spans="1:8" ht="12.75">
      <c r="A92" s="20" t="s">
        <v>744</v>
      </c>
      <c r="B92" s="90">
        <v>169</v>
      </c>
      <c r="C92" s="90">
        <v>169</v>
      </c>
      <c r="D92" s="90">
        <v>169</v>
      </c>
      <c r="E92" s="90">
        <v>169</v>
      </c>
      <c r="F92" s="90">
        <v>169</v>
      </c>
      <c r="G92" s="90">
        <v>169</v>
      </c>
      <c r="H92" s="167"/>
    </row>
    <row r="93" spans="1:8" ht="12.75">
      <c r="A93" s="20" t="s">
        <v>745</v>
      </c>
      <c r="B93" s="90">
        <v>173</v>
      </c>
      <c r="C93" s="90">
        <v>173</v>
      </c>
      <c r="D93" s="90">
        <v>173</v>
      </c>
      <c r="E93" s="90">
        <v>173</v>
      </c>
      <c r="F93" s="90">
        <v>173</v>
      </c>
      <c r="G93" s="90">
        <v>173</v>
      </c>
      <c r="H93" s="167"/>
    </row>
    <row r="94" spans="1:8" ht="12.75">
      <c r="A94" s="20" t="s">
        <v>746</v>
      </c>
      <c r="B94" s="90">
        <v>386</v>
      </c>
      <c r="C94" s="90">
        <v>386</v>
      </c>
      <c r="D94" s="90">
        <v>386</v>
      </c>
      <c r="E94" s="90">
        <v>386</v>
      </c>
      <c r="F94" s="90">
        <v>386</v>
      </c>
      <c r="G94" s="90">
        <v>386</v>
      </c>
      <c r="H94" s="167"/>
    </row>
    <row r="95" spans="1:8" ht="12.75">
      <c r="A95" s="20" t="s">
        <v>747</v>
      </c>
      <c r="B95" s="90">
        <v>357</v>
      </c>
      <c r="C95" s="90">
        <v>357</v>
      </c>
      <c r="D95" s="90">
        <v>357</v>
      </c>
      <c r="E95" s="90">
        <v>357</v>
      </c>
      <c r="F95" s="90">
        <v>357</v>
      </c>
      <c r="G95" s="90">
        <v>357</v>
      </c>
      <c r="H95" s="167"/>
    </row>
    <row r="96" spans="1:8" ht="12.75">
      <c r="A96" s="20" t="s">
        <v>335</v>
      </c>
      <c r="B96" s="90">
        <v>177</v>
      </c>
      <c r="C96" s="90">
        <v>177</v>
      </c>
      <c r="D96" s="90">
        <v>177</v>
      </c>
      <c r="E96" s="90">
        <v>177</v>
      </c>
      <c r="F96" s="90">
        <v>177</v>
      </c>
      <c r="G96" s="90">
        <v>177</v>
      </c>
      <c r="H96" s="105"/>
    </row>
    <row r="97" spans="1:8" ht="12.75">
      <c r="A97" s="20" t="s">
        <v>336</v>
      </c>
      <c r="B97" s="90">
        <v>177</v>
      </c>
      <c r="C97" s="90">
        <v>177</v>
      </c>
      <c r="D97" s="90">
        <v>177</v>
      </c>
      <c r="E97" s="90">
        <v>177</v>
      </c>
      <c r="F97" s="90">
        <v>177</v>
      </c>
      <c r="G97" s="90">
        <v>177</v>
      </c>
      <c r="H97" s="105"/>
    </row>
    <row r="98" spans="1:8" ht="12.75">
      <c r="A98" s="20" t="s">
        <v>337</v>
      </c>
      <c r="B98" s="90">
        <v>182</v>
      </c>
      <c r="C98" s="90">
        <v>182</v>
      </c>
      <c r="D98" s="90">
        <v>182</v>
      </c>
      <c r="E98" s="90">
        <v>182</v>
      </c>
      <c r="F98" s="90">
        <v>182</v>
      </c>
      <c r="G98" s="90">
        <v>182</v>
      </c>
      <c r="H98" s="105"/>
    </row>
    <row r="99" spans="1:8" ht="12.75">
      <c r="A99" s="20" t="s">
        <v>338</v>
      </c>
      <c r="B99" s="90">
        <v>173</v>
      </c>
      <c r="C99" s="90">
        <v>173</v>
      </c>
      <c r="D99" s="90">
        <v>173</v>
      </c>
      <c r="E99" s="90">
        <v>173</v>
      </c>
      <c r="F99" s="90">
        <v>173</v>
      </c>
      <c r="G99" s="90">
        <v>173</v>
      </c>
      <c r="H99" s="105"/>
    </row>
    <row r="100" spans="1:8" ht="12.75">
      <c r="A100" s="20" t="s">
        <v>339</v>
      </c>
      <c r="B100" s="90">
        <v>173</v>
      </c>
      <c r="C100" s="90">
        <v>173</v>
      </c>
      <c r="D100" s="90">
        <v>173</v>
      </c>
      <c r="E100" s="90">
        <v>173</v>
      </c>
      <c r="F100" s="90">
        <v>173</v>
      </c>
      <c r="G100" s="90">
        <v>173</v>
      </c>
      <c r="H100" s="105"/>
    </row>
    <row r="101" spans="1:8" ht="12.75">
      <c r="A101" s="20" t="s">
        <v>340</v>
      </c>
      <c r="B101" s="90">
        <v>185</v>
      </c>
      <c r="C101" s="90">
        <v>185</v>
      </c>
      <c r="D101" s="90">
        <v>185</v>
      </c>
      <c r="E101" s="90">
        <v>185</v>
      </c>
      <c r="F101" s="90">
        <v>185</v>
      </c>
      <c r="G101" s="90">
        <v>185</v>
      </c>
      <c r="H101" s="105"/>
    </row>
    <row r="102" spans="1:8" ht="12.75">
      <c r="A102" s="20" t="s">
        <v>341</v>
      </c>
      <c r="B102" s="90">
        <v>150</v>
      </c>
      <c r="C102" s="90">
        <v>150</v>
      </c>
      <c r="D102" s="90">
        <v>150</v>
      </c>
      <c r="E102" s="90">
        <v>150</v>
      </c>
      <c r="F102" s="90">
        <v>150</v>
      </c>
      <c r="G102" s="90">
        <v>150</v>
      </c>
      <c r="H102" s="105"/>
    </row>
    <row r="103" spans="1:8" ht="12.75">
      <c r="A103" s="20" t="s">
        <v>342</v>
      </c>
      <c r="B103" s="90">
        <v>150</v>
      </c>
      <c r="C103" s="90">
        <v>150</v>
      </c>
      <c r="D103" s="90">
        <v>150</v>
      </c>
      <c r="E103" s="90">
        <v>150</v>
      </c>
      <c r="F103" s="90">
        <v>150</v>
      </c>
      <c r="G103" s="90">
        <v>150</v>
      </c>
      <c r="H103" s="105"/>
    </row>
    <row r="104" spans="1:8" ht="12.75">
      <c r="A104" s="20" t="s">
        <v>343</v>
      </c>
      <c r="B104" s="90">
        <v>171</v>
      </c>
      <c r="C104" s="90">
        <v>171</v>
      </c>
      <c r="D104" s="90">
        <v>171</v>
      </c>
      <c r="E104" s="90">
        <v>171</v>
      </c>
      <c r="F104" s="90">
        <v>171</v>
      </c>
      <c r="G104" s="90">
        <v>171</v>
      </c>
      <c r="H104" s="105"/>
    </row>
    <row r="105" spans="1:8" ht="12.75">
      <c r="A105" s="13" t="s">
        <v>887</v>
      </c>
      <c r="B105" s="90">
        <v>1.5</v>
      </c>
      <c r="C105" s="90">
        <v>1.5</v>
      </c>
      <c r="D105" s="90">
        <v>1.5</v>
      </c>
      <c r="E105" s="90">
        <v>1.5</v>
      </c>
      <c r="F105" s="90">
        <v>1.5</v>
      </c>
      <c r="G105" s="90">
        <v>1.5</v>
      </c>
      <c r="H105" s="85"/>
    </row>
    <row r="106" spans="1:8" ht="12.75">
      <c r="A106" t="s">
        <v>646</v>
      </c>
      <c r="B106" s="134">
        <v>2.4</v>
      </c>
      <c r="C106" s="14">
        <v>2.4</v>
      </c>
      <c r="D106" s="14">
        <v>2.4</v>
      </c>
      <c r="E106" s="14">
        <v>2.4</v>
      </c>
      <c r="F106" s="14">
        <v>2.4</v>
      </c>
      <c r="G106" s="14">
        <v>2.4</v>
      </c>
      <c r="H106" s="105"/>
    </row>
    <row r="107" spans="1:8" ht="12.75">
      <c r="A107" t="s">
        <v>690</v>
      </c>
      <c r="B107" s="134">
        <v>2.4</v>
      </c>
      <c r="C107" s="14">
        <v>2.4</v>
      </c>
      <c r="D107" s="14">
        <v>2.4</v>
      </c>
      <c r="E107" s="14">
        <v>2.4</v>
      </c>
      <c r="F107" s="14">
        <v>2.4</v>
      </c>
      <c r="G107" s="14">
        <v>2.4</v>
      </c>
      <c r="H107" s="105"/>
    </row>
    <row r="108" spans="1:8" ht="12.75">
      <c r="A108" t="s">
        <v>643</v>
      </c>
      <c r="B108" s="134">
        <v>2.4</v>
      </c>
      <c r="C108" s="14">
        <v>2.4</v>
      </c>
      <c r="D108" s="14">
        <v>2.4</v>
      </c>
      <c r="E108" s="14">
        <v>2.4</v>
      </c>
      <c r="F108" s="14">
        <v>2.4</v>
      </c>
      <c r="G108" s="14">
        <v>2.4</v>
      </c>
      <c r="H108" s="105"/>
    </row>
    <row r="109" spans="1:8" ht="12.75">
      <c r="A109" s="20" t="s">
        <v>344</v>
      </c>
      <c r="B109" s="90">
        <v>464</v>
      </c>
      <c r="C109" s="90">
        <v>464</v>
      </c>
      <c r="D109" s="90">
        <v>464</v>
      </c>
      <c r="E109" s="90">
        <v>464</v>
      </c>
      <c r="F109" s="90">
        <v>464</v>
      </c>
      <c r="G109" s="90">
        <v>464</v>
      </c>
      <c r="H109" s="105"/>
    </row>
    <row r="110" spans="1:8" ht="12.75">
      <c r="A110" s="20" t="s">
        <v>345</v>
      </c>
      <c r="B110" s="90">
        <v>225</v>
      </c>
      <c r="C110" s="90">
        <v>225</v>
      </c>
      <c r="D110" s="90">
        <v>225</v>
      </c>
      <c r="E110" s="90">
        <v>225</v>
      </c>
      <c r="F110" s="90">
        <v>225</v>
      </c>
      <c r="G110" s="90">
        <v>225</v>
      </c>
      <c r="H110" s="106"/>
    </row>
    <row r="111" spans="1:8" ht="12.75">
      <c r="A111" s="20" t="s">
        <v>346</v>
      </c>
      <c r="B111" s="90">
        <v>373</v>
      </c>
      <c r="C111" s="90">
        <v>373</v>
      </c>
      <c r="D111" s="90">
        <v>373</v>
      </c>
      <c r="E111" s="90">
        <v>373</v>
      </c>
      <c r="F111" s="90">
        <v>373</v>
      </c>
      <c r="G111" s="90">
        <v>373</v>
      </c>
      <c r="H111" s="106"/>
    </row>
    <row r="112" spans="1:8" ht="12.75">
      <c r="A112" t="s">
        <v>347</v>
      </c>
      <c r="B112" s="134">
        <v>29</v>
      </c>
      <c r="C112" s="134">
        <v>29</v>
      </c>
      <c r="D112" s="134">
        <v>29</v>
      </c>
      <c r="E112" s="134">
        <v>29</v>
      </c>
      <c r="F112" s="134">
        <v>29</v>
      </c>
      <c r="G112" s="134">
        <v>29</v>
      </c>
      <c r="H112" s="105"/>
    </row>
    <row r="113" spans="1:8" ht="12.75">
      <c r="A113" t="s">
        <v>348</v>
      </c>
      <c r="B113" s="134">
        <v>30</v>
      </c>
      <c r="C113" s="134">
        <v>30</v>
      </c>
      <c r="D113" s="134">
        <v>30</v>
      </c>
      <c r="E113" s="134">
        <v>30</v>
      </c>
      <c r="F113" s="134">
        <v>30</v>
      </c>
      <c r="G113" s="134">
        <v>30</v>
      </c>
      <c r="H113" s="105"/>
    </row>
    <row r="114" spans="1:8" ht="12.75">
      <c r="A114" s="20" t="s">
        <v>349</v>
      </c>
      <c r="B114" s="90">
        <v>406</v>
      </c>
      <c r="C114" s="69">
        <v>406</v>
      </c>
      <c r="D114" s="69">
        <v>406</v>
      </c>
      <c r="E114" s="69">
        <v>406</v>
      </c>
      <c r="F114" s="69">
        <v>406</v>
      </c>
      <c r="G114" s="69">
        <v>406</v>
      </c>
      <c r="H114" s="105"/>
    </row>
    <row r="115" spans="1:8" ht="12.75">
      <c r="A115" s="20" t="s">
        <v>350</v>
      </c>
      <c r="B115" s="90">
        <v>49</v>
      </c>
      <c r="C115" s="90">
        <v>49</v>
      </c>
      <c r="D115" s="90">
        <v>49</v>
      </c>
      <c r="E115" s="90">
        <v>49</v>
      </c>
      <c r="F115" s="90">
        <v>49</v>
      </c>
      <c r="G115" s="90">
        <v>49</v>
      </c>
      <c r="H115" s="105"/>
    </row>
    <row r="116" spans="1:8" ht="12.75">
      <c r="A116" s="20" t="s">
        <v>351</v>
      </c>
      <c r="B116" s="90">
        <v>48</v>
      </c>
      <c r="C116" s="90">
        <v>48</v>
      </c>
      <c r="D116" s="90">
        <v>48</v>
      </c>
      <c r="E116" s="90">
        <v>48</v>
      </c>
      <c r="F116" s="90">
        <v>48</v>
      </c>
      <c r="G116" s="90">
        <v>48</v>
      </c>
      <c r="H116" s="105"/>
    </row>
    <row r="117" spans="1:8" ht="12.75">
      <c r="A117" s="20" t="s">
        <v>352</v>
      </c>
      <c r="B117" s="90">
        <v>49</v>
      </c>
      <c r="C117" s="90">
        <v>49</v>
      </c>
      <c r="D117" s="90">
        <v>49</v>
      </c>
      <c r="E117" s="90">
        <v>49</v>
      </c>
      <c r="F117" s="90">
        <v>49</v>
      </c>
      <c r="G117" s="90">
        <v>49</v>
      </c>
      <c r="H117" s="105"/>
    </row>
    <row r="118" spans="1:8" ht="12.75">
      <c r="A118" s="20" t="s">
        <v>353</v>
      </c>
      <c r="B118" s="90">
        <v>75</v>
      </c>
      <c r="C118" s="90">
        <v>75</v>
      </c>
      <c r="D118" s="90">
        <v>75</v>
      </c>
      <c r="E118" s="90">
        <v>75</v>
      </c>
      <c r="F118" s="90">
        <v>75</v>
      </c>
      <c r="G118" s="90">
        <v>75</v>
      </c>
      <c r="H118" s="106"/>
    </row>
    <row r="119" spans="1:8" ht="12.75">
      <c r="A119" s="20" t="s">
        <v>354</v>
      </c>
      <c r="B119" s="90">
        <v>76</v>
      </c>
      <c r="C119" s="90">
        <v>76</v>
      </c>
      <c r="D119" s="90">
        <v>76</v>
      </c>
      <c r="E119" s="90">
        <v>76</v>
      </c>
      <c r="F119" s="90">
        <v>76</v>
      </c>
      <c r="G119" s="90">
        <v>76</v>
      </c>
      <c r="H119" s="106"/>
    </row>
    <row r="120" spans="1:8" ht="12.75">
      <c r="A120" s="20" t="s">
        <v>355</v>
      </c>
      <c r="B120" s="90">
        <v>72</v>
      </c>
      <c r="C120" s="90">
        <v>72</v>
      </c>
      <c r="D120" s="90">
        <v>72</v>
      </c>
      <c r="E120" s="90">
        <v>72</v>
      </c>
      <c r="F120" s="90">
        <v>72</v>
      </c>
      <c r="G120" s="90">
        <v>72</v>
      </c>
      <c r="H120" s="105"/>
    </row>
    <row r="121" spans="1:8" ht="12.75">
      <c r="A121" s="20" t="s">
        <v>356</v>
      </c>
      <c r="B121" s="90">
        <v>169</v>
      </c>
      <c r="C121" s="90">
        <v>169</v>
      </c>
      <c r="D121" s="90">
        <v>169</v>
      </c>
      <c r="E121" s="90">
        <v>169</v>
      </c>
      <c r="F121" s="90">
        <v>169</v>
      </c>
      <c r="G121" s="90">
        <v>169</v>
      </c>
      <c r="H121" s="105"/>
    </row>
    <row r="122" spans="1:8" ht="12.75">
      <c r="A122" s="20" t="s">
        <v>357</v>
      </c>
      <c r="B122" s="90">
        <v>162</v>
      </c>
      <c r="C122" s="90">
        <v>162</v>
      </c>
      <c r="D122" s="90">
        <v>162</v>
      </c>
      <c r="E122" s="90">
        <v>162</v>
      </c>
      <c r="F122" s="90">
        <v>162</v>
      </c>
      <c r="G122" s="90">
        <v>162</v>
      </c>
      <c r="H122" s="105"/>
    </row>
    <row r="123" spans="1:8" ht="12.75">
      <c r="A123" s="20" t="s">
        <v>358</v>
      </c>
      <c r="B123" s="90">
        <v>155</v>
      </c>
      <c r="C123" s="90">
        <v>155</v>
      </c>
      <c r="D123" s="90">
        <v>155</v>
      </c>
      <c r="E123" s="90">
        <v>155</v>
      </c>
      <c r="F123" s="90">
        <v>155</v>
      </c>
      <c r="G123" s="90">
        <v>155</v>
      </c>
      <c r="H123" s="105"/>
    </row>
    <row r="124" spans="1:8" ht="12.75">
      <c r="A124" s="20" t="s">
        <v>359</v>
      </c>
      <c r="B124" s="90">
        <v>155</v>
      </c>
      <c r="C124" s="90">
        <v>155</v>
      </c>
      <c r="D124" s="90">
        <v>155</v>
      </c>
      <c r="E124" s="90">
        <v>155</v>
      </c>
      <c r="F124" s="90">
        <v>155</v>
      </c>
      <c r="G124" s="90">
        <v>155</v>
      </c>
      <c r="H124" s="105"/>
    </row>
    <row r="125" spans="1:8" ht="12.75">
      <c r="A125" s="20" t="s">
        <v>360</v>
      </c>
      <c r="B125" s="90">
        <v>192</v>
      </c>
      <c r="C125" s="90">
        <v>192</v>
      </c>
      <c r="D125" s="90">
        <v>192</v>
      </c>
      <c r="E125" s="90">
        <v>192</v>
      </c>
      <c r="F125" s="90">
        <v>192</v>
      </c>
      <c r="G125" s="90">
        <v>192</v>
      </c>
      <c r="H125" s="105"/>
    </row>
    <row r="126" spans="1:8" ht="12.75">
      <c r="A126" s="20" t="s">
        <v>361</v>
      </c>
      <c r="B126" s="90">
        <v>204</v>
      </c>
      <c r="C126" s="90">
        <v>204</v>
      </c>
      <c r="D126" s="90">
        <v>204</v>
      </c>
      <c r="E126" s="90">
        <v>204</v>
      </c>
      <c r="F126" s="90">
        <v>204</v>
      </c>
      <c r="G126" s="90">
        <v>204</v>
      </c>
      <c r="H126" s="105"/>
    </row>
    <row r="127" spans="1:8" ht="12.75">
      <c r="A127" s="20" t="s">
        <v>362</v>
      </c>
      <c r="B127" s="90">
        <v>396</v>
      </c>
      <c r="C127" s="69">
        <v>396</v>
      </c>
      <c r="D127" s="69">
        <v>396</v>
      </c>
      <c r="E127" s="69">
        <v>396</v>
      </c>
      <c r="F127" s="69">
        <v>396</v>
      </c>
      <c r="G127" s="69">
        <v>396</v>
      </c>
      <c r="H127" s="105"/>
    </row>
    <row r="128" spans="1:8" ht="12.75">
      <c r="A128" s="20" t="s">
        <v>363</v>
      </c>
      <c r="B128" s="90">
        <v>435</v>
      </c>
      <c r="C128" s="69">
        <v>435</v>
      </c>
      <c r="D128" s="69">
        <v>435</v>
      </c>
      <c r="E128" s="69">
        <v>435</v>
      </c>
      <c r="F128" s="69">
        <v>435</v>
      </c>
      <c r="G128" s="69">
        <v>435</v>
      </c>
      <c r="H128" s="105"/>
    </row>
    <row r="129" spans="1:8" ht="12.75">
      <c r="A129" s="20" t="s">
        <v>364</v>
      </c>
      <c r="B129" s="90">
        <v>435</v>
      </c>
      <c r="C129" s="69">
        <v>435</v>
      </c>
      <c r="D129" s="69">
        <v>435</v>
      </c>
      <c r="E129" s="69">
        <v>435</v>
      </c>
      <c r="F129" s="69">
        <v>435</v>
      </c>
      <c r="G129" s="69">
        <v>435</v>
      </c>
      <c r="H129" s="105"/>
    </row>
    <row r="130" spans="1:8" ht="12.75">
      <c r="A130" s="20" t="s">
        <v>365</v>
      </c>
      <c r="B130" s="90">
        <v>245</v>
      </c>
      <c r="C130" s="90">
        <v>245</v>
      </c>
      <c r="D130" s="90">
        <v>245</v>
      </c>
      <c r="E130" s="90">
        <v>245</v>
      </c>
      <c r="F130" s="90">
        <v>245</v>
      </c>
      <c r="G130" s="90">
        <v>245</v>
      </c>
      <c r="H130" s="105"/>
    </row>
    <row r="131" spans="1:8" ht="12.75">
      <c r="A131" s="20" t="s">
        <v>366</v>
      </c>
      <c r="B131" s="90">
        <v>243</v>
      </c>
      <c r="C131" s="90">
        <v>243</v>
      </c>
      <c r="D131" s="90">
        <v>243</v>
      </c>
      <c r="E131" s="90">
        <v>243</v>
      </c>
      <c r="F131" s="90">
        <v>243</v>
      </c>
      <c r="G131" s="90">
        <v>243</v>
      </c>
      <c r="H131" s="105"/>
    </row>
    <row r="132" spans="1:8" ht="12.75">
      <c r="A132" s="20" t="s">
        <v>367</v>
      </c>
      <c r="B132" s="90">
        <v>251</v>
      </c>
      <c r="C132" s="90">
        <v>251</v>
      </c>
      <c r="D132" s="90">
        <v>251</v>
      </c>
      <c r="E132" s="90">
        <v>251</v>
      </c>
      <c r="F132" s="90">
        <v>251</v>
      </c>
      <c r="G132" s="90">
        <v>251</v>
      </c>
      <c r="H132" s="105"/>
    </row>
    <row r="133" spans="1:8" ht="12.75">
      <c r="A133" s="20" t="s">
        <v>368</v>
      </c>
      <c r="B133" s="90">
        <v>233</v>
      </c>
      <c r="C133" s="90">
        <v>233</v>
      </c>
      <c r="D133" s="90">
        <v>233</v>
      </c>
      <c r="E133" s="90">
        <v>233</v>
      </c>
      <c r="F133" s="90">
        <v>233</v>
      </c>
      <c r="G133" s="90">
        <v>233</v>
      </c>
      <c r="H133" s="105"/>
    </row>
    <row r="134" spans="1:8" ht="12.75">
      <c r="A134" s="20" t="s">
        <v>369</v>
      </c>
      <c r="B134" s="90">
        <v>163</v>
      </c>
      <c r="C134" s="90">
        <v>163</v>
      </c>
      <c r="D134" s="90">
        <v>163</v>
      </c>
      <c r="E134" s="90">
        <v>163</v>
      </c>
      <c r="F134" s="90">
        <v>163</v>
      </c>
      <c r="G134" s="90">
        <v>163</v>
      </c>
      <c r="H134" s="105"/>
    </row>
    <row r="135" spans="1:8" ht="12.75">
      <c r="A135" s="20" t="s">
        <v>370</v>
      </c>
      <c r="B135" s="90">
        <v>163</v>
      </c>
      <c r="C135" s="90">
        <v>163</v>
      </c>
      <c r="D135" s="90">
        <v>163</v>
      </c>
      <c r="E135" s="90">
        <v>163</v>
      </c>
      <c r="F135" s="90">
        <v>163</v>
      </c>
      <c r="G135" s="90">
        <v>163</v>
      </c>
      <c r="H135" s="105"/>
    </row>
    <row r="136" spans="1:8" ht="12.75">
      <c r="A136" s="20" t="s">
        <v>371</v>
      </c>
      <c r="B136" s="90">
        <v>180</v>
      </c>
      <c r="C136" s="90">
        <v>180</v>
      </c>
      <c r="D136" s="90">
        <v>180</v>
      </c>
      <c r="E136" s="90">
        <v>180</v>
      </c>
      <c r="F136" s="90">
        <v>180</v>
      </c>
      <c r="G136" s="90">
        <v>180</v>
      </c>
      <c r="H136" s="105"/>
    </row>
    <row r="137" spans="1:8" ht="12.75">
      <c r="A137" s="20" t="s">
        <v>372</v>
      </c>
      <c r="B137" s="90">
        <v>196</v>
      </c>
      <c r="C137" s="90">
        <v>196</v>
      </c>
      <c r="D137" s="90">
        <v>196</v>
      </c>
      <c r="E137" s="90">
        <v>196</v>
      </c>
      <c r="F137" s="90">
        <v>196</v>
      </c>
      <c r="G137" s="90">
        <v>196</v>
      </c>
      <c r="H137" s="105"/>
    </row>
    <row r="138" spans="1:8" ht="12.75">
      <c r="A138" s="20" t="s">
        <v>373</v>
      </c>
      <c r="B138" s="90">
        <v>201</v>
      </c>
      <c r="C138" s="90">
        <v>201</v>
      </c>
      <c r="D138" s="90">
        <v>201</v>
      </c>
      <c r="E138" s="90">
        <v>201</v>
      </c>
      <c r="F138" s="90">
        <v>201</v>
      </c>
      <c r="G138" s="90">
        <v>201</v>
      </c>
      <c r="H138" s="105"/>
    </row>
    <row r="139" spans="1:8" ht="12.75">
      <c r="A139" t="s">
        <v>374</v>
      </c>
      <c r="B139" s="134">
        <v>14</v>
      </c>
      <c r="C139" s="14">
        <v>14</v>
      </c>
      <c r="D139" s="14">
        <v>14</v>
      </c>
      <c r="E139" s="14">
        <v>14</v>
      </c>
      <c r="F139" s="14">
        <v>14</v>
      </c>
      <c r="G139" s="14">
        <v>14</v>
      </c>
      <c r="H139" s="105"/>
    </row>
    <row r="140" spans="1:8" ht="12.75">
      <c r="A140" s="20" t="s">
        <v>375</v>
      </c>
      <c r="B140" s="90">
        <v>566</v>
      </c>
      <c r="C140" s="90">
        <v>566</v>
      </c>
      <c r="D140" s="90">
        <v>566</v>
      </c>
      <c r="E140" s="90">
        <v>566</v>
      </c>
      <c r="F140" s="90">
        <v>566</v>
      </c>
      <c r="G140" s="90">
        <v>566</v>
      </c>
      <c r="H140" s="105"/>
    </row>
    <row r="141" spans="1:8" ht="12.75">
      <c r="A141" s="20" t="s">
        <v>378</v>
      </c>
      <c r="B141" s="90">
        <v>399</v>
      </c>
      <c r="C141" s="90">
        <v>399</v>
      </c>
      <c r="D141" s="90">
        <v>399</v>
      </c>
      <c r="E141" s="90">
        <v>399</v>
      </c>
      <c r="F141" s="90">
        <v>399</v>
      </c>
      <c r="G141" s="90">
        <v>399</v>
      </c>
      <c r="H141" s="105"/>
    </row>
    <row r="142" spans="1:8" ht="12.75">
      <c r="A142" s="20" t="s">
        <v>379</v>
      </c>
      <c r="B142" s="90">
        <v>401</v>
      </c>
      <c r="C142" s="90">
        <v>401</v>
      </c>
      <c r="D142" s="90">
        <v>401</v>
      </c>
      <c r="E142" s="90">
        <v>401</v>
      </c>
      <c r="F142" s="90">
        <v>401</v>
      </c>
      <c r="G142" s="90">
        <v>401</v>
      </c>
      <c r="H142" s="105"/>
    </row>
    <row r="143" spans="1:8" ht="12.75">
      <c r="A143" s="13" t="s">
        <v>718</v>
      </c>
      <c r="B143" s="90">
        <v>165</v>
      </c>
      <c r="C143" s="90">
        <v>165</v>
      </c>
      <c r="D143" s="90">
        <v>165</v>
      </c>
      <c r="E143" s="90">
        <v>165</v>
      </c>
      <c r="F143" s="90">
        <v>165</v>
      </c>
      <c r="G143" s="90">
        <v>165</v>
      </c>
      <c r="H143" s="85"/>
    </row>
    <row r="144" spans="1:8" ht="12.75">
      <c r="A144" s="13" t="s">
        <v>719</v>
      </c>
      <c r="B144" s="90">
        <v>165</v>
      </c>
      <c r="C144" s="90">
        <v>165</v>
      </c>
      <c r="D144" s="90">
        <v>165</v>
      </c>
      <c r="E144" s="90">
        <v>165</v>
      </c>
      <c r="F144" s="90">
        <v>165</v>
      </c>
      <c r="G144" s="90">
        <v>165</v>
      </c>
      <c r="H144" s="85"/>
    </row>
    <row r="145" spans="1:8" ht="12.75">
      <c r="A145" s="13" t="s">
        <v>720</v>
      </c>
      <c r="B145" s="90">
        <v>300</v>
      </c>
      <c r="C145" s="90">
        <v>300</v>
      </c>
      <c r="D145" s="90">
        <v>300</v>
      </c>
      <c r="E145" s="90">
        <v>300</v>
      </c>
      <c r="F145" s="90">
        <v>300</v>
      </c>
      <c r="G145" s="90">
        <v>300</v>
      </c>
      <c r="H145" s="85"/>
    </row>
    <row r="146" spans="1:8" ht="12.75">
      <c r="A146" s="13" t="s">
        <v>822</v>
      </c>
      <c r="B146" s="90">
        <v>175</v>
      </c>
      <c r="C146" s="90">
        <v>175</v>
      </c>
      <c r="D146" s="90">
        <v>175</v>
      </c>
      <c r="E146" s="90">
        <v>175</v>
      </c>
      <c r="F146" s="90">
        <v>175</v>
      </c>
      <c r="G146" s="90">
        <v>175</v>
      </c>
      <c r="H146" s="85"/>
    </row>
    <row r="147" spans="1:8" ht="12.75">
      <c r="A147" s="13" t="s">
        <v>823</v>
      </c>
      <c r="B147" s="90">
        <v>95</v>
      </c>
      <c r="C147" s="90">
        <v>95</v>
      </c>
      <c r="D147" s="90">
        <v>95</v>
      </c>
      <c r="E147" s="90">
        <v>95</v>
      </c>
      <c r="F147" s="90">
        <v>95</v>
      </c>
      <c r="G147" s="90">
        <v>95</v>
      </c>
      <c r="H147" s="85"/>
    </row>
    <row r="148" spans="1:8" ht="12.75">
      <c r="A148" s="20" t="s">
        <v>384</v>
      </c>
      <c r="B148" s="90">
        <v>91</v>
      </c>
      <c r="C148" s="69">
        <v>91</v>
      </c>
      <c r="D148" s="69">
        <v>91</v>
      </c>
      <c r="E148" s="69">
        <v>91</v>
      </c>
      <c r="F148" s="69">
        <v>91</v>
      </c>
      <c r="G148" s="69">
        <v>91</v>
      </c>
      <c r="H148" s="105"/>
    </row>
    <row r="149" spans="1:8" ht="12.75">
      <c r="A149" s="20" t="s">
        <v>385</v>
      </c>
      <c r="B149" s="90">
        <v>235</v>
      </c>
      <c r="C149" s="69">
        <v>235</v>
      </c>
      <c r="D149" s="69">
        <v>235</v>
      </c>
      <c r="E149" s="69">
        <v>235</v>
      </c>
      <c r="F149" s="69">
        <v>235</v>
      </c>
      <c r="G149" s="69">
        <v>235</v>
      </c>
      <c r="H149" s="105"/>
    </row>
    <row r="150" spans="1:8" ht="12.75">
      <c r="A150" s="20" t="s">
        <v>386</v>
      </c>
      <c r="B150" s="90">
        <v>2</v>
      </c>
      <c r="C150" s="69">
        <v>2</v>
      </c>
      <c r="D150" s="69">
        <v>2</v>
      </c>
      <c r="E150" s="69">
        <v>2</v>
      </c>
      <c r="F150" s="69">
        <v>2</v>
      </c>
      <c r="G150" s="69">
        <v>2</v>
      </c>
      <c r="H150" s="105"/>
    </row>
    <row r="151" spans="1:8" ht="12.75">
      <c r="A151" s="20" t="s">
        <v>387</v>
      </c>
      <c r="B151" s="90">
        <v>2</v>
      </c>
      <c r="C151" s="69">
        <v>2</v>
      </c>
      <c r="D151" s="69">
        <v>2</v>
      </c>
      <c r="E151" s="69">
        <v>2</v>
      </c>
      <c r="F151" s="69">
        <v>2</v>
      </c>
      <c r="G151" s="69">
        <v>2</v>
      </c>
      <c r="H151" s="105"/>
    </row>
    <row r="152" spans="1:8" ht="12.75">
      <c r="A152" s="20" t="s">
        <v>388</v>
      </c>
      <c r="B152" s="90">
        <v>2</v>
      </c>
      <c r="C152" s="69">
        <v>2</v>
      </c>
      <c r="D152" s="69">
        <v>2</v>
      </c>
      <c r="E152" s="69">
        <v>2</v>
      </c>
      <c r="F152" s="69">
        <v>2</v>
      </c>
      <c r="G152" s="69">
        <v>2</v>
      </c>
      <c r="H152" s="105"/>
    </row>
    <row r="153" spans="1:8" ht="12.75">
      <c r="A153" s="20" t="s">
        <v>389</v>
      </c>
      <c r="B153" s="90">
        <v>396</v>
      </c>
      <c r="C153" s="90">
        <v>396</v>
      </c>
      <c r="D153" s="90">
        <v>396</v>
      </c>
      <c r="E153" s="90">
        <v>396</v>
      </c>
      <c r="F153" s="90">
        <v>396</v>
      </c>
      <c r="G153" s="90">
        <v>396</v>
      </c>
      <c r="H153" s="105"/>
    </row>
    <row r="154" spans="1:8" ht="12.75">
      <c r="A154" s="20" t="s">
        <v>390</v>
      </c>
      <c r="B154" s="90">
        <v>518</v>
      </c>
      <c r="C154" s="90">
        <v>518</v>
      </c>
      <c r="D154" s="90">
        <v>518</v>
      </c>
      <c r="E154" s="90">
        <v>518</v>
      </c>
      <c r="F154" s="90">
        <v>518</v>
      </c>
      <c r="G154" s="90">
        <v>518</v>
      </c>
      <c r="H154" s="105"/>
    </row>
    <row r="155" spans="1:8" ht="12.75">
      <c r="A155" s="20" t="s">
        <v>391</v>
      </c>
      <c r="B155" s="90">
        <v>170</v>
      </c>
      <c r="C155" s="90">
        <v>170</v>
      </c>
      <c r="D155" s="90">
        <v>170</v>
      </c>
      <c r="E155" s="90">
        <v>170</v>
      </c>
      <c r="F155" s="90">
        <v>170</v>
      </c>
      <c r="G155" s="90">
        <v>170</v>
      </c>
      <c r="H155" s="85"/>
    </row>
    <row r="156" spans="1:8" ht="12.75">
      <c r="A156" s="20" t="s">
        <v>392</v>
      </c>
      <c r="B156" s="90">
        <v>163</v>
      </c>
      <c r="C156" s="90">
        <v>163</v>
      </c>
      <c r="D156" s="90">
        <v>163</v>
      </c>
      <c r="E156" s="90">
        <v>163</v>
      </c>
      <c r="F156" s="90">
        <v>163</v>
      </c>
      <c r="G156" s="90">
        <v>163</v>
      </c>
      <c r="H156" s="85"/>
    </row>
    <row r="157" spans="1:8" ht="12.75">
      <c r="A157" s="20" t="s">
        <v>393</v>
      </c>
      <c r="B157" s="90">
        <v>159</v>
      </c>
      <c r="C157" s="90">
        <v>159</v>
      </c>
      <c r="D157" s="90">
        <v>159</v>
      </c>
      <c r="E157" s="90">
        <v>159</v>
      </c>
      <c r="F157" s="90">
        <v>159</v>
      </c>
      <c r="G157" s="90">
        <v>159</v>
      </c>
      <c r="H157" s="85"/>
    </row>
    <row r="158" spans="1:8" ht="12.75">
      <c r="A158" s="20" t="s">
        <v>394</v>
      </c>
      <c r="B158" s="90">
        <v>168</v>
      </c>
      <c r="C158" s="90">
        <v>168</v>
      </c>
      <c r="D158" s="90">
        <v>168</v>
      </c>
      <c r="E158" s="90">
        <v>168</v>
      </c>
      <c r="F158" s="90">
        <v>168</v>
      </c>
      <c r="G158" s="90">
        <v>168</v>
      </c>
      <c r="H158" s="106"/>
    </row>
    <row r="159" spans="1:8" ht="12.75">
      <c r="A159" s="20" t="s">
        <v>395</v>
      </c>
      <c r="B159" s="90">
        <v>199</v>
      </c>
      <c r="C159" s="90">
        <v>199</v>
      </c>
      <c r="D159" s="90">
        <v>199</v>
      </c>
      <c r="E159" s="90">
        <v>199</v>
      </c>
      <c r="F159" s="90">
        <v>199</v>
      </c>
      <c r="G159" s="90">
        <v>199</v>
      </c>
      <c r="H159" s="105"/>
    </row>
    <row r="160" spans="1:8" ht="12.75">
      <c r="A160" s="20" t="s">
        <v>396</v>
      </c>
      <c r="B160" s="90">
        <v>198</v>
      </c>
      <c r="C160" s="90">
        <v>198</v>
      </c>
      <c r="D160" s="90">
        <v>198</v>
      </c>
      <c r="E160" s="90">
        <v>198</v>
      </c>
      <c r="F160" s="90">
        <v>198</v>
      </c>
      <c r="G160" s="90">
        <v>198</v>
      </c>
      <c r="H160" s="105"/>
    </row>
    <row r="161" spans="1:8" ht="12.75">
      <c r="A161" s="20" t="s">
        <v>400</v>
      </c>
      <c r="B161" s="90">
        <v>65</v>
      </c>
      <c r="C161" s="69">
        <v>65</v>
      </c>
      <c r="D161" s="69">
        <v>65</v>
      </c>
      <c r="E161" s="69">
        <v>65</v>
      </c>
      <c r="F161" s="90">
        <v>65</v>
      </c>
      <c r="G161" s="90">
        <v>65</v>
      </c>
      <c r="H161" s="105"/>
    </row>
    <row r="162" spans="1:8" ht="12.75">
      <c r="A162" s="80" t="s">
        <v>24</v>
      </c>
      <c r="B162" s="89">
        <v>48.5</v>
      </c>
      <c r="C162" s="87">
        <v>48.5</v>
      </c>
      <c r="D162" s="87">
        <v>48.5</v>
      </c>
      <c r="E162" s="87">
        <v>48.5</v>
      </c>
      <c r="F162" s="87">
        <v>48.5</v>
      </c>
      <c r="G162" s="87">
        <v>48.5</v>
      </c>
      <c r="H162" s="105"/>
    </row>
    <row r="163" spans="1:8" ht="12.75">
      <c r="A163" s="80" t="s">
        <v>25</v>
      </c>
      <c r="B163" s="89">
        <v>48.5</v>
      </c>
      <c r="C163" s="87">
        <v>48.5</v>
      </c>
      <c r="D163" s="87">
        <v>48.5</v>
      </c>
      <c r="E163" s="87">
        <v>48.5</v>
      </c>
      <c r="F163" s="87">
        <v>48.5</v>
      </c>
      <c r="G163" s="87">
        <v>48.5</v>
      </c>
      <c r="H163" s="105"/>
    </row>
    <row r="164" spans="1:8" ht="12.75">
      <c r="A164" s="80" t="s">
        <v>26</v>
      </c>
      <c r="B164" s="89">
        <v>48.5</v>
      </c>
      <c r="C164" s="87">
        <v>48.5</v>
      </c>
      <c r="D164" s="87">
        <v>48.5</v>
      </c>
      <c r="E164" s="87">
        <v>48.5</v>
      </c>
      <c r="F164" s="87">
        <v>48.5</v>
      </c>
      <c r="G164" s="87">
        <v>48.5</v>
      </c>
      <c r="H164" s="105"/>
    </row>
    <row r="165" spans="1:8" ht="12.75">
      <c r="A165" s="80" t="s">
        <v>27</v>
      </c>
      <c r="B165" s="89">
        <v>48.5</v>
      </c>
      <c r="C165" s="87">
        <v>48.5</v>
      </c>
      <c r="D165" s="87">
        <v>48.5</v>
      </c>
      <c r="E165" s="87">
        <v>48.5</v>
      </c>
      <c r="F165" s="87">
        <v>48.5</v>
      </c>
      <c r="G165" s="87">
        <v>48.5</v>
      </c>
      <c r="H165" s="105"/>
    </row>
    <row r="166" spans="1:8" ht="12.75">
      <c r="A166" s="20" t="s">
        <v>401</v>
      </c>
      <c r="B166" s="90">
        <v>2.8</v>
      </c>
      <c r="C166" s="69">
        <v>2.8</v>
      </c>
      <c r="D166" s="69">
        <v>2.8</v>
      </c>
      <c r="E166" s="69">
        <v>2.8</v>
      </c>
      <c r="F166" s="69">
        <v>2.8</v>
      </c>
      <c r="G166" s="69">
        <v>2.8</v>
      </c>
      <c r="H166" s="105"/>
    </row>
    <row r="167" spans="1:8" ht="12.75">
      <c r="A167" s="20" t="s">
        <v>402</v>
      </c>
      <c r="B167" s="90">
        <v>840</v>
      </c>
      <c r="C167" s="90">
        <v>840</v>
      </c>
      <c r="D167" s="90">
        <v>840</v>
      </c>
      <c r="E167" s="90">
        <v>840</v>
      </c>
      <c r="F167" s="90">
        <v>840</v>
      </c>
      <c r="G167" s="90">
        <v>840</v>
      </c>
      <c r="H167" s="105"/>
    </row>
    <row r="168" spans="1:8" ht="12.75">
      <c r="A168" s="20" t="s">
        <v>403</v>
      </c>
      <c r="B168" s="90">
        <v>930</v>
      </c>
      <c r="C168" s="90">
        <v>930</v>
      </c>
      <c r="D168" s="90">
        <v>930</v>
      </c>
      <c r="E168" s="90">
        <v>930</v>
      </c>
      <c r="F168" s="90">
        <v>930</v>
      </c>
      <c r="G168" s="90">
        <v>930</v>
      </c>
      <c r="H168" s="105"/>
    </row>
    <row r="169" spans="1:8" ht="12.75">
      <c r="A169" s="20" t="s">
        <v>404</v>
      </c>
      <c r="B169" s="90">
        <v>126</v>
      </c>
      <c r="C169" s="90">
        <v>126</v>
      </c>
      <c r="D169" s="90">
        <v>126</v>
      </c>
      <c r="E169" s="90">
        <v>126</v>
      </c>
      <c r="F169" s="90">
        <v>126</v>
      </c>
      <c r="G169" s="90">
        <v>126</v>
      </c>
      <c r="H169" s="105"/>
    </row>
    <row r="170" spans="1:8" ht="12.75">
      <c r="A170" s="20" t="s">
        <v>405</v>
      </c>
      <c r="B170" s="90">
        <v>178</v>
      </c>
      <c r="C170" s="90">
        <v>178</v>
      </c>
      <c r="D170" s="90">
        <v>178</v>
      </c>
      <c r="E170" s="90">
        <v>178</v>
      </c>
      <c r="F170" s="90">
        <v>178</v>
      </c>
      <c r="G170" s="90">
        <v>178</v>
      </c>
      <c r="H170" s="105"/>
    </row>
    <row r="171" spans="1:8" ht="12.75">
      <c r="A171" s="20" t="s">
        <v>406</v>
      </c>
      <c r="B171" s="90">
        <v>193</v>
      </c>
      <c r="C171" s="90">
        <v>193</v>
      </c>
      <c r="D171" s="90">
        <v>193</v>
      </c>
      <c r="E171" s="90">
        <v>193</v>
      </c>
      <c r="F171" s="90">
        <v>193</v>
      </c>
      <c r="G171" s="90">
        <v>193</v>
      </c>
      <c r="H171" s="105"/>
    </row>
    <row r="172" spans="1:8" ht="13.5" customHeight="1">
      <c r="A172" s="20" t="s">
        <v>407</v>
      </c>
      <c r="B172" s="90">
        <v>250</v>
      </c>
      <c r="C172" s="90">
        <v>250</v>
      </c>
      <c r="D172" s="90">
        <v>250</v>
      </c>
      <c r="E172" s="90">
        <v>250</v>
      </c>
      <c r="F172" s="90">
        <v>250</v>
      </c>
      <c r="G172" s="90">
        <v>250</v>
      </c>
      <c r="H172" s="105"/>
    </row>
    <row r="173" spans="1:8" ht="12.75">
      <c r="A173" s="20" t="s">
        <v>408</v>
      </c>
      <c r="B173" s="90">
        <v>245</v>
      </c>
      <c r="C173" s="90">
        <v>245</v>
      </c>
      <c r="D173" s="90">
        <v>245</v>
      </c>
      <c r="E173" s="90">
        <v>245</v>
      </c>
      <c r="F173" s="90">
        <v>245</v>
      </c>
      <c r="G173" s="90">
        <v>245</v>
      </c>
      <c r="H173" s="105"/>
    </row>
    <row r="174" spans="1:8" ht="12.75">
      <c r="A174" s="167" t="s">
        <v>409</v>
      </c>
      <c r="B174" s="90">
        <v>259</v>
      </c>
      <c r="C174" s="90">
        <v>259</v>
      </c>
      <c r="D174" s="90">
        <v>259</v>
      </c>
      <c r="E174" s="90">
        <v>259</v>
      </c>
      <c r="F174" s="90">
        <v>259</v>
      </c>
      <c r="G174" s="90">
        <v>259</v>
      </c>
      <c r="H174" s="105"/>
    </row>
    <row r="175" spans="1:8" ht="12.75">
      <c r="A175" t="s">
        <v>410</v>
      </c>
      <c r="B175" s="134">
        <v>18</v>
      </c>
      <c r="C175" s="134">
        <v>18</v>
      </c>
      <c r="D175" s="134">
        <v>18</v>
      </c>
      <c r="E175" s="134">
        <v>18</v>
      </c>
      <c r="F175" s="134">
        <v>18</v>
      </c>
      <c r="G175" s="134">
        <v>18</v>
      </c>
      <c r="H175" s="105"/>
    </row>
    <row r="176" spans="1:8" ht="12.75">
      <c r="A176" t="s">
        <v>411</v>
      </c>
      <c r="B176" s="134">
        <v>18</v>
      </c>
      <c r="C176" s="134">
        <v>18</v>
      </c>
      <c r="D176" s="134">
        <v>18</v>
      </c>
      <c r="E176" s="134">
        <v>18</v>
      </c>
      <c r="F176" s="134">
        <v>18</v>
      </c>
      <c r="G176" s="134">
        <v>18</v>
      </c>
      <c r="H176" s="105"/>
    </row>
    <row r="177" spans="1:8" ht="12.75">
      <c r="A177" t="s">
        <v>412</v>
      </c>
      <c r="B177" s="134">
        <v>34</v>
      </c>
      <c r="C177" s="134">
        <v>34</v>
      </c>
      <c r="D177" s="134">
        <v>34</v>
      </c>
      <c r="E177" s="134">
        <v>34</v>
      </c>
      <c r="F177" s="134">
        <v>34</v>
      </c>
      <c r="G177" s="134">
        <v>34</v>
      </c>
      <c r="H177" s="105"/>
    </row>
    <row r="178" spans="1:8" ht="12.75">
      <c r="A178" t="s">
        <v>413</v>
      </c>
      <c r="B178" s="134">
        <v>35</v>
      </c>
      <c r="C178" s="134">
        <v>35</v>
      </c>
      <c r="D178" s="134">
        <v>35</v>
      </c>
      <c r="E178" s="134">
        <v>35</v>
      </c>
      <c r="F178" s="134">
        <v>35</v>
      </c>
      <c r="G178" s="134">
        <v>35</v>
      </c>
      <c r="H178" s="105"/>
    </row>
    <row r="179" spans="1:8" ht="12.75">
      <c r="A179" t="s">
        <v>414</v>
      </c>
      <c r="B179" s="134">
        <v>34</v>
      </c>
      <c r="C179" s="134">
        <v>34</v>
      </c>
      <c r="D179" s="134">
        <v>34</v>
      </c>
      <c r="E179" s="134">
        <v>34</v>
      </c>
      <c r="F179" s="134">
        <v>34</v>
      </c>
      <c r="G179" s="134">
        <v>34</v>
      </c>
      <c r="H179" s="105"/>
    </row>
    <row r="180" spans="1:8" ht="12.75">
      <c r="A180" s="20" t="s">
        <v>415</v>
      </c>
      <c r="B180" s="90">
        <v>798</v>
      </c>
      <c r="C180" s="90">
        <v>798</v>
      </c>
      <c r="D180" s="90">
        <v>798</v>
      </c>
      <c r="E180" s="90">
        <v>798</v>
      </c>
      <c r="F180" s="90">
        <v>798</v>
      </c>
      <c r="G180" s="90">
        <v>798</v>
      </c>
      <c r="H180" s="105"/>
    </row>
    <row r="181" spans="1:8" ht="12.75">
      <c r="A181" s="20" t="s">
        <v>416</v>
      </c>
      <c r="B181" s="90">
        <v>800</v>
      </c>
      <c r="C181" s="90">
        <v>800</v>
      </c>
      <c r="D181" s="90">
        <v>800</v>
      </c>
      <c r="E181" s="90">
        <v>800</v>
      </c>
      <c r="F181" s="90">
        <v>800</v>
      </c>
      <c r="G181" s="90">
        <v>800</v>
      </c>
      <c r="H181" s="105"/>
    </row>
    <row r="182" spans="1:8" ht="12.75">
      <c r="A182" s="20" t="s">
        <v>417</v>
      </c>
      <c r="B182" s="90">
        <v>812</v>
      </c>
      <c r="C182" s="90">
        <v>812</v>
      </c>
      <c r="D182" s="90">
        <v>812</v>
      </c>
      <c r="E182" s="90">
        <v>812</v>
      </c>
      <c r="F182" s="90">
        <v>812</v>
      </c>
      <c r="G182" s="90">
        <v>812</v>
      </c>
      <c r="H182" s="105"/>
    </row>
    <row r="183" spans="1:8" ht="12.75">
      <c r="A183" t="s">
        <v>418</v>
      </c>
      <c r="B183" s="134">
        <v>1.4</v>
      </c>
      <c r="C183" s="14">
        <v>1.4</v>
      </c>
      <c r="D183" s="14">
        <v>1.4</v>
      </c>
      <c r="E183" s="14">
        <v>1.4</v>
      </c>
      <c r="F183" s="14">
        <v>1.4</v>
      </c>
      <c r="G183" s="14">
        <v>1.4</v>
      </c>
      <c r="H183" s="105"/>
    </row>
    <row r="184" spans="1:8" ht="12.75">
      <c r="A184" t="s">
        <v>419</v>
      </c>
      <c r="B184" s="134">
        <v>1.4</v>
      </c>
      <c r="C184" s="14">
        <v>1.4</v>
      </c>
      <c r="D184" s="14">
        <v>1.4</v>
      </c>
      <c r="E184" s="14">
        <v>1.4</v>
      </c>
      <c r="F184" s="14">
        <v>1.4</v>
      </c>
      <c r="G184" s="14">
        <v>1.4</v>
      </c>
      <c r="H184" s="105"/>
    </row>
    <row r="185" spans="1:8" ht="12.75">
      <c r="A185" s="20" t="s">
        <v>420</v>
      </c>
      <c r="B185" s="90">
        <v>238</v>
      </c>
      <c r="C185" s="69">
        <v>238</v>
      </c>
      <c r="D185" s="69">
        <v>238</v>
      </c>
      <c r="E185" s="69">
        <v>238</v>
      </c>
      <c r="F185" s="69">
        <v>238</v>
      </c>
      <c r="G185" s="69">
        <v>238</v>
      </c>
      <c r="H185" s="105"/>
    </row>
    <row r="186" spans="1:8" ht="12.75">
      <c r="A186" s="20" t="s">
        <v>421</v>
      </c>
      <c r="B186" s="90">
        <v>230</v>
      </c>
      <c r="C186" s="90">
        <v>230</v>
      </c>
      <c r="D186" s="90">
        <v>230</v>
      </c>
      <c r="E186" s="90">
        <v>230</v>
      </c>
      <c r="F186" s="90">
        <v>230</v>
      </c>
      <c r="G186" s="90">
        <v>230</v>
      </c>
      <c r="H186" s="85"/>
    </row>
    <row r="187" spans="1:8" ht="12.75">
      <c r="A187" s="20" t="s">
        <v>422</v>
      </c>
      <c r="B187" s="90">
        <v>225</v>
      </c>
      <c r="C187" s="90">
        <v>225</v>
      </c>
      <c r="D187" s="90">
        <v>225</v>
      </c>
      <c r="E187" s="90">
        <v>225</v>
      </c>
      <c r="F187" s="90">
        <v>225</v>
      </c>
      <c r="G187" s="90">
        <v>225</v>
      </c>
      <c r="H187" s="85"/>
    </row>
    <row r="188" spans="1:8" ht="12.75">
      <c r="A188" s="20" t="s">
        <v>423</v>
      </c>
      <c r="B188" s="90">
        <v>231</v>
      </c>
      <c r="C188" s="90">
        <v>231</v>
      </c>
      <c r="D188" s="90">
        <v>231</v>
      </c>
      <c r="E188" s="90">
        <v>231</v>
      </c>
      <c r="F188" s="90">
        <v>231</v>
      </c>
      <c r="G188" s="90">
        <v>231</v>
      </c>
      <c r="H188" s="85"/>
    </row>
    <row r="189" spans="1:8" ht="12.75">
      <c r="A189" s="20" t="s">
        <v>424</v>
      </c>
      <c r="B189" s="90">
        <v>255</v>
      </c>
      <c r="C189" s="90">
        <v>255</v>
      </c>
      <c r="D189" s="90">
        <v>255</v>
      </c>
      <c r="E189" s="90">
        <v>255</v>
      </c>
      <c r="F189" s="90">
        <v>255</v>
      </c>
      <c r="G189" s="90">
        <v>255</v>
      </c>
      <c r="H189" s="85"/>
    </row>
    <row r="190" spans="1:8" ht="12.75">
      <c r="A190" s="20" t="s">
        <v>425</v>
      </c>
      <c r="B190" s="90">
        <v>227</v>
      </c>
      <c r="C190" s="90">
        <v>227</v>
      </c>
      <c r="D190" s="90">
        <v>227</v>
      </c>
      <c r="E190" s="90">
        <v>227</v>
      </c>
      <c r="F190" s="90">
        <v>227</v>
      </c>
      <c r="G190" s="90">
        <v>227</v>
      </c>
      <c r="H190" s="105"/>
    </row>
    <row r="191" spans="1:8" ht="12.75">
      <c r="A191" s="20" t="s">
        <v>426</v>
      </c>
      <c r="B191" s="90">
        <v>594</v>
      </c>
      <c r="C191" s="90">
        <v>594</v>
      </c>
      <c r="D191" s="90">
        <v>594</v>
      </c>
      <c r="E191" s="90">
        <v>594</v>
      </c>
      <c r="F191" s="90">
        <v>594</v>
      </c>
      <c r="G191" s="90">
        <v>594</v>
      </c>
      <c r="H191" s="105"/>
    </row>
    <row r="192" spans="1:8" ht="12.75">
      <c r="A192" s="20" t="s">
        <v>427</v>
      </c>
      <c r="B192" s="90">
        <v>545</v>
      </c>
      <c r="C192" s="90">
        <v>545</v>
      </c>
      <c r="D192" s="90">
        <v>545</v>
      </c>
      <c r="E192" s="90">
        <v>545</v>
      </c>
      <c r="F192" s="90">
        <v>545</v>
      </c>
      <c r="G192" s="90">
        <v>545</v>
      </c>
      <c r="H192" s="105"/>
    </row>
    <row r="193" spans="1:8" ht="12.75">
      <c r="A193" s="20" t="s">
        <v>428</v>
      </c>
      <c r="B193" s="90">
        <v>794</v>
      </c>
      <c r="C193" s="90">
        <v>794</v>
      </c>
      <c r="D193" s="90">
        <v>794</v>
      </c>
      <c r="E193" s="90">
        <v>794</v>
      </c>
      <c r="F193" s="90">
        <v>794</v>
      </c>
      <c r="G193" s="90">
        <v>794</v>
      </c>
      <c r="H193" s="85"/>
    </row>
    <row r="194" spans="1:8" ht="12.75">
      <c r="A194" s="20" t="s">
        <v>39</v>
      </c>
      <c r="B194" s="90">
        <v>83</v>
      </c>
      <c r="C194" s="90">
        <v>83</v>
      </c>
      <c r="D194" s="90">
        <v>83</v>
      </c>
      <c r="E194" s="90">
        <v>83</v>
      </c>
      <c r="F194" s="90">
        <v>83</v>
      </c>
      <c r="G194" s="90">
        <v>83</v>
      </c>
      <c r="H194" s="85"/>
    </row>
    <row r="195" spans="1:8" ht="12.75">
      <c r="A195" s="20" t="s">
        <v>40</v>
      </c>
      <c r="B195" s="90">
        <v>85</v>
      </c>
      <c r="C195" s="90">
        <v>85</v>
      </c>
      <c r="D195" s="90">
        <v>85</v>
      </c>
      <c r="E195" s="90">
        <v>85</v>
      </c>
      <c r="F195" s="90">
        <v>85</v>
      </c>
      <c r="G195" s="90">
        <v>85</v>
      </c>
      <c r="H195" s="85"/>
    </row>
    <row r="196" spans="1:8" ht="12.75">
      <c r="A196" s="20" t="s">
        <v>41</v>
      </c>
      <c r="B196" s="90">
        <v>83</v>
      </c>
      <c r="C196" s="90">
        <v>83</v>
      </c>
      <c r="D196" s="90">
        <v>83</v>
      </c>
      <c r="E196" s="90">
        <v>83</v>
      </c>
      <c r="F196" s="90">
        <v>83</v>
      </c>
      <c r="G196" s="90">
        <v>83</v>
      </c>
      <c r="H196" s="85"/>
    </row>
    <row r="197" spans="1:8" ht="12.75">
      <c r="A197" s="20" t="s">
        <v>42</v>
      </c>
      <c r="B197" s="90">
        <v>85</v>
      </c>
      <c r="C197" s="90">
        <v>85</v>
      </c>
      <c r="D197" s="90">
        <v>85</v>
      </c>
      <c r="E197" s="90">
        <v>85</v>
      </c>
      <c r="F197" s="90">
        <v>85</v>
      </c>
      <c r="G197" s="90">
        <v>85</v>
      </c>
      <c r="H197" s="105"/>
    </row>
    <row r="198" spans="1:8" ht="12.75">
      <c r="A198" s="20" t="s">
        <v>43</v>
      </c>
      <c r="B198" s="90">
        <v>83</v>
      </c>
      <c r="C198" s="90">
        <v>83</v>
      </c>
      <c r="D198" s="90">
        <v>83</v>
      </c>
      <c r="E198" s="90">
        <v>83</v>
      </c>
      <c r="F198" s="90">
        <v>83</v>
      </c>
      <c r="G198" s="90">
        <v>83</v>
      </c>
      <c r="H198" s="105"/>
    </row>
    <row r="199" spans="1:8" ht="12.75">
      <c r="A199" s="20" t="s">
        <v>44</v>
      </c>
      <c r="B199" s="90">
        <v>84</v>
      </c>
      <c r="C199" s="90">
        <v>84</v>
      </c>
      <c r="D199" s="90">
        <v>84</v>
      </c>
      <c r="E199" s="90">
        <v>84</v>
      </c>
      <c r="F199" s="90">
        <v>84</v>
      </c>
      <c r="G199" s="90">
        <v>84</v>
      </c>
      <c r="H199" s="105"/>
    </row>
    <row r="200" spans="1:8" ht="12.75">
      <c r="A200" t="s">
        <v>429</v>
      </c>
      <c r="B200" s="134">
        <v>12</v>
      </c>
      <c r="C200" s="14">
        <v>12</v>
      </c>
      <c r="D200" s="14">
        <v>12</v>
      </c>
      <c r="E200" s="14">
        <v>12</v>
      </c>
      <c r="F200" s="14">
        <v>12</v>
      </c>
      <c r="G200" s="14">
        <v>12</v>
      </c>
      <c r="H200" s="105"/>
    </row>
    <row r="201" spans="1:8" ht="12.75">
      <c r="A201" t="s">
        <v>430</v>
      </c>
      <c r="B201" s="134">
        <v>12</v>
      </c>
      <c r="C201" s="14">
        <v>12</v>
      </c>
      <c r="D201" s="14">
        <v>12</v>
      </c>
      <c r="E201" s="14">
        <v>12</v>
      </c>
      <c r="F201" s="14">
        <v>12</v>
      </c>
      <c r="G201" s="14">
        <v>12</v>
      </c>
      <c r="H201" s="105"/>
    </row>
    <row r="202" spans="1:8" ht="12.75">
      <c r="A202" s="20" t="s">
        <v>431</v>
      </c>
      <c r="B202" s="90">
        <v>24</v>
      </c>
      <c r="C202" s="69">
        <v>24</v>
      </c>
      <c r="D202" s="69">
        <v>24</v>
      </c>
      <c r="E202" s="69">
        <v>24</v>
      </c>
      <c r="F202" s="69">
        <v>24</v>
      </c>
      <c r="G202" s="69">
        <v>24</v>
      </c>
      <c r="H202" s="105"/>
    </row>
    <row r="203" spans="1:8" ht="12.75">
      <c r="A203" s="20" t="s">
        <v>432</v>
      </c>
      <c r="B203" s="90">
        <v>126</v>
      </c>
      <c r="C203" s="90">
        <v>126</v>
      </c>
      <c r="D203" s="90">
        <v>126</v>
      </c>
      <c r="E203" s="90">
        <v>126</v>
      </c>
      <c r="F203" s="90">
        <v>126</v>
      </c>
      <c r="G203" s="90">
        <v>126</v>
      </c>
      <c r="H203" s="106"/>
    </row>
    <row r="204" spans="1:8" ht="12.75">
      <c r="A204" s="20" t="s">
        <v>433</v>
      </c>
      <c r="B204" s="90">
        <v>123</v>
      </c>
      <c r="C204" s="69">
        <v>123</v>
      </c>
      <c r="D204" s="69">
        <v>123</v>
      </c>
      <c r="E204" s="69">
        <v>123</v>
      </c>
      <c r="F204" s="69">
        <v>123</v>
      </c>
      <c r="G204" s="69">
        <v>123</v>
      </c>
      <c r="H204" s="106"/>
    </row>
    <row r="205" spans="1:8" ht="12.75">
      <c r="A205" s="20" t="s">
        <v>434</v>
      </c>
      <c r="B205" s="90">
        <v>568</v>
      </c>
      <c r="C205" s="69">
        <v>568</v>
      </c>
      <c r="D205" s="69">
        <v>568</v>
      </c>
      <c r="E205" s="69">
        <v>568</v>
      </c>
      <c r="F205" s="69">
        <v>568</v>
      </c>
      <c r="G205" s="69">
        <v>568</v>
      </c>
      <c r="H205" s="106"/>
    </row>
    <row r="206" spans="1:8" ht="12.75">
      <c r="A206" s="106" t="s">
        <v>846</v>
      </c>
      <c r="B206" s="158">
        <v>1.8</v>
      </c>
      <c r="C206" s="158">
        <v>1.8</v>
      </c>
      <c r="D206" s="158">
        <v>1.8</v>
      </c>
      <c r="E206" s="158">
        <v>1.8</v>
      </c>
      <c r="F206" s="158">
        <v>1.8</v>
      </c>
      <c r="G206" s="158">
        <v>1.8</v>
      </c>
      <c r="H206" s="106"/>
    </row>
    <row r="207" spans="1:8" ht="12.75">
      <c r="A207" s="106" t="s">
        <v>847</v>
      </c>
      <c r="B207" s="158">
        <v>1.8</v>
      </c>
      <c r="C207" s="158">
        <v>1.8</v>
      </c>
      <c r="D207" s="158">
        <v>1.8</v>
      </c>
      <c r="E207" s="158">
        <v>1.8</v>
      </c>
      <c r="F207" s="158">
        <v>1.8</v>
      </c>
      <c r="G207" s="158">
        <v>1.8</v>
      </c>
      <c r="H207" s="106"/>
    </row>
    <row r="208" spans="1:8" ht="12.75">
      <c r="A208" t="s">
        <v>644</v>
      </c>
      <c r="B208" s="134">
        <v>1.2</v>
      </c>
      <c r="C208" s="14">
        <v>1.2</v>
      </c>
      <c r="D208" s="14">
        <v>1.2</v>
      </c>
      <c r="E208" s="14">
        <v>1.2</v>
      </c>
      <c r="F208" s="14">
        <v>1.2</v>
      </c>
      <c r="G208" s="14">
        <v>1.2</v>
      </c>
      <c r="H208" s="106"/>
    </row>
    <row r="209" spans="1:8" ht="12.75">
      <c r="A209" t="s">
        <v>645</v>
      </c>
      <c r="B209" s="134">
        <v>1.2</v>
      </c>
      <c r="C209" s="14">
        <v>1.2</v>
      </c>
      <c r="D209" s="14">
        <v>1.2</v>
      </c>
      <c r="E209" s="14">
        <v>1.2</v>
      </c>
      <c r="F209" s="14">
        <v>1.2</v>
      </c>
      <c r="G209" s="14">
        <v>1.2</v>
      </c>
      <c r="H209" s="106"/>
    </row>
    <row r="210" spans="1:8" ht="12.75">
      <c r="A210" s="20" t="s">
        <v>435</v>
      </c>
      <c r="B210" s="90">
        <v>18</v>
      </c>
      <c r="C210" s="69">
        <v>18</v>
      </c>
      <c r="D210" s="69">
        <v>18</v>
      </c>
      <c r="E210" s="69">
        <v>18</v>
      </c>
      <c r="F210" s="69">
        <v>18</v>
      </c>
      <c r="G210" s="69">
        <v>18</v>
      </c>
      <c r="H210" s="105"/>
    </row>
    <row r="211" spans="1:8" ht="12.75">
      <c r="A211" s="20" t="s">
        <v>436</v>
      </c>
      <c r="B211" s="90">
        <v>18</v>
      </c>
      <c r="C211" s="69">
        <v>18</v>
      </c>
      <c r="D211" s="69">
        <v>18</v>
      </c>
      <c r="E211" s="69">
        <v>18</v>
      </c>
      <c r="F211" s="69">
        <v>18</v>
      </c>
      <c r="G211" s="69">
        <v>18</v>
      </c>
      <c r="H211" s="105"/>
    </row>
    <row r="212" spans="1:8" ht="12.75">
      <c r="A212" s="20" t="s">
        <v>437</v>
      </c>
      <c r="B212" s="90">
        <v>39</v>
      </c>
      <c r="C212" s="90">
        <v>39</v>
      </c>
      <c r="D212" s="90">
        <v>39</v>
      </c>
      <c r="E212" s="90">
        <v>39</v>
      </c>
      <c r="F212" s="90">
        <v>39</v>
      </c>
      <c r="G212" s="90">
        <v>39</v>
      </c>
      <c r="H212" s="105"/>
    </row>
    <row r="213" spans="1:8" ht="12.75">
      <c r="A213" s="20" t="s">
        <v>438</v>
      </c>
      <c r="B213" s="90">
        <v>419</v>
      </c>
      <c r="C213" s="90">
        <v>419</v>
      </c>
      <c r="D213" s="90">
        <v>419</v>
      </c>
      <c r="E213" s="90">
        <v>419</v>
      </c>
      <c r="F213" s="90">
        <v>419</v>
      </c>
      <c r="G213" s="90">
        <v>419</v>
      </c>
      <c r="H213" s="106"/>
    </row>
    <row r="214" spans="1:8" ht="12.75">
      <c r="A214" s="20" t="s">
        <v>439</v>
      </c>
      <c r="B214" s="90">
        <v>435</v>
      </c>
      <c r="C214" s="69">
        <v>435</v>
      </c>
      <c r="D214" s="69">
        <v>435</v>
      </c>
      <c r="E214" s="69">
        <v>435</v>
      </c>
      <c r="F214" s="69">
        <v>435</v>
      </c>
      <c r="G214" s="69">
        <v>435</v>
      </c>
      <c r="H214" s="106"/>
    </row>
    <row r="215" spans="1:8" ht="12.75">
      <c r="A215" s="20" t="s">
        <v>440</v>
      </c>
      <c r="B215" s="90">
        <v>2.5</v>
      </c>
      <c r="C215" s="69">
        <v>2.5</v>
      </c>
      <c r="D215" s="69">
        <v>2.5</v>
      </c>
      <c r="E215" s="69">
        <v>2.5</v>
      </c>
      <c r="F215" s="69">
        <v>2.5</v>
      </c>
      <c r="G215" s="69">
        <v>2.5</v>
      </c>
      <c r="H215" s="105"/>
    </row>
    <row r="216" spans="1:8" ht="12.75">
      <c r="A216" s="20" t="s">
        <v>441</v>
      </c>
      <c r="B216" s="90">
        <v>2.5</v>
      </c>
      <c r="C216" s="69">
        <v>2.5</v>
      </c>
      <c r="D216" s="69">
        <v>2.5</v>
      </c>
      <c r="E216" s="69">
        <v>2.5</v>
      </c>
      <c r="F216" s="69">
        <v>2.5</v>
      </c>
      <c r="G216" s="69">
        <v>2.5</v>
      </c>
      <c r="H216" s="105"/>
    </row>
    <row r="217" spans="1:8" ht="12.75">
      <c r="A217" s="20" t="s">
        <v>442</v>
      </c>
      <c r="B217" s="90">
        <v>2.5</v>
      </c>
      <c r="C217" s="69">
        <v>2.5</v>
      </c>
      <c r="D217" s="69">
        <v>2.5</v>
      </c>
      <c r="E217" s="69">
        <v>2.5</v>
      </c>
      <c r="F217" s="69">
        <v>2.5</v>
      </c>
      <c r="G217" s="69">
        <v>2.5</v>
      </c>
      <c r="H217" s="105"/>
    </row>
    <row r="218" spans="1:8" ht="12.75">
      <c r="A218" s="20" t="s">
        <v>443</v>
      </c>
      <c r="B218" s="90">
        <v>2.5</v>
      </c>
      <c r="C218" s="69">
        <v>2.5</v>
      </c>
      <c r="D218" s="69">
        <v>2.5</v>
      </c>
      <c r="E218" s="69">
        <v>2.5</v>
      </c>
      <c r="F218" s="69">
        <v>2.5</v>
      </c>
      <c r="G218" s="69">
        <v>2.5</v>
      </c>
      <c r="H218" s="105"/>
    </row>
    <row r="219" spans="1:8" ht="12.75">
      <c r="A219" s="20" t="s">
        <v>444</v>
      </c>
      <c r="B219" s="90">
        <v>162</v>
      </c>
      <c r="C219" s="90">
        <v>162</v>
      </c>
      <c r="D219" s="90">
        <v>162</v>
      </c>
      <c r="E219" s="90">
        <v>162</v>
      </c>
      <c r="F219" s="90">
        <v>162</v>
      </c>
      <c r="G219" s="90">
        <v>162</v>
      </c>
      <c r="H219" s="105"/>
    </row>
    <row r="220" spans="1:8" ht="12.75">
      <c r="A220" s="20" t="s">
        <v>445</v>
      </c>
      <c r="B220" s="90">
        <v>161</v>
      </c>
      <c r="C220" s="90">
        <v>161</v>
      </c>
      <c r="D220" s="90">
        <v>161</v>
      </c>
      <c r="E220" s="90">
        <v>161</v>
      </c>
      <c r="F220" s="90">
        <v>161</v>
      </c>
      <c r="G220" s="90">
        <v>161</v>
      </c>
      <c r="H220" s="105"/>
    </row>
    <row r="221" spans="1:8" ht="12.75">
      <c r="A221" s="20" t="s">
        <v>446</v>
      </c>
      <c r="B221" s="90">
        <v>161</v>
      </c>
      <c r="C221" s="90">
        <v>161</v>
      </c>
      <c r="D221" s="90">
        <v>161</v>
      </c>
      <c r="E221" s="90">
        <v>161</v>
      </c>
      <c r="F221" s="90">
        <v>161</v>
      </c>
      <c r="G221" s="90">
        <v>161</v>
      </c>
      <c r="H221" s="105"/>
    </row>
    <row r="222" spans="1:8" ht="12.75">
      <c r="A222" s="20" t="s">
        <v>447</v>
      </c>
      <c r="B222" s="90">
        <v>168</v>
      </c>
      <c r="C222" s="90">
        <v>168</v>
      </c>
      <c r="D222" s="90">
        <v>168</v>
      </c>
      <c r="E222" s="90">
        <v>168</v>
      </c>
      <c r="F222" s="90">
        <v>168</v>
      </c>
      <c r="G222" s="90">
        <v>168</v>
      </c>
      <c r="H222" s="105"/>
    </row>
    <row r="223" spans="1:8" ht="12.75">
      <c r="A223" s="20" t="s">
        <v>448</v>
      </c>
      <c r="B223" s="90">
        <v>215</v>
      </c>
      <c r="C223" s="90">
        <v>215</v>
      </c>
      <c r="D223" s="90">
        <v>215</v>
      </c>
      <c r="E223" s="90">
        <v>215</v>
      </c>
      <c r="F223" s="90">
        <v>215</v>
      </c>
      <c r="G223" s="90">
        <v>215</v>
      </c>
      <c r="H223" s="105"/>
    </row>
    <row r="224" spans="1:8" ht="12.75">
      <c r="A224" s="20" t="s">
        <v>449</v>
      </c>
      <c r="B224" s="90">
        <v>215</v>
      </c>
      <c r="C224" s="90">
        <v>215</v>
      </c>
      <c r="D224" s="90">
        <v>215</v>
      </c>
      <c r="E224" s="90">
        <v>215</v>
      </c>
      <c r="F224" s="90">
        <v>215</v>
      </c>
      <c r="G224" s="90">
        <v>215</v>
      </c>
      <c r="H224" s="186"/>
    </row>
    <row r="225" spans="1:8" ht="12.75">
      <c r="A225" s="20" t="s">
        <v>450</v>
      </c>
      <c r="B225" s="90">
        <v>631</v>
      </c>
      <c r="C225" s="90">
        <v>631</v>
      </c>
      <c r="D225" s="90">
        <v>631</v>
      </c>
      <c r="E225" s="90">
        <v>631</v>
      </c>
      <c r="F225" s="90">
        <v>631</v>
      </c>
      <c r="G225" s="90">
        <v>631</v>
      </c>
      <c r="H225" s="186"/>
    </row>
    <row r="226" spans="1:8" ht="12.75">
      <c r="A226" s="20" t="s">
        <v>452</v>
      </c>
      <c r="B226" s="90">
        <v>25</v>
      </c>
      <c r="C226" s="69">
        <v>25</v>
      </c>
      <c r="D226" s="69">
        <v>25</v>
      </c>
      <c r="E226" s="69">
        <v>25</v>
      </c>
      <c r="F226" s="69">
        <v>25</v>
      </c>
      <c r="G226" s="69">
        <v>25</v>
      </c>
      <c r="H226" s="186"/>
    </row>
    <row r="227" spans="1:8" ht="12.75">
      <c r="A227" s="20" t="s">
        <v>453</v>
      </c>
      <c r="B227" s="90">
        <v>25</v>
      </c>
      <c r="C227" s="69">
        <v>25</v>
      </c>
      <c r="D227" s="69">
        <v>25</v>
      </c>
      <c r="E227" s="69">
        <v>25</v>
      </c>
      <c r="F227" s="69">
        <v>25</v>
      </c>
      <c r="G227" s="69">
        <v>25</v>
      </c>
      <c r="H227" s="186"/>
    </row>
    <row r="228" spans="1:8" ht="12.75">
      <c r="A228" s="20" t="s">
        <v>454</v>
      </c>
      <c r="B228" s="90">
        <v>24</v>
      </c>
      <c r="C228" s="90">
        <v>24</v>
      </c>
      <c r="D228" s="90">
        <v>24</v>
      </c>
      <c r="E228" s="90">
        <v>24</v>
      </c>
      <c r="F228" s="90">
        <v>24</v>
      </c>
      <c r="G228" s="90">
        <v>24</v>
      </c>
      <c r="H228" s="186"/>
    </row>
    <row r="229" spans="1:8" ht="12.75">
      <c r="A229" s="20" t="s">
        <v>455</v>
      </c>
      <c r="B229" s="90">
        <v>117</v>
      </c>
      <c r="C229" s="90">
        <v>117</v>
      </c>
      <c r="D229" s="90">
        <v>117</v>
      </c>
      <c r="E229" s="90">
        <v>117</v>
      </c>
      <c r="F229" s="90">
        <v>117</v>
      </c>
      <c r="G229" s="90">
        <v>117</v>
      </c>
      <c r="H229" s="186"/>
    </row>
    <row r="230" spans="1:8" ht="12.75">
      <c r="A230" s="20" t="s">
        <v>456</v>
      </c>
      <c r="B230" s="90">
        <v>494</v>
      </c>
      <c r="C230" s="90">
        <v>494</v>
      </c>
      <c r="D230" s="90">
        <v>494</v>
      </c>
      <c r="E230" s="90">
        <v>494</v>
      </c>
      <c r="F230" s="90">
        <v>494</v>
      </c>
      <c r="G230" s="90">
        <v>494</v>
      </c>
      <c r="H230" s="106"/>
    </row>
    <row r="231" spans="1:8" ht="12.75">
      <c r="A231" s="20" t="s">
        <v>457</v>
      </c>
      <c r="B231" s="90">
        <v>69</v>
      </c>
      <c r="C231" s="90">
        <v>69</v>
      </c>
      <c r="D231" s="90">
        <v>69</v>
      </c>
      <c r="E231" s="90">
        <v>69</v>
      </c>
      <c r="F231" s="90">
        <v>69</v>
      </c>
      <c r="G231" s="90">
        <v>69</v>
      </c>
      <c r="H231" s="106"/>
    </row>
    <row r="232" spans="1:8" ht="12.75">
      <c r="A232" s="20" t="s">
        <v>458</v>
      </c>
      <c r="B232" s="90">
        <v>79</v>
      </c>
      <c r="C232" s="90">
        <v>79</v>
      </c>
      <c r="D232" s="90">
        <v>79</v>
      </c>
      <c r="E232" s="90">
        <v>79</v>
      </c>
      <c r="F232" s="90">
        <v>79</v>
      </c>
      <c r="G232" s="90">
        <v>79</v>
      </c>
      <c r="H232" s="105"/>
    </row>
    <row r="233" spans="1:8" ht="12.75">
      <c r="A233" s="20" t="s">
        <v>459</v>
      </c>
      <c r="B233" s="90">
        <v>71</v>
      </c>
      <c r="C233" s="90">
        <v>71</v>
      </c>
      <c r="D233" s="90">
        <v>71</v>
      </c>
      <c r="E233" s="90">
        <v>71</v>
      </c>
      <c r="F233" s="90">
        <v>71</v>
      </c>
      <c r="G233" s="90">
        <v>71</v>
      </c>
      <c r="H233" s="105"/>
    </row>
    <row r="234" spans="1:8" ht="12.75">
      <c r="A234" s="20" t="s">
        <v>460</v>
      </c>
      <c r="B234" s="90">
        <v>74</v>
      </c>
      <c r="C234" s="90">
        <v>74</v>
      </c>
      <c r="D234" s="90">
        <v>74</v>
      </c>
      <c r="E234" s="90">
        <v>74</v>
      </c>
      <c r="F234" s="90">
        <v>74</v>
      </c>
      <c r="G234" s="90">
        <v>74</v>
      </c>
      <c r="H234" s="105"/>
    </row>
    <row r="235" spans="1:8" ht="12.75">
      <c r="A235" s="20" t="s">
        <v>461</v>
      </c>
      <c r="B235" s="90">
        <v>77</v>
      </c>
      <c r="C235" s="90">
        <v>77</v>
      </c>
      <c r="D235" s="90">
        <v>77</v>
      </c>
      <c r="E235" s="90">
        <v>77</v>
      </c>
      <c r="F235" s="90">
        <v>77</v>
      </c>
      <c r="G235" s="90">
        <v>77</v>
      </c>
      <c r="H235" s="105"/>
    </row>
    <row r="236" spans="1:8" ht="12.75">
      <c r="A236" s="20" t="s">
        <v>462</v>
      </c>
      <c r="B236" s="90">
        <v>20.4</v>
      </c>
      <c r="C236" s="69">
        <v>20.4</v>
      </c>
      <c r="D236" s="69">
        <v>20.4</v>
      </c>
      <c r="E236" s="69">
        <v>20.4</v>
      </c>
      <c r="F236" s="69">
        <v>20.4</v>
      </c>
      <c r="G236" s="69">
        <v>20.4</v>
      </c>
      <c r="H236" s="105"/>
    </row>
    <row r="237" spans="1:8" ht="12.75">
      <c r="A237" s="20" t="s">
        <v>463</v>
      </c>
      <c r="B237" s="90">
        <v>26.2</v>
      </c>
      <c r="C237" s="69">
        <v>26.2</v>
      </c>
      <c r="D237" s="69">
        <v>26.2</v>
      </c>
      <c r="E237" s="69">
        <v>26.2</v>
      </c>
      <c r="F237" s="69">
        <v>26.2</v>
      </c>
      <c r="G237" s="69">
        <v>26.2</v>
      </c>
      <c r="H237" s="106"/>
    </row>
    <row r="238" spans="1:8" ht="12.75">
      <c r="A238" s="20" t="s">
        <v>464</v>
      </c>
      <c r="B238" s="90">
        <v>41.5</v>
      </c>
      <c r="C238" s="69">
        <v>41.5</v>
      </c>
      <c r="D238" s="69">
        <v>41.5</v>
      </c>
      <c r="E238" s="69">
        <v>41.5</v>
      </c>
      <c r="F238" s="69">
        <v>41.5</v>
      </c>
      <c r="G238" s="69">
        <v>41.5</v>
      </c>
      <c r="H238" s="106"/>
    </row>
    <row r="239" spans="1:8" ht="12.75">
      <c r="A239" s="20" t="s">
        <v>465</v>
      </c>
      <c r="B239" s="90">
        <v>75</v>
      </c>
      <c r="C239" s="69">
        <v>75</v>
      </c>
      <c r="D239" s="69">
        <v>75</v>
      </c>
      <c r="E239" s="69">
        <v>75</v>
      </c>
      <c r="F239" s="69">
        <v>75</v>
      </c>
      <c r="G239" s="69">
        <v>75</v>
      </c>
      <c r="H239" s="105"/>
    </row>
    <row r="240" spans="1:8" ht="12.75">
      <c r="A240" s="20" t="s">
        <v>466</v>
      </c>
      <c r="B240" s="90">
        <v>120</v>
      </c>
      <c r="C240" s="69">
        <v>120</v>
      </c>
      <c r="D240" s="69">
        <v>120</v>
      </c>
      <c r="E240" s="69">
        <v>120</v>
      </c>
      <c r="F240" s="69">
        <v>120</v>
      </c>
      <c r="G240" s="69">
        <v>120</v>
      </c>
      <c r="H240" s="105"/>
    </row>
    <row r="241" spans="1:8" ht="12.75">
      <c r="A241" s="20" t="s">
        <v>467</v>
      </c>
      <c r="B241" s="90">
        <v>208</v>
      </c>
      <c r="C241" s="90">
        <v>208</v>
      </c>
      <c r="D241" s="90">
        <v>208</v>
      </c>
      <c r="E241" s="90">
        <v>208</v>
      </c>
      <c r="F241" s="90">
        <v>208</v>
      </c>
      <c r="G241" s="90">
        <v>208</v>
      </c>
      <c r="H241" s="105"/>
    </row>
    <row r="242" spans="1:8" ht="12.75">
      <c r="A242" s="20" t="s">
        <v>468</v>
      </c>
      <c r="B242" s="90">
        <v>102</v>
      </c>
      <c r="C242" s="90">
        <v>102</v>
      </c>
      <c r="D242" s="90">
        <v>102</v>
      </c>
      <c r="E242" s="90">
        <v>102</v>
      </c>
      <c r="F242" s="90">
        <v>102</v>
      </c>
      <c r="G242" s="90">
        <v>102</v>
      </c>
      <c r="H242" s="105"/>
    </row>
    <row r="243" spans="1:8" ht="12.75">
      <c r="A243" s="20" t="s">
        <v>469</v>
      </c>
      <c r="B243" s="90">
        <v>105</v>
      </c>
      <c r="C243" s="90">
        <v>105</v>
      </c>
      <c r="D243" s="90">
        <v>105</v>
      </c>
      <c r="E243" s="90">
        <v>105</v>
      </c>
      <c r="F243" s="90">
        <v>105</v>
      </c>
      <c r="G243" s="90">
        <v>105</v>
      </c>
      <c r="H243" s="105"/>
    </row>
    <row r="244" spans="1:8" ht="12.75">
      <c r="A244" s="20" t="s">
        <v>470</v>
      </c>
      <c r="B244" s="90">
        <v>75</v>
      </c>
      <c r="C244" s="90">
        <v>75</v>
      </c>
      <c r="D244" s="90">
        <v>75</v>
      </c>
      <c r="E244" s="90">
        <v>75</v>
      </c>
      <c r="F244" s="90">
        <v>75</v>
      </c>
      <c r="G244" s="90">
        <v>75</v>
      </c>
      <c r="H244" s="105"/>
    </row>
    <row r="245" spans="1:8" ht="12.75">
      <c r="A245" s="20" t="s">
        <v>471</v>
      </c>
      <c r="B245" s="90">
        <v>109</v>
      </c>
      <c r="C245" s="90">
        <v>109</v>
      </c>
      <c r="D245" s="90">
        <v>109</v>
      </c>
      <c r="E245" s="90">
        <v>109</v>
      </c>
      <c r="F245" s="90">
        <v>109</v>
      </c>
      <c r="G245" s="90">
        <v>109</v>
      </c>
      <c r="H245" s="85"/>
    </row>
    <row r="246" spans="1:8" ht="12.75">
      <c r="A246" s="20" t="s">
        <v>472</v>
      </c>
      <c r="B246" s="90">
        <v>146</v>
      </c>
      <c r="C246" s="90">
        <v>146</v>
      </c>
      <c r="D246" s="90">
        <v>146</v>
      </c>
      <c r="E246" s="90">
        <v>146</v>
      </c>
      <c r="F246" s="90">
        <v>146</v>
      </c>
      <c r="G246" s="90">
        <v>146</v>
      </c>
      <c r="H246" s="85"/>
    </row>
    <row r="247" spans="1:8" ht="12.75">
      <c r="A247" s="20" t="s">
        <v>473</v>
      </c>
      <c r="B247" s="90">
        <v>90</v>
      </c>
      <c r="C247" s="90">
        <v>90</v>
      </c>
      <c r="D247" s="90">
        <v>90</v>
      </c>
      <c r="E247" s="90">
        <v>90</v>
      </c>
      <c r="F247" s="90">
        <v>90</v>
      </c>
      <c r="G247" s="90">
        <v>90</v>
      </c>
      <c r="H247" s="85"/>
    </row>
    <row r="248" spans="1:8" ht="12.75">
      <c r="A248" s="20" t="s">
        <v>474</v>
      </c>
      <c r="B248" s="90">
        <v>13.5</v>
      </c>
      <c r="C248" s="69">
        <v>13.5</v>
      </c>
      <c r="D248" s="69">
        <v>13.5</v>
      </c>
      <c r="E248" s="69">
        <v>13.5</v>
      </c>
      <c r="F248" s="69">
        <v>13.5</v>
      </c>
      <c r="G248" s="69">
        <v>13.5</v>
      </c>
      <c r="H248" s="105"/>
    </row>
    <row r="249" spans="1:8" ht="12.75">
      <c r="A249" s="20" t="s">
        <v>619</v>
      </c>
      <c r="B249" s="90">
        <v>39</v>
      </c>
      <c r="C249" s="90">
        <v>39</v>
      </c>
      <c r="D249" s="90">
        <v>39</v>
      </c>
      <c r="E249" s="90">
        <v>39</v>
      </c>
      <c r="F249" s="90">
        <v>39</v>
      </c>
      <c r="G249" s="90">
        <v>39</v>
      </c>
      <c r="H249" s="105"/>
    </row>
    <row r="250" spans="1:8" ht="12.75">
      <c r="A250" s="20" t="s">
        <v>475</v>
      </c>
      <c r="B250" s="90">
        <v>13.5</v>
      </c>
      <c r="C250" s="69">
        <v>13.5</v>
      </c>
      <c r="D250" s="69">
        <v>13.5</v>
      </c>
      <c r="E250" s="69">
        <v>13.5</v>
      </c>
      <c r="F250" s="69">
        <v>13.5</v>
      </c>
      <c r="G250" s="69">
        <v>13.5</v>
      </c>
      <c r="H250" s="105"/>
    </row>
    <row r="251" spans="1:8" ht="12.75">
      <c r="A251" s="20" t="s">
        <v>476</v>
      </c>
      <c r="B251" s="90">
        <v>25</v>
      </c>
      <c r="C251" s="90">
        <v>25</v>
      </c>
      <c r="D251" s="90">
        <v>25</v>
      </c>
      <c r="E251" s="90">
        <v>25</v>
      </c>
      <c r="F251" s="90">
        <v>25</v>
      </c>
      <c r="G251" s="90">
        <v>25</v>
      </c>
      <c r="H251" s="105"/>
    </row>
    <row r="252" spans="1:8" ht="12.75">
      <c r="A252" s="20" t="s">
        <v>477</v>
      </c>
      <c r="B252" s="90">
        <v>2</v>
      </c>
      <c r="C252" s="69">
        <v>2</v>
      </c>
      <c r="D252" s="69">
        <v>2</v>
      </c>
      <c r="E252" s="69">
        <v>2</v>
      </c>
      <c r="F252" s="69">
        <v>2</v>
      </c>
      <c r="G252" s="69">
        <v>2</v>
      </c>
      <c r="H252" s="105"/>
    </row>
    <row r="253" spans="1:8" ht="12.75">
      <c r="A253" s="20" t="s">
        <v>478</v>
      </c>
      <c r="B253" s="90">
        <v>2</v>
      </c>
      <c r="C253" s="69">
        <v>2</v>
      </c>
      <c r="D253" s="69">
        <v>2</v>
      </c>
      <c r="E253" s="69">
        <v>2</v>
      </c>
      <c r="F253" s="69">
        <v>2</v>
      </c>
      <c r="G253" s="69">
        <v>2</v>
      </c>
      <c r="H253" s="85"/>
    </row>
    <row r="254" spans="1:8" ht="12.75">
      <c r="A254" s="20" t="s">
        <v>479</v>
      </c>
      <c r="B254" s="90">
        <v>50</v>
      </c>
      <c r="C254" s="90">
        <v>50</v>
      </c>
      <c r="D254" s="90">
        <v>50</v>
      </c>
      <c r="E254" s="90">
        <v>50</v>
      </c>
      <c r="F254" s="90">
        <v>50</v>
      </c>
      <c r="G254" s="90">
        <v>50</v>
      </c>
      <c r="H254" s="105"/>
    </row>
    <row r="255" spans="1:8" ht="12.75">
      <c r="A255" s="20" t="s">
        <v>480</v>
      </c>
      <c r="B255" s="90">
        <v>50</v>
      </c>
      <c r="C255" s="90">
        <v>50</v>
      </c>
      <c r="D255" s="90">
        <v>50</v>
      </c>
      <c r="E255" s="90">
        <v>50</v>
      </c>
      <c r="F255" s="90">
        <v>50</v>
      </c>
      <c r="G255" s="90">
        <v>50</v>
      </c>
      <c r="H255" s="105"/>
    </row>
    <row r="256" spans="1:8" ht="12.75">
      <c r="A256" s="20" t="s">
        <v>481</v>
      </c>
      <c r="B256" s="90">
        <v>50</v>
      </c>
      <c r="C256" s="90">
        <v>50</v>
      </c>
      <c r="D256" s="90">
        <v>50</v>
      </c>
      <c r="E256" s="90">
        <v>50</v>
      </c>
      <c r="F256" s="90">
        <v>50</v>
      </c>
      <c r="G256" s="90">
        <v>50</v>
      </c>
      <c r="H256" s="105"/>
    </row>
    <row r="257" spans="1:8" ht="12.75">
      <c r="A257" s="20" t="s">
        <v>482</v>
      </c>
      <c r="B257" s="90">
        <v>179</v>
      </c>
      <c r="C257" s="90">
        <v>179</v>
      </c>
      <c r="D257" s="90">
        <v>179</v>
      </c>
      <c r="E257" s="90">
        <v>179</v>
      </c>
      <c r="F257" s="90">
        <v>179</v>
      </c>
      <c r="G257" s="90">
        <v>179</v>
      </c>
      <c r="H257" s="105"/>
    </row>
    <row r="258" spans="1:8" ht="12.75">
      <c r="A258" s="20" t="s">
        <v>483</v>
      </c>
      <c r="B258" s="90">
        <v>180</v>
      </c>
      <c r="C258" s="90">
        <v>180</v>
      </c>
      <c r="D258" s="90">
        <v>180</v>
      </c>
      <c r="E258" s="90">
        <v>180</v>
      </c>
      <c r="F258" s="90">
        <v>180</v>
      </c>
      <c r="G258" s="90">
        <v>180</v>
      </c>
      <c r="H258" s="105"/>
    </row>
    <row r="259" spans="1:8" ht="12.75">
      <c r="A259" s="20" t="s">
        <v>484</v>
      </c>
      <c r="B259" s="90">
        <v>180</v>
      </c>
      <c r="C259" s="90">
        <v>180</v>
      </c>
      <c r="D259" s="90">
        <v>180</v>
      </c>
      <c r="E259" s="90">
        <v>180</v>
      </c>
      <c r="F259" s="90">
        <v>180</v>
      </c>
      <c r="G259" s="90">
        <v>180</v>
      </c>
      <c r="H259" s="105"/>
    </row>
    <row r="260" spans="1:8" ht="12.75">
      <c r="A260" s="20" t="s">
        <v>485</v>
      </c>
      <c r="B260" s="90">
        <v>308</v>
      </c>
      <c r="C260" s="90">
        <v>308</v>
      </c>
      <c r="D260" s="90">
        <v>308</v>
      </c>
      <c r="E260" s="90">
        <v>308</v>
      </c>
      <c r="F260" s="90">
        <v>308</v>
      </c>
      <c r="G260" s="90">
        <v>308</v>
      </c>
      <c r="H260" s="105"/>
    </row>
    <row r="261" spans="1:8" ht="12.75">
      <c r="A261" s="20" t="s">
        <v>486</v>
      </c>
      <c r="B261" s="89">
        <v>232</v>
      </c>
      <c r="C261" s="89">
        <v>232</v>
      </c>
      <c r="D261" s="89">
        <v>232</v>
      </c>
      <c r="E261" s="89">
        <v>232</v>
      </c>
      <c r="F261" s="89">
        <v>232</v>
      </c>
      <c r="G261" s="89">
        <v>232</v>
      </c>
      <c r="H261" s="105"/>
    </row>
    <row r="262" spans="1:8" ht="12.75">
      <c r="A262" s="20" t="s">
        <v>487</v>
      </c>
      <c r="B262" s="89">
        <v>230</v>
      </c>
      <c r="C262" s="87">
        <v>230</v>
      </c>
      <c r="D262" s="87">
        <v>230</v>
      </c>
      <c r="E262" s="87">
        <v>230</v>
      </c>
      <c r="F262" s="87">
        <v>230</v>
      </c>
      <c r="G262" s="87">
        <v>230</v>
      </c>
      <c r="H262" s="105"/>
    </row>
    <row r="263" spans="1:8" ht="12.75">
      <c r="A263" s="20" t="s">
        <v>488</v>
      </c>
      <c r="B263" s="89">
        <v>174</v>
      </c>
      <c r="C263" s="89">
        <v>174</v>
      </c>
      <c r="D263" s="89">
        <v>174</v>
      </c>
      <c r="E263" s="89">
        <v>174</v>
      </c>
      <c r="F263" s="89">
        <v>174</v>
      </c>
      <c r="G263" s="89">
        <v>174</v>
      </c>
      <c r="H263" s="105"/>
    </row>
    <row r="264" spans="1:8" ht="12.75">
      <c r="A264" s="20" t="s">
        <v>489</v>
      </c>
      <c r="B264" s="89">
        <v>173</v>
      </c>
      <c r="C264" s="89">
        <v>173</v>
      </c>
      <c r="D264" s="89">
        <v>173</v>
      </c>
      <c r="E264" s="89">
        <v>173</v>
      </c>
      <c r="F264" s="89">
        <v>173</v>
      </c>
      <c r="G264" s="89">
        <v>173</v>
      </c>
      <c r="H264" s="105"/>
    </row>
    <row r="265" spans="1:8" ht="12.75">
      <c r="A265" s="20" t="s">
        <v>490</v>
      </c>
      <c r="B265" s="90">
        <v>23</v>
      </c>
      <c r="C265" s="69">
        <v>23</v>
      </c>
      <c r="D265" s="69">
        <v>23</v>
      </c>
      <c r="E265" s="69">
        <v>23</v>
      </c>
      <c r="F265" s="69">
        <v>23</v>
      </c>
      <c r="G265" s="69">
        <v>23</v>
      </c>
      <c r="H265" s="105"/>
    </row>
    <row r="266" spans="1:8" ht="12.75">
      <c r="A266" s="20" t="s">
        <v>491</v>
      </c>
      <c r="B266" s="90">
        <v>14</v>
      </c>
      <c r="C266" s="90">
        <v>14</v>
      </c>
      <c r="D266" s="90">
        <v>14</v>
      </c>
      <c r="E266" s="90">
        <v>14</v>
      </c>
      <c r="F266" s="90">
        <v>14</v>
      </c>
      <c r="G266" s="90">
        <v>14</v>
      </c>
      <c r="H266" s="105"/>
    </row>
    <row r="267" spans="1:8" ht="12.75">
      <c r="A267" s="20" t="s">
        <v>492</v>
      </c>
      <c r="B267" s="90">
        <v>83</v>
      </c>
      <c r="C267" s="90">
        <v>83</v>
      </c>
      <c r="D267" s="90">
        <v>83</v>
      </c>
      <c r="E267" s="90">
        <v>83</v>
      </c>
      <c r="F267" s="90">
        <v>83</v>
      </c>
      <c r="G267" s="90">
        <v>83</v>
      </c>
      <c r="H267" s="105"/>
    </row>
    <row r="268" spans="1:8" ht="12.75">
      <c r="A268" s="20" t="s">
        <v>493</v>
      </c>
      <c r="B268" s="90">
        <v>82</v>
      </c>
      <c r="C268" s="90">
        <v>82</v>
      </c>
      <c r="D268" s="90">
        <v>82</v>
      </c>
      <c r="E268" s="90">
        <v>82</v>
      </c>
      <c r="F268" s="90">
        <v>82</v>
      </c>
      <c r="G268" s="90">
        <v>82</v>
      </c>
      <c r="H268" s="105"/>
    </row>
    <row r="269" spans="1:8" ht="12.75">
      <c r="A269" s="20" t="s">
        <v>494</v>
      </c>
      <c r="B269" s="90">
        <v>397</v>
      </c>
      <c r="C269" s="90">
        <v>397</v>
      </c>
      <c r="D269" s="90">
        <v>397</v>
      </c>
      <c r="E269" s="90">
        <v>397</v>
      </c>
      <c r="F269" s="90">
        <v>397</v>
      </c>
      <c r="G269" s="90">
        <v>397</v>
      </c>
      <c r="H269" s="105"/>
    </row>
    <row r="270" spans="1:8" ht="12.75">
      <c r="A270" s="20" t="s">
        <v>495</v>
      </c>
      <c r="B270" s="90">
        <v>49</v>
      </c>
      <c r="C270" s="90">
        <v>49</v>
      </c>
      <c r="D270" s="90">
        <v>49</v>
      </c>
      <c r="E270" s="90">
        <v>49</v>
      </c>
      <c r="F270" s="90">
        <v>49</v>
      </c>
      <c r="G270" s="90">
        <v>49</v>
      </c>
      <c r="H270" s="105"/>
    </row>
    <row r="271" spans="1:8" ht="12.75">
      <c r="A271" s="20" t="s">
        <v>496</v>
      </c>
      <c r="B271" s="90">
        <v>48</v>
      </c>
      <c r="C271" s="90">
        <v>48</v>
      </c>
      <c r="D271" s="90">
        <v>48</v>
      </c>
      <c r="E271" s="90">
        <v>48</v>
      </c>
      <c r="F271" s="90">
        <v>48</v>
      </c>
      <c r="G271" s="90">
        <v>48</v>
      </c>
      <c r="H271" s="105"/>
    </row>
    <row r="272" spans="1:8" ht="12.75">
      <c r="A272" s="20" t="s">
        <v>497</v>
      </c>
      <c r="B272" s="90">
        <v>47</v>
      </c>
      <c r="C272" s="90">
        <v>47</v>
      </c>
      <c r="D272" s="90">
        <v>47</v>
      </c>
      <c r="E272" s="90">
        <v>47</v>
      </c>
      <c r="F272" s="90">
        <v>47</v>
      </c>
      <c r="G272" s="90">
        <v>47</v>
      </c>
      <c r="H272" s="105"/>
    </row>
    <row r="273" spans="1:8" ht="12.75">
      <c r="A273" s="20" t="s">
        <v>498</v>
      </c>
      <c r="B273" s="90">
        <v>47</v>
      </c>
      <c r="C273" s="90">
        <v>47</v>
      </c>
      <c r="D273" s="90">
        <v>47</v>
      </c>
      <c r="E273" s="90">
        <v>47</v>
      </c>
      <c r="F273" s="90">
        <v>47</v>
      </c>
      <c r="G273" s="90">
        <v>47</v>
      </c>
      <c r="H273" s="105"/>
    </row>
    <row r="274" spans="1:8" ht="12.75">
      <c r="A274" s="13" t="s">
        <v>698</v>
      </c>
      <c r="B274" s="90">
        <v>180</v>
      </c>
      <c r="C274" s="90">
        <v>180</v>
      </c>
      <c r="D274" s="90">
        <v>180</v>
      </c>
      <c r="E274" s="90">
        <v>180</v>
      </c>
      <c r="F274" s="90">
        <v>180</v>
      </c>
      <c r="G274" s="90">
        <v>180</v>
      </c>
      <c r="H274" s="105"/>
    </row>
    <row r="275" spans="1:8" ht="12.75">
      <c r="A275" s="13" t="s">
        <v>33</v>
      </c>
      <c r="B275" s="90">
        <v>164</v>
      </c>
      <c r="C275" s="90">
        <v>164</v>
      </c>
      <c r="D275" s="90">
        <v>164</v>
      </c>
      <c r="E275" s="90">
        <v>164</v>
      </c>
      <c r="F275" s="90">
        <v>164</v>
      </c>
      <c r="G275" s="90">
        <v>164</v>
      </c>
      <c r="H275" s="105"/>
    </row>
    <row r="276" spans="1:8" ht="12.75">
      <c r="A276" s="20" t="s">
        <v>34</v>
      </c>
      <c r="B276" s="90">
        <v>44</v>
      </c>
      <c r="C276" s="90">
        <v>44</v>
      </c>
      <c r="D276" s="90">
        <v>44</v>
      </c>
      <c r="E276" s="90">
        <v>44</v>
      </c>
      <c r="F276" s="90">
        <v>44</v>
      </c>
      <c r="G276" s="90">
        <v>44</v>
      </c>
      <c r="H276" s="105"/>
    </row>
    <row r="277" spans="1:8" ht="12.75">
      <c r="A277" s="167" t="s">
        <v>499</v>
      </c>
      <c r="B277" s="90">
        <v>9</v>
      </c>
      <c r="C277" s="90">
        <v>9</v>
      </c>
      <c r="D277" s="90">
        <v>9</v>
      </c>
      <c r="E277" s="90">
        <v>9</v>
      </c>
      <c r="F277" s="90">
        <v>9</v>
      </c>
      <c r="G277" s="90">
        <v>9</v>
      </c>
      <c r="H277" s="105"/>
    </row>
    <row r="278" spans="1:8" ht="12.75">
      <c r="A278" s="20" t="s">
        <v>500</v>
      </c>
      <c r="B278" s="90">
        <v>17</v>
      </c>
      <c r="C278" s="90">
        <v>17</v>
      </c>
      <c r="D278" s="90">
        <v>17</v>
      </c>
      <c r="E278" s="90">
        <v>17</v>
      </c>
      <c r="F278" s="90">
        <v>17</v>
      </c>
      <c r="G278" s="90">
        <v>17</v>
      </c>
      <c r="H278" s="105"/>
    </row>
    <row r="279" spans="1:8" ht="12.75">
      <c r="A279" s="20" t="s">
        <v>501</v>
      </c>
      <c r="B279" s="90">
        <v>42</v>
      </c>
      <c r="C279" s="90">
        <v>42</v>
      </c>
      <c r="D279" s="90">
        <v>42</v>
      </c>
      <c r="E279" s="90">
        <v>42</v>
      </c>
      <c r="F279" s="90">
        <v>42</v>
      </c>
      <c r="G279" s="90">
        <v>42</v>
      </c>
      <c r="H279" s="105"/>
    </row>
    <row r="280" spans="1:8" ht="12.75">
      <c r="A280" s="20" t="s">
        <v>502</v>
      </c>
      <c r="B280" s="90">
        <v>135</v>
      </c>
      <c r="C280" s="90">
        <v>135</v>
      </c>
      <c r="D280" s="90">
        <v>135</v>
      </c>
      <c r="E280" s="90">
        <v>135</v>
      </c>
      <c r="F280" s="90">
        <v>135</v>
      </c>
      <c r="G280" s="90">
        <v>135</v>
      </c>
      <c r="H280" s="105"/>
    </row>
    <row r="281" spans="1:8" ht="12.75">
      <c r="A281" s="20" t="s">
        <v>503</v>
      </c>
      <c r="B281" s="90">
        <v>133</v>
      </c>
      <c r="C281" s="90">
        <v>133</v>
      </c>
      <c r="D281" s="90">
        <v>133</v>
      </c>
      <c r="E281" s="90">
        <v>133</v>
      </c>
      <c r="F281" s="90">
        <v>133</v>
      </c>
      <c r="G281" s="90">
        <v>133</v>
      </c>
      <c r="H281" s="105"/>
    </row>
    <row r="282" spans="1:8" ht="12.75">
      <c r="A282" s="20" t="s">
        <v>504</v>
      </c>
      <c r="B282" s="90">
        <v>334</v>
      </c>
      <c r="C282" s="90">
        <v>334</v>
      </c>
      <c r="D282" s="90">
        <v>334</v>
      </c>
      <c r="E282" s="90">
        <v>334</v>
      </c>
      <c r="F282" s="90">
        <v>334</v>
      </c>
      <c r="G282" s="90">
        <v>334</v>
      </c>
      <c r="H282" s="105"/>
    </row>
    <row r="283" spans="1:8" ht="12.75">
      <c r="A283" s="20" t="s">
        <v>505</v>
      </c>
      <c r="B283" s="90">
        <v>1.2</v>
      </c>
      <c r="C283" s="69">
        <v>1.2</v>
      </c>
      <c r="D283" s="69">
        <v>1.2</v>
      </c>
      <c r="E283" s="69">
        <v>1.2</v>
      </c>
      <c r="F283" s="69">
        <v>1.2</v>
      </c>
      <c r="G283" s="69">
        <v>1.2</v>
      </c>
      <c r="H283" s="105"/>
    </row>
    <row r="284" spans="1:8" ht="12.75">
      <c r="A284" s="20" t="s">
        <v>506</v>
      </c>
      <c r="B284" s="90">
        <v>1285</v>
      </c>
      <c r="C284" s="90">
        <v>1285</v>
      </c>
      <c r="D284" s="90">
        <v>1285</v>
      </c>
      <c r="E284" s="90">
        <v>1285</v>
      </c>
      <c r="F284" s="90">
        <v>1285</v>
      </c>
      <c r="G284" s="90">
        <v>1285</v>
      </c>
      <c r="H284" s="105"/>
    </row>
    <row r="285" spans="1:8" ht="12.75">
      <c r="A285" s="20" t="s">
        <v>507</v>
      </c>
      <c r="B285" s="90">
        <v>1281</v>
      </c>
      <c r="C285" s="90">
        <v>1281</v>
      </c>
      <c r="D285" s="90">
        <v>1281</v>
      </c>
      <c r="E285" s="90">
        <v>1281</v>
      </c>
      <c r="F285" s="90">
        <v>1281</v>
      </c>
      <c r="G285" s="90">
        <v>1281</v>
      </c>
      <c r="H285" s="105"/>
    </row>
    <row r="286" spans="1:8" ht="12.75">
      <c r="A286" s="20" t="s">
        <v>508</v>
      </c>
      <c r="B286" s="90">
        <v>61</v>
      </c>
      <c r="C286" s="90">
        <v>61</v>
      </c>
      <c r="D286" s="90">
        <v>61</v>
      </c>
      <c r="E286" s="90">
        <v>61</v>
      </c>
      <c r="F286" s="90">
        <v>61</v>
      </c>
      <c r="G286" s="90">
        <v>61</v>
      </c>
      <c r="H286" s="105"/>
    </row>
    <row r="287" spans="1:8" ht="12.75">
      <c r="A287" s="20" t="s">
        <v>509</v>
      </c>
      <c r="B287" s="90">
        <v>62</v>
      </c>
      <c r="C287" s="90">
        <v>62</v>
      </c>
      <c r="D287" s="90">
        <v>62</v>
      </c>
      <c r="E287" s="90">
        <v>62</v>
      </c>
      <c r="F287" s="90">
        <v>62</v>
      </c>
      <c r="G287" s="90">
        <v>62</v>
      </c>
      <c r="H287" s="105"/>
    </row>
    <row r="288" spans="1:8" ht="12.75">
      <c r="A288" s="20" t="s">
        <v>510</v>
      </c>
      <c r="B288" s="90">
        <v>182</v>
      </c>
      <c r="C288" s="69">
        <v>182</v>
      </c>
      <c r="D288" s="69">
        <v>182</v>
      </c>
      <c r="E288" s="69">
        <v>182</v>
      </c>
      <c r="F288" s="69">
        <v>182</v>
      </c>
      <c r="G288" s="69">
        <v>182</v>
      </c>
      <c r="H288" s="105"/>
    </row>
    <row r="289" spans="1:8" ht="12.75">
      <c r="A289" s="20" t="s">
        <v>511</v>
      </c>
      <c r="B289" s="90">
        <v>514</v>
      </c>
      <c r="C289" s="90">
        <v>514</v>
      </c>
      <c r="D289" s="90">
        <v>514</v>
      </c>
      <c r="E289" s="90">
        <v>514</v>
      </c>
      <c r="F289" s="90">
        <v>514</v>
      </c>
      <c r="G289" s="90">
        <v>514</v>
      </c>
      <c r="H289" s="85"/>
    </row>
    <row r="290" spans="1:8" ht="12.75">
      <c r="A290" s="20" t="s">
        <v>512</v>
      </c>
      <c r="B290" s="90">
        <v>11</v>
      </c>
      <c r="C290" s="69">
        <v>11</v>
      </c>
      <c r="D290" s="69">
        <v>11</v>
      </c>
      <c r="E290" s="69">
        <v>11</v>
      </c>
      <c r="F290" s="69">
        <v>11</v>
      </c>
      <c r="G290" s="69">
        <v>11</v>
      </c>
      <c r="H290" s="85"/>
    </row>
    <row r="291" spans="1:8" ht="12.75">
      <c r="A291" s="20" t="s">
        <v>513</v>
      </c>
      <c r="B291" s="90">
        <v>34</v>
      </c>
      <c r="C291" s="90">
        <v>34</v>
      </c>
      <c r="D291" s="90">
        <v>34</v>
      </c>
      <c r="E291" s="90">
        <v>34</v>
      </c>
      <c r="F291" s="90">
        <v>34</v>
      </c>
      <c r="G291" s="90">
        <v>34</v>
      </c>
      <c r="H291" s="85"/>
    </row>
    <row r="292" spans="1:8" ht="12.75">
      <c r="A292" s="20" t="s">
        <v>514</v>
      </c>
      <c r="B292" s="90">
        <v>77</v>
      </c>
      <c r="C292" s="90">
        <v>77</v>
      </c>
      <c r="D292" s="90">
        <v>77</v>
      </c>
      <c r="E292" s="90">
        <v>77</v>
      </c>
      <c r="F292" s="90">
        <v>77</v>
      </c>
      <c r="G292" s="90">
        <v>77</v>
      </c>
      <c r="H292" s="85"/>
    </row>
    <row r="293" spans="1:8" ht="12.75">
      <c r="A293" s="20" t="s">
        <v>515</v>
      </c>
      <c r="B293" s="90">
        <v>74</v>
      </c>
      <c r="C293" s="90">
        <v>74</v>
      </c>
      <c r="D293" s="90">
        <v>74</v>
      </c>
      <c r="E293" s="90">
        <v>74</v>
      </c>
      <c r="F293" s="90">
        <v>74</v>
      </c>
      <c r="G293" s="90">
        <v>74</v>
      </c>
      <c r="H293" s="105"/>
    </row>
    <row r="294" spans="1:8" ht="12.75">
      <c r="A294" s="20" t="s">
        <v>516</v>
      </c>
      <c r="B294" s="90">
        <v>70</v>
      </c>
      <c r="C294" s="90">
        <v>70</v>
      </c>
      <c r="D294" s="90">
        <v>70</v>
      </c>
      <c r="E294" s="90">
        <v>70</v>
      </c>
      <c r="F294" s="90">
        <v>70</v>
      </c>
      <c r="G294" s="90">
        <v>70</v>
      </c>
      <c r="H294" s="105"/>
    </row>
    <row r="295" spans="1:8" ht="12.75">
      <c r="A295" s="20" t="s">
        <v>517</v>
      </c>
      <c r="B295" s="89">
        <v>115</v>
      </c>
      <c r="C295" s="89">
        <v>115</v>
      </c>
      <c r="D295" s="89">
        <v>115</v>
      </c>
      <c r="E295" s="89">
        <v>115</v>
      </c>
      <c r="F295" s="89">
        <v>115</v>
      </c>
      <c r="G295" s="89">
        <v>115</v>
      </c>
      <c r="H295" s="105"/>
    </row>
    <row r="296" spans="1:8" ht="12.75">
      <c r="A296" s="20" t="s">
        <v>518</v>
      </c>
      <c r="B296" s="89">
        <v>61</v>
      </c>
      <c r="C296" s="89">
        <v>61</v>
      </c>
      <c r="D296" s="89">
        <v>61</v>
      </c>
      <c r="E296" s="89">
        <v>61</v>
      </c>
      <c r="F296" s="89">
        <v>61</v>
      </c>
      <c r="G296" s="89">
        <v>61</v>
      </c>
      <c r="H296" s="105"/>
    </row>
    <row r="297" spans="1:8" ht="12.75">
      <c r="A297" s="20" t="s">
        <v>519</v>
      </c>
      <c r="B297" s="89">
        <v>60</v>
      </c>
      <c r="C297" s="89">
        <v>60</v>
      </c>
      <c r="D297" s="89">
        <v>60</v>
      </c>
      <c r="E297" s="89">
        <v>60</v>
      </c>
      <c r="F297" s="89">
        <v>60</v>
      </c>
      <c r="G297" s="89">
        <v>60</v>
      </c>
      <c r="H297" s="105"/>
    </row>
    <row r="298" spans="1:8" ht="12.75">
      <c r="A298" s="20" t="s">
        <v>520</v>
      </c>
      <c r="B298" s="89">
        <v>62</v>
      </c>
      <c r="C298" s="89">
        <v>62</v>
      </c>
      <c r="D298" s="89">
        <v>62</v>
      </c>
      <c r="E298" s="89">
        <v>62</v>
      </c>
      <c r="F298" s="89">
        <v>62</v>
      </c>
      <c r="G298" s="89">
        <v>62</v>
      </c>
      <c r="H298" s="105"/>
    </row>
    <row r="299" spans="1:8" ht="12.75">
      <c r="A299" s="20" t="s">
        <v>521</v>
      </c>
      <c r="B299" s="89">
        <v>62</v>
      </c>
      <c r="C299" s="89">
        <v>62</v>
      </c>
      <c r="D299" s="89">
        <v>62</v>
      </c>
      <c r="E299" s="89">
        <v>62</v>
      </c>
      <c r="F299" s="89">
        <v>62</v>
      </c>
      <c r="G299" s="89">
        <v>62</v>
      </c>
      <c r="H299" s="105"/>
    </row>
    <row r="300" spans="1:8" ht="12.75">
      <c r="A300" s="20" t="s">
        <v>522</v>
      </c>
      <c r="B300" s="89">
        <v>111</v>
      </c>
      <c r="C300" s="89">
        <v>111</v>
      </c>
      <c r="D300" s="89">
        <v>111</v>
      </c>
      <c r="E300" s="89">
        <v>111</v>
      </c>
      <c r="F300" s="89">
        <v>111</v>
      </c>
      <c r="G300" s="89">
        <v>111</v>
      </c>
      <c r="H300" s="105"/>
    </row>
    <row r="301" spans="1:8" ht="12.75">
      <c r="A301" s="20" t="s">
        <v>523</v>
      </c>
      <c r="B301" s="90">
        <v>66</v>
      </c>
      <c r="C301" s="90">
        <v>66</v>
      </c>
      <c r="D301" s="90">
        <v>66</v>
      </c>
      <c r="E301" s="90">
        <v>66</v>
      </c>
      <c r="F301" s="90">
        <v>66</v>
      </c>
      <c r="G301" s="90">
        <v>66</v>
      </c>
      <c r="H301" s="105"/>
    </row>
    <row r="302" spans="1:8" ht="12.75">
      <c r="A302" s="20" t="s">
        <v>524</v>
      </c>
      <c r="B302" s="90">
        <v>63</v>
      </c>
      <c r="C302" s="90">
        <v>63</v>
      </c>
      <c r="D302" s="90">
        <v>63</v>
      </c>
      <c r="E302" s="90">
        <v>63</v>
      </c>
      <c r="F302" s="90">
        <v>63</v>
      </c>
      <c r="G302" s="90">
        <v>63</v>
      </c>
      <c r="H302" s="105"/>
    </row>
    <row r="303" spans="1:8" ht="12.75">
      <c r="A303" s="20" t="s">
        <v>525</v>
      </c>
      <c r="B303" s="90">
        <v>59</v>
      </c>
      <c r="C303" s="90">
        <v>59</v>
      </c>
      <c r="D303" s="90">
        <v>59</v>
      </c>
      <c r="E303" s="90">
        <v>59</v>
      </c>
      <c r="F303" s="90">
        <v>59</v>
      </c>
      <c r="G303" s="90">
        <v>59</v>
      </c>
      <c r="H303" s="105"/>
    </row>
    <row r="304" spans="1:8" ht="12.75">
      <c r="A304" s="20" t="s">
        <v>526</v>
      </c>
      <c r="B304" s="90">
        <v>65</v>
      </c>
      <c r="C304" s="90">
        <v>65</v>
      </c>
      <c r="D304" s="90">
        <v>65</v>
      </c>
      <c r="E304" s="90">
        <v>65</v>
      </c>
      <c r="F304" s="90">
        <v>65</v>
      </c>
      <c r="G304" s="90">
        <v>65</v>
      </c>
      <c r="H304" s="105"/>
    </row>
    <row r="305" spans="1:8" ht="12.75">
      <c r="A305" s="20" t="s">
        <v>527</v>
      </c>
      <c r="B305" s="90">
        <v>62</v>
      </c>
      <c r="C305" s="90">
        <v>62</v>
      </c>
      <c r="D305" s="90">
        <v>62</v>
      </c>
      <c r="E305" s="90">
        <v>62</v>
      </c>
      <c r="F305" s="90">
        <v>62</v>
      </c>
      <c r="G305" s="90">
        <v>62</v>
      </c>
      <c r="H305" s="105"/>
    </row>
    <row r="306" spans="1:8" ht="12.75">
      <c r="A306" s="20" t="s">
        <v>528</v>
      </c>
      <c r="B306" s="90">
        <v>74</v>
      </c>
      <c r="C306" s="90">
        <v>74</v>
      </c>
      <c r="D306" s="90">
        <v>74</v>
      </c>
      <c r="E306" s="90">
        <v>74</v>
      </c>
      <c r="F306" s="90">
        <v>74</v>
      </c>
      <c r="G306" s="90">
        <v>74</v>
      </c>
      <c r="H306" s="105"/>
    </row>
    <row r="307" spans="1:8" ht="12.75">
      <c r="A307" s="20" t="s">
        <v>529</v>
      </c>
      <c r="B307" s="90">
        <v>65</v>
      </c>
      <c r="C307" s="90">
        <v>65</v>
      </c>
      <c r="D307" s="90">
        <v>65</v>
      </c>
      <c r="E307" s="90">
        <v>65</v>
      </c>
      <c r="F307" s="90">
        <v>65</v>
      </c>
      <c r="G307" s="90">
        <v>65</v>
      </c>
      <c r="H307" s="105"/>
    </row>
    <row r="308" spans="1:8" ht="12.75">
      <c r="A308" s="20" t="s">
        <v>530</v>
      </c>
      <c r="B308" s="90">
        <v>65</v>
      </c>
      <c r="C308" s="90">
        <v>65</v>
      </c>
      <c r="D308" s="90">
        <v>65</v>
      </c>
      <c r="E308" s="90">
        <v>65</v>
      </c>
      <c r="F308" s="90">
        <v>65</v>
      </c>
      <c r="G308" s="90">
        <v>65</v>
      </c>
      <c r="H308" s="105"/>
    </row>
    <row r="309" spans="1:8" ht="12.75">
      <c r="A309" s="20" t="s">
        <v>531</v>
      </c>
      <c r="B309" s="90">
        <v>64</v>
      </c>
      <c r="C309" s="90">
        <v>64</v>
      </c>
      <c r="D309" s="90">
        <v>64</v>
      </c>
      <c r="E309" s="90">
        <v>64</v>
      </c>
      <c r="F309" s="90">
        <v>64</v>
      </c>
      <c r="G309" s="90">
        <v>64</v>
      </c>
      <c r="H309" s="105"/>
    </row>
    <row r="310" spans="1:8" ht="12.75">
      <c r="A310" s="20" t="s">
        <v>532</v>
      </c>
      <c r="B310" s="90">
        <v>64</v>
      </c>
      <c r="C310" s="90">
        <v>64</v>
      </c>
      <c r="D310" s="90">
        <v>64</v>
      </c>
      <c r="E310" s="90">
        <v>64</v>
      </c>
      <c r="F310" s="90">
        <v>64</v>
      </c>
      <c r="G310" s="90">
        <v>64</v>
      </c>
      <c r="H310" s="105"/>
    </row>
    <row r="311" spans="1:8" ht="12.75">
      <c r="A311" s="20" t="s">
        <v>533</v>
      </c>
      <c r="B311" s="90">
        <v>13</v>
      </c>
      <c r="C311" s="69">
        <v>13</v>
      </c>
      <c r="D311" s="69">
        <v>13</v>
      </c>
      <c r="E311" s="69">
        <v>13</v>
      </c>
      <c r="F311" s="69">
        <v>13</v>
      </c>
      <c r="G311" s="69">
        <v>13</v>
      </c>
      <c r="H311" s="105"/>
    </row>
    <row r="312" spans="1:8" ht="12.75">
      <c r="A312" s="20" t="s">
        <v>534</v>
      </c>
      <c r="B312" s="90">
        <v>95</v>
      </c>
      <c r="C312" s="90">
        <v>95</v>
      </c>
      <c r="D312" s="90">
        <v>95</v>
      </c>
      <c r="E312" s="90">
        <v>95</v>
      </c>
      <c r="F312" s="90">
        <v>95</v>
      </c>
      <c r="G312" s="90">
        <v>95</v>
      </c>
      <c r="H312" s="105"/>
    </row>
    <row r="313" spans="1:8" ht="12.75">
      <c r="A313" s="20" t="s">
        <v>535</v>
      </c>
      <c r="B313" s="90">
        <v>96</v>
      </c>
      <c r="C313" s="90">
        <v>96</v>
      </c>
      <c r="D313" s="90">
        <v>96</v>
      </c>
      <c r="E313" s="90">
        <v>96</v>
      </c>
      <c r="F313" s="90">
        <v>96</v>
      </c>
      <c r="G313" s="90">
        <v>96</v>
      </c>
      <c r="H313" s="105"/>
    </row>
    <row r="314" spans="1:8" ht="12.75">
      <c r="A314" s="20" t="s">
        <v>536</v>
      </c>
      <c r="B314" s="90">
        <v>99</v>
      </c>
      <c r="C314" s="90">
        <v>99</v>
      </c>
      <c r="D314" s="90">
        <v>99</v>
      </c>
      <c r="E314" s="90">
        <v>99</v>
      </c>
      <c r="F314" s="90">
        <v>99</v>
      </c>
      <c r="G314" s="90">
        <v>99</v>
      </c>
      <c r="H314" s="105"/>
    </row>
    <row r="315" spans="1:8" ht="12.75">
      <c r="A315" s="20" t="s">
        <v>537</v>
      </c>
      <c r="B315" s="90">
        <v>1.4</v>
      </c>
      <c r="C315" s="69">
        <v>1.4</v>
      </c>
      <c r="D315" s="69">
        <v>1.4</v>
      </c>
      <c r="E315" s="69">
        <v>1.4</v>
      </c>
      <c r="F315" s="69">
        <v>1.4</v>
      </c>
      <c r="G315" s="69">
        <v>1.4</v>
      </c>
      <c r="H315" s="105"/>
    </row>
    <row r="316" spans="1:8" ht="12.75">
      <c r="A316" s="20" t="s">
        <v>538</v>
      </c>
      <c r="B316" s="90">
        <v>1.4</v>
      </c>
      <c r="C316" s="69">
        <v>1.4</v>
      </c>
      <c r="D316" s="69">
        <v>1.4</v>
      </c>
      <c r="E316" s="69">
        <v>1.4</v>
      </c>
      <c r="F316" s="69">
        <v>1.4</v>
      </c>
      <c r="G316" s="69">
        <v>1.4</v>
      </c>
      <c r="H316" s="105"/>
    </row>
    <row r="317" spans="1:8" ht="12.75">
      <c r="A317" s="20" t="s">
        <v>539</v>
      </c>
      <c r="B317" s="90">
        <v>1.4</v>
      </c>
      <c r="C317" s="69">
        <v>1.4</v>
      </c>
      <c r="D317" s="69">
        <v>1.4</v>
      </c>
      <c r="E317" s="69">
        <v>1.4</v>
      </c>
      <c r="F317" s="69">
        <v>1.4</v>
      </c>
      <c r="G317" s="69">
        <v>1.4</v>
      </c>
      <c r="H317" s="105"/>
    </row>
    <row r="318" spans="1:8" ht="12.75">
      <c r="A318" s="20" t="s">
        <v>540</v>
      </c>
      <c r="B318" s="90">
        <v>1.4</v>
      </c>
      <c r="C318" s="69">
        <v>1.4</v>
      </c>
      <c r="D318" s="69">
        <v>1.4</v>
      </c>
      <c r="E318" s="69">
        <v>1.4</v>
      </c>
      <c r="F318" s="69">
        <v>1.4</v>
      </c>
      <c r="G318" s="69">
        <v>1.4</v>
      </c>
      <c r="H318" s="187"/>
    </row>
    <row r="319" spans="1:8" ht="12.75">
      <c r="A319" s="20" t="s">
        <v>830</v>
      </c>
      <c r="B319" s="90">
        <v>1.4</v>
      </c>
      <c r="C319" s="69">
        <v>1.4</v>
      </c>
      <c r="D319" s="69">
        <v>1.4</v>
      </c>
      <c r="E319" s="69">
        <v>1.4</v>
      </c>
      <c r="F319" s="69">
        <v>1.4</v>
      </c>
      <c r="G319" s="69">
        <v>1.4</v>
      </c>
      <c r="H319" s="187"/>
    </row>
    <row r="320" spans="1:8" ht="12.75">
      <c r="A320" s="20" t="s">
        <v>831</v>
      </c>
      <c r="B320" s="90">
        <v>1.4</v>
      </c>
      <c r="C320" s="69">
        <v>1.4</v>
      </c>
      <c r="D320" s="69">
        <v>1.4</v>
      </c>
      <c r="E320" s="69">
        <v>1.4</v>
      </c>
      <c r="F320" s="69">
        <v>1.4</v>
      </c>
      <c r="G320" s="69">
        <v>1.4</v>
      </c>
      <c r="H320" s="187"/>
    </row>
    <row r="321" spans="1:8" ht="12.75">
      <c r="A321" s="20" t="s">
        <v>541</v>
      </c>
      <c r="B321" s="90">
        <v>121</v>
      </c>
      <c r="C321" s="90">
        <v>121</v>
      </c>
      <c r="D321" s="90">
        <v>121</v>
      </c>
      <c r="E321" s="90">
        <v>121</v>
      </c>
      <c r="F321" s="90">
        <v>121</v>
      </c>
      <c r="G321" s="90">
        <v>121</v>
      </c>
      <c r="H321" s="187"/>
    </row>
    <row r="322" spans="1:8" ht="12.75">
      <c r="A322" s="20" t="s">
        <v>542</v>
      </c>
      <c r="B322" s="90">
        <v>116</v>
      </c>
      <c r="C322" s="90">
        <v>116</v>
      </c>
      <c r="D322" s="90">
        <v>116</v>
      </c>
      <c r="E322" s="90">
        <v>116</v>
      </c>
      <c r="F322" s="90">
        <v>116</v>
      </c>
      <c r="G322" s="90">
        <v>116</v>
      </c>
      <c r="H322" s="105"/>
    </row>
    <row r="323" spans="1:8" ht="12.75">
      <c r="A323" s="20" t="s">
        <v>543</v>
      </c>
      <c r="B323" s="90">
        <v>117</v>
      </c>
      <c r="C323" s="90">
        <v>117</v>
      </c>
      <c r="D323" s="90">
        <v>117</v>
      </c>
      <c r="E323" s="90">
        <v>117</v>
      </c>
      <c r="F323" s="90">
        <v>117</v>
      </c>
      <c r="G323" s="90">
        <v>117</v>
      </c>
      <c r="H323" s="105"/>
    </row>
    <row r="324" spans="1:8" ht="12.75">
      <c r="A324" s="20" t="s">
        <v>544</v>
      </c>
      <c r="B324" s="90">
        <v>124</v>
      </c>
      <c r="C324" s="90">
        <v>124</v>
      </c>
      <c r="D324" s="90">
        <v>124</v>
      </c>
      <c r="E324" s="90">
        <v>124</v>
      </c>
      <c r="F324" s="90">
        <v>124</v>
      </c>
      <c r="G324" s="90">
        <v>124</v>
      </c>
      <c r="H324" s="105"/>
    </row>
    <row r="325" spans="1:8" ht="12.75">
      <c r="A325" s="20" t="s">
        <v>545</v>
      </c>
      <c r="B325" s="90">
        <v>430</v>
      </c>
      <c r="C325" s="69">
        <v>430</v>
      </c>
      <c r="D325" s="69">
        <v>430</v>
      </c>
      <c r="E325" s="69">
        <v>430</v>
      </c>
      <c r="F325" s="69">
        <v>430</v>
      </c>
      <c r="G325" s="69">
        <v>430</v>
      </c>
      <c r="H325" s="187"/>
    </row>
    <row r="326" spans="1:8" ht="12.75">
      <c r="A326" s="20" t="s">
        <v>546</v>
      </c>
      <c r="B326" s="90">
        <v>562</v>
      </c>
      <c r="C326" s="90">
        <v>562</v>
      </c>
      <c r="D326" s="90">
        <v>562</v>
      </c>
      <c r="E326" s="90">
        <v>562</v>
      </c>
      <c r="F326" s="90">
        <v>562</v>
      </c>
      <c r="G326" s="90">
        <v>562</v>
      </c>
      <c r="H326" s="105"/>
    </row>
    <row r="327" spans="1:8" ht="12.75">
      <c r="A327" s="20" t="s">
        <v>547</v>
      </c>
      <c r="B327" s="90">
        <v>818</v>
      </c>
      <c r="C327" s="69">
        <v>818</v>
      </c>
      <c r="D327" s="69">
        <v>818</v>
      </c>
      <c r="E327" s="69">
        <v>818</v>
      </c>
      <c r="F327" s="69">
        <v>818</v>
      </c>
      <c r="G327" s="69">
        <v>818</v>
      </c>
      <c r="H327" s="105"/>
    </row>
    <row r="328" spans="1:8" ht="12.75">
      <c r="A328" s="20" t="s">
        <v>548</v>
      </c>
      <c r="B328" s="90">
        <v>237</v>
      </c>
      <c r="C328" s="69">
        <v>237</v>
      </c>
      <c r="D328" s="69">
        <v>237</v>
      </c>
      <c r="E328" s="69">
        <v>237</v>
      </c>
      <c r="F328" s="69">
        <v>237</v>
      </c>
      <c r="G328" s="69">
        <v>237</v>
      </c>
      <c r="H328" s="105"/>
    </row>
    <row r="329" spans="1:8" ht="12.75">
      <c r="A329" s="20" t="s">
        <v>549</v>
      </c>
      <c r="B329" s="90">
        <v>4</v>
      </c>
      <c r="C329" s="69">
        <v>4</v>
      </c>
      <c r="D329" s="69">
        <v>4</v>
      </c>
      <c r="E329" s="69">
        <v>4</v>
      </c>
      <c r="F329" s="90">
        <v>4</v>
      </c>
      <c r="G329" s="90">
        <v>4</v>
      </c>
      <c r="H329" s="105"/>
    </row>
    <row r="330" spans="1:8" ht="12.75">
      <c r="A330" s="20" t="s">
        <v>550</v>
      </c>
      <c r="B330" s="90">
        <v>153</v>
      </c>
      <c r="C330" s="90">
        <v>153</v>
      </c>
      <c r="D330" s="90">
        <v>153</v>
      </c>
      <c r="E330" s="90">
        <v>153</v>
      </c>
      <c r="F330" s="90">
        <v>153</v>
      </c>
      <c r="G330" s="90">
        <v>153</v>
      </c>
      <c r="H330" s="85"/>
    </row>
    <row r="331" spans="1:8" ht="12.75">
      <c r="A331" s="20" t="s">
        <v>551</v>
      </c>
      <c r="B331" s="90">
        <v>154</v>
      </c>
      <c r="C331" s="90">
        <v>154</v>
      </c>
      <c r="D331" s="90">
        <v>154</v>
      </c>
      <c r="E331" s="90">
        <v>154</v>
      </c>
      <c r="F331" s="90">
        <v>154</v>
      </c>
      <c r="G331" s="90">
        <v>154</v>
      </c>
      <c r="H331" s="85"/>
    </row>
    <row r="332" spans="1:8" ht="12.75">
      <c r="A332" s="20" t="s">
        <v>552</v>
      </c>
      <c r="B332" s="90">
        <v>225</v>
      </c>
      <c r="C332" s="69">
        <v>225</v>
      </c>
      <c r="D332" s="69">
        <v>225</v>
      </c>
      <c r="E332" s="69">
        <v>225</v>
      </c>
      <c r="F332" s="69">
        <v>225</v>
      </c>
      <c r="G332" s="69">
        <v>225</v>
      </c>
      <c r="H332" s="85"/>
    </row>
    <row r="333" spans="1:8" ht="12.75">
      <c r="A333" s="20" t="s">
        <v>553</v>
      </c>
      <c r="B333" s="90">
        <v>240</v>
      </c>
      <c r="C333" s="69">
        <v>240</v>
      </c>
      <c r="D333" s="69">
        <v>240</v>
      </c>
      <c r="E333" s="69">
        <v>240</v>
      </c>
      <c r="F333" s="69">
        <v>240</v>
      </c>
      <c r="G333" s="69">
        <v>240</v>
      </c>
      <c r="H333" s="85"/>
    </row>
    <row r="334" spans="1:8" ht="12.75">
      <c r="A334" s="20" t="s">
        <v>554</v>
      </c>
      <c r="B334" s="90">
        <v>420</v>
      </c>
      <c r="C334" s="69">
        <v>420</v>
      </c>
      <c r="D334" s="69">
        <v>420</v>
      </c>
      <c r="E334" s="69">
        <v>420</v>
      </c>
      <c r="F334" s="69">
        <v>420</v>
      </c>
      <c r="G334" s="69">
        <v>420</v>
      </c>
      <c r="H334" s="105"/>
    </row>
    <row r="335" spans="1:8" ht="12.75">
      <c r="A335" s="20" t="s">
        <v>555</v>
      </c>
      <c r="B335" s="90">
        <v>163</v>
      </c>
      <c r="C335" s="90">
        <v>163</v>
      </c>
      <c r="D335" s="90">
        <v>163</v>
      </c>
      <c r="E335" s="90">
        <v>163</v>
      </c>
      <c r="F335" s="90">
        <v>163</v>
      </c>
      <c r="G335" s="90">
        <v>163</v>
      </c>
      <c r="H335" s="105"/>
    </row>
    <row r="336" spans="1:8" ht="12.75">
      <c r="A336" s="20" t="s">
        <v>556</v>
      </c>
      <c r="B336" s="90">
        <v>167</v>
      </c>
      <c r="C336" s="90">
        <v>167</v>
      </c>
      <c r="D336" s="90">
        <v>167</v>
      </c>
      <c r="E336" s="90">
        <v>167</v>
      </c>
      <c r="F336" s="90">
        <v>167</v>
      </c>
      <c r="G336" s="90">
        <v>167</v>
      </c>
      <c r="H336" s="105"/>
    </row>
    <row r="337" spans="1:8" ht="12.75">
      <c r="A337" s="20" t="s">
        <v>557</v>
      </c>
      <c r="B337" s="89">
        <v>254</v>
      </c>
      <c r="C337" s="89">
        <v>254</v>
      </c>
      <c r="D337" s="89">
        <v>254</v>
      </c>
      <c r="E337" s="89">
        <v>254</v>
      </c>
      <c r="F337" s="89">
        <v>254</v>
      </c>
      <c r="G337" s="89">
        <v>254</v>
      </c>
      <c r="H337" s="105"/>
    </row>
    <row r="338" spans="1:8" ht="12.75">
      <c r="A338" s="20" t="s">
        <v>558</v>
      </c>
      <c r="B338" s="89">
        <v>532</v>
      </c>
      <c r="C338" s="89">
        <v>532</v>
      </c>
      <c r="D338" s="89">
        <v>532</v>
      </c>
      <c r="E338" s="89">
        <v>532</v>
      </c>
      <c r="F338" s="89">
        <v>532</v>
      </c>
      <c r="G338" s="89">
        <v>532</v>
      </c>
      <c r="H338" s="105"/>
    </row>
    <row r="339" spans="1:8" ht="12.75">
      <c r="A339" s="20" t="s">
        <v>559</v>
      </c>
      <c r="B339" s="89">
        <v>667</v>
      </c>
      <c r="C339" s="89">
        <v>667</v>
      </c>
      <c r="D339" s="89">
        <v>667</v>
      </c>
      <c r="E339" s="89">
        <v>667</v>
      </c>
      <c r="F339" s="89">
        <v>667</v>
      </c>
      <c r="G339" s="89">
        <v>667</v>
      </c>
      <c r="H339" s="105"/>
    </row>
    <row r="340" spans="1:8" ht="12.75">
      <c r="A340" s="20" t="s">
        <v>560</v>
      </c>
      <c r="B340" s="89">
        <v>654</v>
      </c>
      <c r="C340" s="89">
        <v>654</v>
      </c>
      <c r="D340" s="89">
        <v>654</v>
      </c>
      <c r="E340" s="89">
        <v>654</v>
      </c>
      <c r="F340" s="89">
        <v>654</v>
      </c>
      <c r="G340" s="89">
        <v>654</v>
      </c>
      <c r="H340" s="105"/>
    </row>
    <row r="341" spans="1:8" ht="12.75">
      <c r="A341" s="20" t="s">
        <v>561</v>
      </c>
      <c r="B341" s="90">
        <v>590</v>
      </c>
      <c r="C341" s="90">
        <v>590</v>
      </c>
      <c r="D341" s="90">
        <v>590</v>
      </c>
      <c r="E341" s="90">
        <v>590</v>
      </c>
      <c r="F341" s="90">
        <v>590</v>
      </c>
      <c r="G341" s="90">
        <v>590</v>
      </c>
      <c r="H341" s="105"/>
    </row>
    <row r="342" spans="1:8" ht="12.75">
      <c r="A342" s="20" t="s">
        <v>562</v>
      </c>
      <c r="B342" s="90">
        <v>609</v>
      </c>
      <c r="C342" s="90">
        <v>609</v>
      </c>
      <c r="D342" s="90">
        <v>609</v>
      </c>
      <c r="E342" s="90">
        <v>609</v>
      </c>
      <c r="F342" s="90">
        <v>609</v>
      </c>
      <c r="G342" s="90">
        <v>609</v>
      </c>
      <c r="H342" s="105"/>
    </row>
    <row r="343" spans="1:8" ht="12.75">
      <c r="A343" s="20" t="s">
        <v>563</v>
      </c>
      <c r="B343" s="90">
        <v>13</v>
      </c>
      <c r="C343" s="69">
        <v>13</v>
      </c>
      <c r="D343" s="69">
        <v>13</v>
      </c>
      <c r="E343" s="69">
        <v>13</v>
      </c>
      <c r="F343" s="69">
        <v>13</v>
      </c>
      <c r="G343" s="69">
        <v>13</v>
      </c>
      <c r="H343" s="105"/>
    </row>
    <row r="344" spans="1:8" ht="12.75">
      <c r="A344" s="20" t="s">
        <v>564</v>
      </c>
      <c r="B344" s="90">
        <v>65</v>
      </c>
      <c r="C344" s="69">
        <v>65</v>
      </c>
      <c r="D344" s="69">
        <v>65</v>
      </c>
      <c r="E344" s="69">
        <v>65</v>
      </c>
      <c r="F344" s="69">
        <v>65</v>
      </c>
      <c r="G344" s="69">
        <v>65</v>
      </c>
      <c r="H344" s="105"/>
    </row>
    <row r="345" spans="1:8" ht="12.75">
      <c r="A345" s="20" t="s">
        <v>565</v>
      </c>
      <c r="B345" s="90">
        <v>100</v>
      </c>
      <c r="C345" s="69">
        <v>100</v>
      </c>
      <c r="D345" s="69">
        <v>100</v>
      </c>
      <c r="E345" s="69">
        <v>100</v>
      </c>
      <c r="F345" s="69">
        <v>100</v>
      </c>
      <c r="G345" s="69">
        <v>100</v>
      </c>
      <c r="H345" s="105"/>
    </row>
    <row r="346" spans="1:8" ht="12.75">
      <c r="A346" s="20" t="s">
        <v>566</v>
      </c>
      <c r="B346" s="90">
        <v>160</v>
      </c>
      <c r="C346" s="69">
        <v>160</v>
      </c>
      <c r="D346" s="69">
        <v>160</v>
      </c>
      <c r="E346" s="69">
        <v>160</v>
      </c>
      <c r="F346" s="69">
        <v>160</v>
      </c>
      <c r="G346" s="69">
        <v>160</v>
      </c>
      <c r="H346" s="105"/>
    </row>
    <row r="347" spans="1:8" ht="12.75">
      <c r="A347" s="13" t="s">
        <v>704</v>
      </c>
      <c r="B347" s="90">
        <v>1.2</v>
      </c>
      <c r="C347" s="69">
        <v>1.2</v>
      </c>
      <c r="D347" s="69">
        <v>1.2</v>
      </c>
      <c r="E347" s="69">
        <v>1.2</v>
      </c>
      <c r="F347" s="69">
        <v>1.2</v>
      </c>
      <c r="G347" s="69">
        <v>1.2</v>
      </c>
      <c r="H347" s="105"/>
    </row>
    <row r="348" spans="1:8" ht="12.75">
      <c r="A348" s="20" t="s">
        <v>567</v>
      </c>
      <c r="B348" s="90">
        <v>0.3</v>
      </c>
      <c r="C348" s="69">
        <v>0.3</v>
      </c>
      <c r="D348" s="69">
        <v>0.3</v>
      </c>
      <c r="E348" s="69">
        <v>0.3</v>
      </c>
      <c r="F348" s="69">
        <v>0.3</v>
      </c>
      <c r="G348" s="69">
        <v>0.3</v>
      </c>
      <c r="H348" s="105"/>
    </row>
    <row r="349" spans="1:8" ht="12.75">
      <c r="A349" s="20" t="s">
        <v>568</v>
      </c>
      <c r="B349" s="90">
        <v>0.3</v>
      </c>
      <c r="C349" s="69">
        <v>0.3</v>
      </c>
      <c r="D349" s="69">
        <v>0.3</v>
      </c>
      <c r="E349" s="69">
        <v>0.3</v>
      </c>
      <c r="F349" s="69">
        <v>0.3</v>
      </c>
      <c r="G349" s="69">
        <v>0.3</v>
      </c>
      <c r="H349" s="105"/>
    </row>
    <row r="350" spans="1:8" ht="12.75">
      <c r="A350" s="20" t="s">
        <v>569</v>
      </c>
      <c r="B350" s="90">
        <v>0.3</v>
      </c>
      <c r="C350" s="69">
        <v>0.3</v>
      </c>
      <c r="D350" s="69">
        <v>0.3</v>
      </c>
      <c r="E350" s="69">
        <v>0.3</v>
      </c>
      <c r="F350" s="69">
        <v>0.3</v>
      </c>
      <c r="G350" s="69">
        <v>0.3</v>
      </c>
      <c r="H350" s="105"/>
    </row>
    <row r="351" spans="1:8" ht="12.75">
      <c r="A351" s="20" t="s">
        <v>570</v>
      </c>
      <c r="B351" s="90">
        <v>0.5</v>
      </c>
      <c r="C351" s="69">
        <v>0.5</v>
      </c>
      <c r="D351" s="69">
        <v>0.5</v>
      </c>
      <c r="E351" s="69">
        <v>0.5</v>
      </c>
      <c r="F351" s="69">
        <v>0.5</v>
      </c>
      <c r="G351" s="69">
        <v>0.5</v>
      </c>
      <c r="H351" s="105"/>
    </row>
    <row r="352" spans="1:8" ht="12.75">
      <c r="A352" s="20" t="s">
        <v>571</v>
      </c>
      <c r="B352" s="90">
        <v>1.4</v>
      </c>
      <c r="C352" s="69">
        <v>1.4</v>
      </c>
      <c r="D352" s="69">
        <v>1.4</v>
      </c>
      <c r="E352" s="69">
        <v>1.4</v>
      </c>
      <c r="F352" s="69">
        <v>1.4</v>
      </c>
      <c r="G352" s="69">
        <v>1.4</v>
      </c>
      <c r="H352" s="105"/>
    </row>
    <row r="353" spans="1:8" ht="12.75">
      <c r="A353" s="20" t="s">
        <v>572</v>
      </c>
      <c r="B353" s="90">
        <v>1.3</v>
      </c>
      <c r="C353" s="69">
        <v>1.3</v>
      </c>
      <c r="D353" s="69">
        <v>1.3</v>
      </c>
      <c r="E353" s="69">
        <v>1.3</v>
      </c>
      <c r="F353" s="69">
        <v>1.3</v>
      </c>
      <c r="G353" s="69">
        <v>1.3</v>
      </c>
      <c r="H353" s="105"/>
    </row>
    <row r="354" spans="1:8" ht="12.75">
      <c r="A354" s="20" t="s">
        <v>573</v>
      </c>
      <c r="B354" s="90">
        <v>1.3</v>
      </c>
      <c r="C354" s="69">
        <v>1.3</v>
      </c>
      <c r="D354" s="69">
        <v>1.3</v>
      </c>
      <c r="E354" s="69">
        <v>1.3</v>
      </c>
      <c r="F354" s="69">
        <v>1.3</v>
      </c>
      <c r="G354" s="69">
        <v>1.3</v>
      </c>
      <c r="H354" s="105"/>
    </row>
    <row r="355" spans="1:8" ht="12.75">
      <c r="A355" t="s">
        <v>574</v>
      </c>
      <c r="B355" s="134">
        <v>15</v>
      </c>
      <c r="C355" s="14">
        <v>15</v>
      </c>
      <c r="D355" s="14">
        <v>15</v>
      </c>
      <c r="E355" s="14">
        <v>15</v>
      </c>
      <c r="F355" s="14">
        <v>15</v>
      </c>
      <c r="G355" s="14">
        <v>15</v>
      </c>
      <c r="H355" s="105"/>
    </row>
    <row r="356" spans="1:8" s="223" customFormat="1" ht="12.75">
      <c r="A356" t="s">
        <v>575</v>
      </c>
      <c r="B356" s="134">
        <v>15</v>
      </c>
      <c r="C356" s="14">
        <v>15</v>
      </c>
      <c r="D356" s="14">
        <v>15</v>
      </c>
      <c r="E356" s="14">
        <v>15</v>
      </c>
      <c r="F356" s="14">
        <v>15</v>
      </c>
      <c r="G356" s="14">
        <v>15</v>
      </c>
      <c r="H356" s="105"/>
    </row>
    <row r="357" spans="1:8" s="223" customFormat="1" ht="12.75">
      <c r="A357" s="128" t="s">
        <v>809</v>
      </c>
      <c r="B357" s="224">
        <v>20.6</v>
      </c>
      <c r="C357" s="224">
        <v>20.6</v>
      </c>
      <c r="D357" s="224">
        <v>20.6</v>
      </c>
      <c r="E357" s="224">
        <v>20.6</v>
      </c>
      <c r="F357" s="224">
        <v>20.6</v>
      </c>
      <c r="G357" s="224">
        <v>20.6</v>
      </c>
      <c r="H357" s="128"/>
    </row>
    <row r="358" spans="1:8" s="223" customFormat="1" ht="12.75">
      <c r="A358" s="128" t="s">
        <v>810</v>
      </c>
      <c r="B358" s="224">
        <v>20.6</v>
      </c>
      <c r="C358" s="224">
        <v>20.6</v>
      </c>
      <c r="D358" s="224">
        <v>20.6</v>
      </c>
      <c r="E358" s="224">
        <v>20.6</v>
      </c>
      <c r="F358" s="224">
        <v>20.6</v>
      </c>
      <c r="G358" s="224">
        <v>20.6</v>
      </c>
      <c r="H358" s="128"/>
    </row>
    <row r="359" spans="1:8" s="223" customFormat="1" ht="12.75">
      <c r="A359" s="128" t="s">
        <v>811</v>
      </c>
      <c r="B359" s="224">
        <v>20.6</v>
      </c>
      <c r="C359" s="224">
        <v>20.6</v>
      </c>
      <c r="D359" s="224">
        <v>20.6</v>
      </c>
      <c r="E359" s="224">
        <v>20.6</v>
      </c>
      <c r="F359" s="224">
        <v>20.6</v>
      </c>
      <c r="G359" s="224">
        <v>20.6</v>
      </c>
      <c r="H359" s="128"/>
    </row>
    <row r="360" spans="1:8" ht="12.75">
      <c r="A360" s="128" t="s">
        <v>812</v>
      </c>
      <c r="B360" s="224">
        <v>15.6</v>
      </c>
      <c r="C360" s="224">
        <v>15.6</v>
      </c>
      <c r="D360" s="224">
        <v>15.6</v>
      </c>
      <c r="E360" s="224">
        <v>15.6</v>
      </c>
      <c r="F360" s="224">
        <v>15.6</v>
      </c>
      <c r="G360" s="224">
        <v>15.6</v>
      </c>
      <c r="H360" s="128"/>
    </row>
    <row r="361" spans="1:8" ht="12.75">
      <c r="A361" s="105" t="s">
        <v>832</v>
      </c>
      <c r="B361" s="90">
        <v>231</v>
      </c>
      <c r="C361" s="90">
        <v>231</v>
      </c>
      <c r="D361" s="90">
        <v>231</v>
      </c>
      <c r="E361" s="90">
        <v>231</v>
      </c>
      <c r="F361" s="90">
        <v>231</v>
      </c>
      <c r="G361" s="90">
        <v>231</v>
      </c>
      <c r="H361" s="105"/>
    </row>
    <row r="362" spans="1:8" ht="12.75">
      <c r="A362" s="105" t="s">
        <v>833</v>
      </c>
      <c r="B362" s="90">
        <v>231</v>
      </c>
      <c r="C362" s="90">
        <v>231</v>
      </c>
      <c r="D362" s="90">
        <v>231</v>
      </c>
      <c r="E362" s="90">
        <v>231</v>
      </c>
      <c r="F362" s="90">
        <v>231</v>
      </c>
      <c r="G362" s="90">
        <v>231</v>
      </c>
      <c r="H362" s="105"/>
    </row>
    <row r="363" spans="1:8" ht="12.75">
      <c r="A363" s="105" t="s">
        <v>834</v>
      </c>
      <c r="B363" s="90">
        <v>244</v>
      </c>
      <c r="C363" s="90">
        <v>244</v>
      </c>
      <c r="D363" s="90">
        <v>244</v>
      </c>
      <c r="E363" s="90">
        <v>244</v>
      </c>
      <c r="F363" s="90">
        <v>244</v>
      </c>
      <c r="G363" s="90">
        <v>244</v>
      </c>
      <c r="H363" s="105"/>
    </row>
    <row r="364" spans="1:8" ht="12.75">
      <c r="A364" s="23" t="s">
        <v>723</v>
      </c>
      <c r="B364" s="90">
        <v>233</v>
      </c>
      <c r="C364" s="90">
        <v>233</v>
      </c>
      <c r="D364" s="90">
        <v>233</v>
      </c>
      <c r="E364" s="90">
        <v>233</v>
      </c>
      <c r="F364" s="90">
        <v>233</v>
      </c>
      <c r="G364" s="90">
        <v>233</v>
      </c>
      <c r="H364" s="85"/>
    </row>
    <row r="365" spans="1:8" ht="12.75">
      <c r="A365" s="23" t="s">
        <v>724</v>
      </c>
      <c r="B365" s="90">
        <v>233</v>
      </c>
      <c r="C365" s="90">
        <v>233</v>
      </c>
      <c r="D365" s="90">
        <v>233</v>
      </c>
      <c r="E365" s="90">
        <v>233</v>
      </c>
      <c r="F365" s="90">
        <v>233</v>
      </c>
      <c r="G365" s="90">
        <v>233</v>
      </c>
      <c r="H365" s="85"/>
    </row>
    <row r="366" spans="1:8" ht="12.75">
      <c r="A366" s="23" t="s">
        <v>725</v>
      </c>
      <c r="B366" s="90">
        <v>225</v>
      </c>
      <c r="C366" s="90">
        <v>225</v>
      </c>
      <c r="D366" s="90">
        <v>225</v>
      </c>
      <c r="E366" s="90">
        <v>225</v>
      </c>
      <c r="F366" s="90">
        <v>225</v>
      </c>
      <c r="G366" s="90">
        <v>225</v>
      </c>
      <c r="H366" s="85"/>
    </row>
    <row r="367" spans="1:8" ht="12.75">
      <c r="A367" s="27" t="s">
        <v>6</v>
      </c>
      <c r="B367" s="169">
        <f aca="true" t="shared" si="0" ref="B367:G367">SUM(B9:B366)</f>
        <v>60507.90000000002</v>
      </c>
      <c r="C367" s="169">
        <f t="shared" si="0"/>
        <v>60507.90000000002</v>
      </c>
      <c r="D367" s="169">
        <f t="shared" si="0"/>
        <v>60507.90000000002</v>
      </c>
      <c r="E367" s="169">
        <f t="shared" si="0"/>
        <v>60507.90000000002</v>
      </c>
      <c r="F367" s="169">
        <f t="shared" si="0"/>
        <v>60507.90000000002</v>
      </c>
      <c r="G367" s="169">
        <f t="shared" si="0"/>
        <v>60507.90000000002</v>
      </c>
      <c r="H367" s="14"/>
    </row>
    <row r="368" spans="1:10" ht="12.75">
      <c r="A368" s="23"/>
      <c r="B368" s="90"/>
      <c r="C368" s="90"/>
      <c r="D368" s="90"/>
      <c r="E368" s="90"/>
      <c r="F368" s="90"/>
      <c r="G368" s="90"/>
      <c r="H368" s="220"/>
      <c r="J368" s="188"/>
    </row>
    <row r="369" spans="1:10" ht="12.75">
      <c r="A369" s="188"/>
      <c r="B369" s="224">
        <v>3</v>
      </c>
      <c r="C369" s="224">
        <v>3</v>
      </c>
      <c r="D369" s="224">
        <v>3</v>
      </c>
      <c r="E369" s="224">
        <v>3</v>
      </c>
      <c r="F369" s="224">
        <v>3</v>
      </c>
      <c r="G369" s="224">
        <v>3</v>
      </c>
      <c r="H369" s="188"/>
      <c r="J369" s="109"/>
    </row>
    <row r="370" spans="1:10" ht="12.75">
      <c r="A370" s="109"/>
      <c r="B370" s="224">
        <v>86</v>
      </c>
      <c r="C370" s="224">
        <v>86</v>
      </c>
      <c r="D370" s="224">
        <v>86</v>
      </c>
      <c r="E370" s="224">
        <v>86</v>
      </c>
      <c r="F370" s="224">
        <v>86</v>
      </c>
      <c r="G370" s="224">
        <v>86</v>
      </c>
      <c r="H370" s="109"/>
      <c r="J370" s="109"/>
    </row>
    <row r="371" spans="1:10" ht="12.75">
      <c r="A371" s="109"/>
      <c r="B371" s="90">
        <v>95</v>
      </c>
      <c r="C371" s="90">
        <v>225</v>
      </c>
      <c r="D371" s="90">
        <v>225</v>
      </c>
      <c r="E371" s="90">
        <v>225</v>
      </c>
      <c r="F371" s="90">
        <v>225</v>
      </c>
      <c r="G371" s="90">
        <v>225</v>
      </c>
      <c r="H371" s="109"/>
      <c r="J371" s="109"/>
    </row>
    <row r="372" spans="1:10" ht="12.75">
      <c r="A372" s="109"/>
      <c r="B372" s="90">
        <v>340</v>
      </c>
      <c r="C372" s="90">
        <v>340</v>
      </c>
      <c r="D372" s="90">
        <v>340</v>
      </c>
      <c r="E372" s="90">
        <v>340</v>
      </c>
      <c r="F372" s="90">
        <v>340</v>
      </c>
      <c r="G372" s="90">
        <v>340</v>
      </c>
      <c r="H372" s="109"/>
      <c r="J372" s="105"/>
    </row>
    <row r="373" spans="1:10" ht="12.75">
      <c r="A373" s="20"/>
      <c r="B373" s="90">
        <v>620</v>
      </c>
      <c r="C373" s="90">
        <v>620</v>
      </c>
      <c r="D373" s="90">
        <v>620</v>
      </c>
      <c r="E373" s="90">
        <v>620</v>
      </c>
      <c r="F373" s="90">
        <v>620</v>
      </c>
      <c r="G373" s="90">
        <v>620</v>
      </c>
      <c r="H373" s="105"/>
      <c r="I373" s="110"/>
      <c r="J373" s="85"/>
    </row>
    <row r="374" spans="1:10" ht="12.75">
      <c r="A374" s="109"/>
      <c r="B374" s="160">
        <v>38</v>
      </c>
      <c r="C374" s="160">
        <v>38</v>
      </c>
      <c r="D374" s="160">
        <v>38</v>
      </c>
      <c r="E374" s="160">
        <v>38</v>
      </c>
      <c r="F374" s="160">
        <v>38</v>
      </c>
      <c r="G374" s="160">
        <v>38</v>
      </c>
      <c r="H374" s="85"/>
      <c r="J374" s="20"/>
    </row>
    <row r="375" spans="1:10" ht="12.75">
      <c r="A375" s="20"/>
      <c r="B375" s="221">
        <v>282</v>
      </c>
      <c r="C375" s="221">
        <v>276</v>
      </c>
      <c r="D375" s="221">
        <v>276</v>
      </c>
      <c r="E375" s="221">
        <v>276</v>
      </c>
      <c r="F375" s="221">
        <v>276</v>
      </c>
      <c r="G375" s="221">
        <v>276</v>
      </c>
      <c r="H375" s="20"/>
      <c r="J375" s="20"/>
    </row>
    <row r="376" spans="1:10" ht="12.75">
      <c r="A376" s="20"/>
      <c r="B376" s="224">
        <v>196</v>
      </c>
      <c r="C376" s="224">
        <v>192</v>
      </c>
      <c r="D376" s="224">
        <v>192</v>
      </c>
      <c r="E376" s="224">
        <v>192</v>
      </c>
      <c r="F376" s="224">
        <v>192</v>
      </c>
      <c r="G376" s="224">
        <v>192</v>
      </c>
      <c r="H376" s="20"/>
      <c r="J376" s="105"/>
    </row>
    <row r="377" spans="1:10" ht="12.75">
      <c r="A377" s="23"/>
      <c r="B377" s="90">
        <v>755</v>
      </c>
      <c r="C377" s="90">
        <v>755</v>
      </c>
      <c r="D377" s="90">
        <v>755</v>
      </c>
      <c r="E377" s="90">
        <v>755</v>
      </c>
      <c r="F377" s="90">
        <v>755</v>
      </c>
      <c r="G377" s="90">
        <v>755</v>
      </c>
      <c r="H377" s="105"/>
      <c r="J377" s="109"/>
    </row>
    <row r="378" spans="1:10" ht="12.75">
      <c r="A378" s="109"/>
      <c r="B378" s="90">
        <v>354</v>
      </c>
      <c r="C378" s="90">
        <v>354</v>
      </c>
      <c r="D378" s="90">
        <v>354</v>
      </c>
      <c r="E378" s="90">
        <v>354</v>
      </c>
      <c r="F378" s="90">
        <v>354</v>
      </c>
      <c r="G378" s="90">
        <v>354</v>
      </c>
      <c r="H378" s="109"/>
      <c r="J378" s="109"/>
    </row>
    <row r="379" spans="1:10" ht="12.75">
      <c r="A379" s="109"/>
      <c r="B379" s="90">
        <v>10</v>
      </c>
      <c r="C379" s="90">
        <v>10</v>
      </c>
      <c r="D379" s="90">
        <v>0</v>
      </c>
      <c r="E379" s="90">
        <v>0</v>
      </c>
      <c r="F379" s="90">
        <v>0</v>
      </c>
      <c r="G379" s="90">
        <v>0</v>
      </c>
      <c r="H379" s="109"/>
      <c r="J379" s="105"/>
    </row>
    <row r="380" spans="1:10" ht="12.75">
      <c r="A380" s="23"/>
      <c r="B380" s="90">
        <v>95</v>
      </c>
      <c r="C380" s="90">
        <v>95</v>
      </c>
      <c r="D380" s="90">
        <v>95</v>
      </c>
      <c r="E380" s="90">
        <v>95</v>
      </c>
      <c r="F380" s="90">
        <v>95</v>
      </c>
      <c r="G380" s="90">
        <v>95</v>
      </c>
      <c r="H380" s="105"/>
      <c r="J380" s="107"/>
    </row>
    <row r="381" spans="1:10" ht="12.75">
      <c r="A381" s="20"/>
      <c r="B381" s="90">
        <v>1000</v>
      </c>
      <c r="C381" s="90">
        <v>1000</v>
      </c>
      <c r="D381" s="90">
        <v>1000</v>
      </c>
      <c r="E381" s="90">
        <v>1000</v>
      </c>
      <c r="F381" s="90">
        <v>1000</v>
      </c>
      <c r="G381" s="90">
        <v>1000</v>
      </c>
      <c r="H381" s="107"/>
      <c r="J381" s="187"/>
    </row>
    <row r="382" spans="1:10" ht="12.75">
      <c r="A382" s="219"/>
      <c r="B382" s="90">
        <v>488</v>
      </c>
      <c r="C382" s="90">
        <v>488</v>
      </c>
      <c r="D382" s="90">
        <v>330</v>
      </c>
      <c r="E382" s="90">
        <v>330</v>
      </c>
      <c r="F382" s="90">
        <v>180</v>
      </c>
      <c r="G382" s="90">
        <v>180</v>
      </c>
      <c r="H382" s="187"/>
      <c r="J382" s="189"/>
    </row>
    <row r="383" spans="1:10" ht="12.75">
      <c r="A383" s="189"/>
      <c r="B383" s="90">
        <v>1</v>
      </c>
      <c r="C383" s="90">
        <v>1</v>
      </c>
      <c r="D383" s="90">
        <v>1</v>
      </c>
      <c r="E383" s="90">
        <v>1</v>
      </c>
      <c r="F383" s="90">
        <v>1</v>
      </c>
      <c r="G383" s="90">
        <v>1</v>
      </c>
      <c r="H383" s="189"/>
      <c r="J383" s="189"/>
    </row>
    <row r="384" spans="1:10" ht="12.75">
      <c r="A384" s="189"/>
      <c r="B384" s="90">
        <v>7</v>
      </c>
      <c r="C384" s="90">
        <v>7</v>
      </c>
      <c r="D384" s="90">
        <v>7</v>
      </c>
      <c r="E384" s="90">
        <v>7</v>
      </c>
      <c r="F384" s="90">
        <v>7</v>
      </c>
      <c r="G384" s="90">
        <v>7</v>
      </c>
      <c r="H384" s="189"/>
      <c r="J384" s="189"/>
    </row>
    <row r="385" spans="1:10" ht="12.75">
      <c r="A385" s="189"/>
      <c r="B385" s="90">
        <v>100</v>
      </c>
      <c r="C385" s="90">
        <v>100</v>
      </c>
      <c r="D385" s="90">
        <v>100</v>
      </c>
      <c r="E385" s="90">
        <v>100</v>
      </c>
      <c r="F385" s="90">
        <v>100</v>
      </c>
      <c r="G385" s="90">
        <v>100</v>
      </c>
      <c r="H385" s="189"/>
      <c r="J385" s="109"/>
    </row>
    <row r="386" spans="1:10" ht="12.75">
      <c r="A386" s="109"/>
      <c r="B386" s="90">
        <v>162</v>
      </c>
      <c r="C386" s="90">
        <v>162</v>
      </c>
      <c r="D386" s="90">
        <v>162</v>
      </c>
      <c r="E386" s="90">
        <v>162</v>
      </c>
      <c r="F386" s="90">
        <v>162</v>
      </c>
      <c r="G386" s="90">
        <v>162</v>
      </c>
      <c r="H386" s="109"/>
      <c r="J386" s="109"/>
    </row>
    <row r="387" spans="1:10" ht="12.75">
      <c r="A387" s="109"/>
      <c r="B387" s="89">
        <v>14</v>
      </c>
      <c r="C387" s="89">
        <v>14</v>
      </c>
      <c r="D387" s="89">
        <v>14</v>
      </c>
      <c r="E387" s="89">
        <v>14</v>
      </c>
      <c r="F387" s="89">
        <v>14</v>
      </c>
      <c r="G387" s="89">
        <v>14</v>
      </c>
      <c r="H387" s="109"/>
      <c r="J387" s="85"/>
    </row>
    <row r="388" spans="1:10" ht="12.75">
      <c r="A388" s="13"/>
      <c r="B388" s="90">
        <v>420</v>
      </c>
      <c r="C388" s="90">
        <v>420</v>
      </c>
      <c r="D388" s="90">
        <v>420</v>
      </c>
      <c r="E388" s="90">
        <v>420</v>
      </c>
      <c r="F388" s="90">
        <v>420</v>
      </c>
      <c r="G388" s="90">
        <v>420</v>
      </c>
      <c r="H388" s="105"/>
      <c r="J388" s="109"/>
    </row>
    <row r="389" spans="1:10" ht="12.75">
      <c r="A389" s="109"/>
      <c r="B389" s="90">
        <v>577</v>
      </c>
      <c r="C389" s="90">
        <v>546</v>
      </c>
      <c r="D389" s="90">
        <v>546</v>
      </c>
      <c r="E389" s="90">
        <v>546</v>
      </c>
      <c r="F389" s="90">
        <v>546</v>
      </c>
      <c r="G389" s="90">
        <v>546</v>
      </c>
      <c r="H389" s="109"/>
      <c r="J389" s="109"/>
    </row>
    <row r="390" spans="1:10" ht="12.75">
      <c r="A390" s="109"/>
      <c r="B390" s="90">
        <v>240</v>
      </c>
      <c r="C390" s="90">
        <v>240</v>
      </c>
      <c r="D390" s="90">
        <v>240</v>
      </c>
      <c r="E390" s="90">
        <v>240</v>
      </c>
      <c r="F390" s="90">
        <v>240</v>
      </c>
      <c r="G390" s="90">
        <v>240</v>
      </c>
      <c r="H390" s="109"/>
      <c r="J390" s="109"/>
    </row>
    <row r="391" spans="1:10" ht="12.75">
      <c r="A391" s="109"/>
      <c r="B391" s="90">
        <v>545</v>
      </c>
      <c r="C391" s="90">
        <v>545</v>
      </c>
      <c r="D391" s="90">
        <v>545</v>
      </c>
      <c r="E391" s="90">
        <v>545</v>
      </c>
      <c r="F391" s="90">
        <v>545</v>
      </c>
      <c r="G391" s="90">
        <v>545</v>
      </c>
      <c r="H391" s="109"/>
      <c r="J391" s="109"/>
    </row>
    <row r="392" spans="1:10" ht="12.75">
      <c r="A392" s="109"/>
      <c r="B392" s="90">
        <v>40</v>
      </c>
      <c r="C392" s="90">
        <v>40</v>
      </c>
      <c r="D392" s="90">
        <v>20</v>
      </c>
      <c r="E392" s="90">
        <v>20</v>
      </c>
      <c r="F392" s="90">
        <v>20</v>
      </c>
      <c r="G392" s="90">
        <v>40</v>
      </c>
      <c r="H392" s="109"/>
      <c r="J392" s="109"/>
    </row>
    <row r="393" spans="1:10" ht="12.75">
      <c r="A393" s="109"/>
      <c r="B393" s="90">
        <v>410</v>
      </c>
      <c r="C393" s="90">
        <v>480</v>
      </c>
      <c r="D393" s="90">
        <v>480</v>
      </c>
      <c r="E393" s="90">
        <v>480</v>
      </c>
      <c r="F393" s="90">
        <v>480</v>
      </c>
      <c r="G393" s="90">
        <v>480</v>
      </c>
      <c r="H393" s="109"/>
      <c r="J393" s="109"/>
    </row>
    <row r="394" spans="1:10" ht="12.75">
      <c r="A394" s="109"/>
      <c r="B394" s="134">
        <v>325</v>
      </c>
      <c r="C394" s="134">
        <v>325</v>
      </c>
      <c r="D394" s="134">
        <v>325</v>
      </c>
      <c r="E394" s="134">
        <v>325</v>
      </c>
      <c r="F394" s="134">
        <v>325</v>
      </c>
      <c r="G394" s="134">
        <v>325</v>
      </c>
      <c r="H394" s="109"/>
      <c r="J394" s="190"/>
    </row>
    <row r="395" spans="1:10" ht="12.75">
      <c r="A395" s="190"/>
      <c r="B395" s="89">
        <v>80</v>
      </c>
      <c r="C395" s="89">
        <v>80</v>
      </c>
      <c r="D395" s="89">
        <v>80</v>
      </c>
      <c r="E395" s="89">
        <v>80</v>
      </c>
      <c r="F395" s="89">
        <v>80</v>
      </c>
      <c r="G395" s="89">
        <v>80</v>
      </c>
      <c r="H395" s="190"/>
      <c r="J395" s="190"/>
    </row>
    <row r="396" spans="1:10" ht="12.75">
      <c r="A396" s="190"/>
      <c r="B396" s="89">
        <v>18</v>
      </c>
      <c r="C396" s="89">
        <v>14</v>
      </c>
      <c r="D396" s="89">
        <v>16</v>
      </c>
      <c r="E396" s="89">
        <v>16</v>
      </c>
      <c r="F396" s="89">
        <v>16</v>
      </c>
      <c r="G396" s="89">
        <v>16</v>
      </c>
      <c r="H396" s="190"/>
      <c r="J396" s="109"/>
    </row>
    <row r="397" spans="1:10" ht="12.75">
      <c r="A397" s="109"/>
      <c r="B397" s="89">
        <v>15</v>
      </c>
      <c r="C397" s="89">
        <v>15</v>
      </c>
      <c r="D397" s="89">
        <v>15</v>
      </c>
      <c r="E397" s="89">
        <v>15</v>
      </c>
      <c r="F397" s="89">
        <v>15</v>
      </c>
      <c r="G397" s="89">
        <v>15</v>
      </c>
      <c r="H397" s="109"/>
      <c r="J397" s="109"/>
    </row>
    <row r="398" spans="1:8" ht="12.75">
      <c r="A398" s="109"/>
      <c r="B398" s="89">
        <v>20</v>
      </c>
      <c r="C398" s="89">
        <v>15</v>
      </c>
      <c r="D398" s="89">
        <v>10</v>
      </c>
      <c r="E398" s="89">
        <v>5</v>
      </c>
      <c r="F398" s="89">
        <v>0</v>
      </c>
      <c r="G398" s="89">
        <v>0</v>
      </c>
      <c r="H398" s="109"/>
    </row>
    <row r="399" spans="1:8" ht="12.75">
      <c r="A399" s="139" t="s">
        <v>713</v>
      </c>
      <c r="B399" s="169">
        <f aca="true" t="shared" si="1" ref="B399:G399">SUM(B369:B398)</f>
        <v>7336</v>
      </c>
      <c r="C399" s="169">
        <f t="shared" si="1"/>
        <v>7486</v>
      </c>
      <c r="D399" s="169">
        <f t="shared" si="1"/>
        <v>7295</v>
      </c>
      <c r="E399" s="169">
        <f t="shared" si="1"/>
        <v>7290</v>
      </c>
      <c r="F399" s="169">
        <f t="shared" si="1"/>
        <v>7135</v>
      </c>
      <c r="G399" s="169">
        <f t="shared" si="1"/>
        <v>7155</v>
      </c>
      <c r="H399" s="134"/>
    </row>
    <row r="400" spans="1:8" s="99" customFormat="1" ht="12.75">
      <c r="A400"/>
      <c r="B400" s="134"/>
      <c r="C400" s="134"/>
      <c r="D400" s="134"/>
      <c r="E400" s="134"/>
      <c r="F400" s="134"/>
      <c r="G400" s="134"/>
      <c r="H400" s="134"/>
    </row>
    <row r="401" spans="1:8" ht="12.75">
      <c r="A401" s="128" t="s">
        <v>276</v>
      </c>
      <c r="B401" s="160">
        <v>22</v>
      </c>
      <c r="C401" s="160">
        <v>0</v>
      </c>
      <c r="D401" s="160">
        <v>0</v>
      </c>
      <c r="E401" s="160">
        <v>0</v>
      </c>
      <c r="F401" s="160">
        <v>0</v>
      </c>
      <c r="G401" s="160">
        <v>0</v>
      </c>
      <c r="H401" s="134"/>
    </row>
    <row r="402" spans="1:8" ht="12.75">
      <c r="A402" s="128" t="s">
        <v>277</v>
      </c>
      <c r="B402" s="160">
        <v>25</v>
      </c>
      <c r="C402" s="160">
        <v>0</v>
      </c>
      <c r="D402" s="160">
        <v>0</v>
      </c>
      <c r="E402" s="160">
        <v>0</v>
      </c>
      <c r="F402" s="160">
        <v>0</v>
      </c>
      <c r="G402" s="160">
        <v>0</v>
      </c>
      <c r="H402" s="134"/>
    </row>
    <row r="403" spans="1:7" ht="12.75">
      <c r="A403" s="128" t="s">
        <v>278</v>
      </c>
      <c r="B403" s="160">
        <v>50</v>
      </c>
      <c r="C403" s="160">
        <v>0</v>
      </c>
      <c r="D403" s="160">
        <v>0</v>
      </c>
      <c r="E403" s="160">
        <v>0</v>
      </c>
      <c r="F403" s="160">
        <v>0</v>
      </c>
      <c r="G403" s="160">
        <v>0</v>
      </c>
    </row>
    <row r="404" spans="1:8" ht="12.75">
      <c r="A404" s="20" t="s">
        <v>397</v>
      </c>
      <c r="B404" s="90">
        <v>35</v>
      </c>
      <c r="C404" s="90">
        <v>35</v>
      </c>
      <c r="D404" s="90">
        <v>35</v>
      </c>
      <c r="E404" s="90">
        <v>35</v>
      </c>
      <c r="F404" s="90">
        <v>0</v>
      </c>
      <c r="G404" s="90">
        <v>0</v>
      </c>
      <c r="H404" s="14"/>
    </row>
    <row r="405" spans="1:8" ht="12.75">
      <c r="A405" s="20" t="s">
        <v>398</v>
      </c>
      <c r="B405" s="90">
        <v>32</v>
      </c>
      <c r="C405" s="90">
        <v>32</v>
      </c>
      <c r="D405" s="90">
        <v>32</v>
      </c>
      <c r="E405" s="90">
        <v>32</v>
      </c>
      <c r="F405" s="69">
        <v>0</v>
      </c>
      <c r="G405" s="69">
        <v>0</v>
      </c>
      <c r="H405" s="14"/>
    </row>
    <row r="406" spans="1:8" ht="12.75">
      <c r="A406" s="20" t="s">
        <v>399</v>
      </c>
      <c r="B406" s="90">
        <v>105</v>
      </c>
      <c r="C406" s="90">
        <v>105</v>
      </c>
      <c r="D406" s="90">
        <v>105</v>
      </c>
      <c r="E406" s="90">
        <v>105</v>
      </c>
      <c r="F406" s="69">
        <v>0</v>
      </c>
      <c r="G406" s="69">
        <v>0</v>
      </c>
      <c r="H406" s="14"/>
    </row>
    <row r="407" spans="1:8" ht="12.75">
      <c r="A407" s="21" t="s">
        <v>709</v>
      </c>
      <c r="B407" s="169">
        <f aca="true" t="shared" si="2" ref="B407:G407">SUM(B401:B406)</f>
        <v>269</v>
      </c>
      <c r="C407" s="169">
        <f t="shared" si="2"/>
        <v>172</v>
      </c>
      <c r="D407" s="169">
        <f t="shared" si="2"/>
        <v>172</v>
      </c>
      <c r="E407" s="169">
        <f t="shared" si="2"/>
        <v>172</v>
      </c>
      <c r="F407" s="169">
        <f t="shared" si="2"/>
        <v>0</v>
      </c>
      <c r="G407" s="169">
        <f t="shared" si="2"/>
        <v>0</v>
      </c>
      <c r="H407" s="14"/>
    </row>
    <row r="408" spans="1:8" ht="12.75">
      <c r="A408" s="20"/>
      <c r="B408" s="90"/>
      <c r="C408" s="69"/>
      <c r="D408" s="69"/>
      <c r="E408" s="69"/>
      <c r="F408" s="69"/>
      <c r="G408" s="69"/>
      <c r="H408" s="14"/>
    </row>
    <row r="409" spans="1:8" ht="12.75">
      <c r="A409" s="128" t="s">
        <v>788</v>
      </c>
      <c r="B409" s="133">
        <v>36</v>
      </c>
      <c r="C409" s="88">
        <v>36</v>
      </c>
      <c r="D409" s="88">
        <v>36</v>
      </c>
      <c r="E409" s="88">
        <v>36</v>
      </c>
      <c r="F409" s="88">
        <v>36</v>
      </c>
      <c r="G409" s="88">
        <v>36</v>
      </c>
      <c r="H409" s="14"/>
    </row>
    <row r="410" spans="1:8" ht="12.75">
      <c r="A410" s="128" t="s">
        <v>789</v>
      </c>
      <c r="B410" s="133">
        <v>600</v>
      </c>
      <c r="C410" s="88">
        <v>600</v>
      </c>
      <c r="D410" s="88">
        <v>600</v>
      </c>
      <c r="E410" s="88">
        <v>600</v>
      </c>
      <c r="F410" s="88">
        <v>600</v>
      </c>
      <c r="G410" s="88">
        <v>600</v>
      </c>
      <c r="H410" s="14"/>
    </row>
    <row r="411" spans="1:8" ht="12.75">
      <c r="A411" s="128" t="s">
        <v>790</v>
      </c>
      <c r="B411" s="133">
        <v>0</v>
      </c>
      <c r="C411" s="88">
        <v>100</v>
      </c>
      <c r="D411" s="88">
        <v>100</v>
      </c>
      <c r="E411" s="88">
        <v>100</v>
      </c>
      <c r="F411" s="88">
        <v>100</v>
      </c>
      <c r="G411" s="88">
        <v>100</v>
      </c>
      <c r="H411" s="14"/>
    </row>
    <row r="412" spans="1:8" ht="12.75">
      <c r="A412" s="191" t="s">
        <v>791</v>
      </c>
      <c r="B412" s="133">
        <v>220</v>
      </c>
      <c r="C412" s="88">
        <v>220</v>
      </c>
      <c r="D412" s="88">
        <v>220</v>
      </c>
      <c r="E412" s="88">
        <v>220</v>
      </c>
      <c r="F412" s="88">
        <v>220</v>
      </c>
      <c r="G412" s="88">
        <v>220</v>
      </c>
      <c r="H412" s="14"/>
    </row>
    <row r="413" spans="1:8" ht="12.75">
      <c r="A413" s="191" t="s">
        <v>792</v>
      </c>
      <c r="B413" s="133">
        <v>0</v>
      </c>
      <c r="C413" s="88">
        <v>150</v>
      </c>
      <c r="D413" s="88">
        <v>150</v>
      </c>
      <c r="E413" s="88">
        <v>150</v>
      </c>
      <c r="F413" s="88">
        <v>150</v>
      </c>
      <c r="G413" s="88">
        <v>150</v>
      </c>
      <c r="H413" s="14"/>
    </row>
    <row r="414" spans="1:7" ht="12.75">
      <c r="A414" s="26" t="s">
        <v>787</v>
      </c>
      <c r="B414" s="147">
        <f aca="true" t="shared" si="3" ref="B414:G414">SUM(B409:B413)</f>
        <v>856</v>
      </c>
      <c r="C414" s="168">
        <f t="shared" si="3"/>
        <v>1106</v>
      </c>
      <c r="D414" s="168">
        <f t="shared" si="3"/>
        <v>1106</v>
      </c>
      <c r="E414" s="168">
        <f t="shared" si="3"/>
        <v>1106</v>
      </c>
      <c r="F414" s="168">
        <f t="shared" si="3"/>
        <v>1106</v>
      </c>
      <c r="G414" s="168">
        <f t="shared" si="3"/>
        <v>1106</v>
      </c>
    </row>
    <row r="415" spans="2:7" ht="12.75">
      <c r="B415" s="134"/>
      <c r="C415" s="14"/>
      <c r="D415" s="14"/>
      <c r="E415" s="14"/>
      <c r="F415" s="14"/>
      <c r="G415" s="14"/>
    </row>
    <row r="416" spans="1:8" ht="12.75">
      <c r="A416" s="2" t="s">
        <v>749</v>
      </c>
      <c r="B416" s="133">
        <v>178</v>
      </c>
      <c r="C416" s="133">
        <v>178</v>
      </c>
      <c r="D416" s="133">
        <v>178</v>
      </c>
      <c r="E416" s="133">
        <v>178</v>
      </c>
      <c r="F416" s="133">
        <v>178</v>
      </c>
      <c r="G416" s="133">
        <v>178</v>
      </c>
      <c r="H416" s="128"/>
    </row>
    <row r="417" spans="1:8" ht="12.75">
      <c r="A417" s="2" t="s">
        <v>748</v>
      </c>
      <c r="B417" s="133">
        <v>178</v>
      </c>
      <c r="C417" s="133">
        <v>178</v>
      </c>
      <c r="D417" s="133">
        <v>178</v>
      </c>
      <c r="E417" s="133">
        <v>178</v>
      </c>
      <c r="F417" s="133">
        <v>178</v>
      </c>
      <c r="G417" s="133">
        <v>178</v>
      </c>
      <c r="H417" s="128"/>
    </row>
    <row r="418" spans="1:8" ht="12.75">
      <c r="A418" s="2" t="s">
        <v>2</v>
      </c>
      <c r="B418" s="133">
        <v>144</v>
      </c>
      <c r="C418" s="133">
        <v>144</v>
      </c>
      <c r="D418" s="133">
        <v>144</v>
      </c>
      <c r="E418" s="133">
        <v>144</v>
      </c>
      <c r="F418" s="133">
        <v>144</v>
      </c>
      <c r="G418" s="133">
        <v>144</v>
      </c>
      <c r="H418" s="128"/>
    </row>
    <row r="419" spans="1:8" ht="12.75">
      <c r="A419" s="2" t="s">
        <v>3</v>
      </c>
      <c r="B419" s="133">
        <v>176</v>
      </c>
      <c r="C419" s="133">
        <v>176</v>
      </c>
      <c r="D419" s="133">
        <v>176</v>
      </c>
      <c r="E419" s="133">
        <v>176</v>
      </c>
      <c r="F419" s="133">
        <v>176</v>
      </c>
      <c r="G419" s="133">
        <v>176</v>
      </c>
      <c r="H419" s="128"/>
    </row>
    <row r="420" spans="1:8" ht="12.75">
      <c r="A420" s="2" t="s">
        <v>4</v>
      </c>
      <c r="B420" s="133">
        <v>173</v>
      </c>
      <c r="C420" s="133">
        <v>173</v>
      </c>
      <c r="D420" s="133">
        <v>173</v>
      </c>
      <c r="E420" s="133">
        <v>173</v>
      </c>
      <c r="F420" s="133">
        <v>173</v>
      </c>
      <c r="G420" s="133">
        <v>173</v>
      </c>
      <c r="H420" s="128"/>
    </row>
    <row r="421" spans="1:8" ht="12.75">
      <c r="A421" s="2" t="s">
        <v>5</v>
      </c>
      <c r="B421" s="133">
        <v>315</v>
      </c>
      <c r="C421" s="133">
        <v>315</v>
      </c>
      <c r="D421" s="133">
        <v>315</v>
      </c>
      <c r="E421" s="133">
        <v>315</v>
      </c>
      <c r="F421" s="133">
        <v>315</v>
      </c>
      <c r="G421" s="133">
        <v>315</v>
      </c>
      <c r="H421" s="128"/>
    </row>
    <row r="422" spans="1:8" ht="12.75">
      <c r="A422" s="2" t="s">
        <v>577</v>
      </c>
      <c r="B422" s="133">
        <v>172</v>
      </c>
      <c r="C422" s="133">
        <v>172</v>
      </c>
      <c r="D422" s="133">
        <v>172</v>
      </c>
      <c r="E422" s="133">
        <v>172</v>
      </c>
      <c r="F422" s="133">
        <v>172</v>
      </c>
      <c r="G422" s="133">
        <v>172</v>
      </c>
      <c r="H422" s="128"/>
    </row>
    <row r="423" spans="1:8" ht="12.75">
      <c r="A423" s="2" t="s">
        <v>578</v>
      </c>
      <c r="B423" s="133">
        <v>158</v>
      </c>
      <c r="C423" s="133">
        <v>158</v>
      </c>
      <c r="D423" s="133">
        <v>158</v>
      </c>
      <c r="E423" s="133">
        <v>158</v>
      </c>
      <c r="F423" s="133">
        <v>158</v>
      </c>
      <c r="G423" s="133">
        <v>158</v>
      </c>
      <c r="H423" s="128"/>
    </row>
    <row r="424" spans="1:8" s="1" customFormat="1" ht="12.75">
      <c r="A424" s="2" t="s">
        <v>579</v>
      </c>
      <c r="B424" s="133">
        <v>174</v>
      </c>
      <c r="C424" s="133">
        <v>174</v>
      </c>
      <c r="D424" s="133">
        <v>174</v>
      </c>
      <c r="E424" s="133">
        <v>174</v>
      </c>
      <c r="F424" s="133">
        <v>174</v>
      </c>
      <c r="G424" s="133">
        <v>174</v>
      </c>
      <c r="H424" s="128"/>
    </row>
    <row r="425" spans="1:8" ht="12.75">
      <c r="A425" s="2" t="s">
        <v>580</v>
      </c>
      <c r="B425" s="133">
        <v>385</v>
      </c>
      <c r="C425" s="133">
        <v>385</v>
      </c>
      <c r="D425" s="133">
        <v>385</v>
      </c>
      <c r="E425" s="133">
        <v>385</v>
      </c>
      <c r="F425" s="133">
        <v>385</v>
      </c>
      <c r="G425" s="133">
        <v>385</v>
      </c>
      <c r="H425" s="128"/>
    </row>
    <row r="426" spans="1:8" ht="12.75">
      <c r="A426" s="2" t="s">
        <v>581</v>
      </c>
      <c r="B426" s="133">
        <v>183</v>
      </c>
      <c r="C426" s="133">
        <v>183</v>
      </c>
      <c r="D426" s="133">
        <v>183</v>
      </c>
      <c r="E426" s="133">
        <v>183</v>
      </c>
      <c r="F426" s="133">
        <v>183</v>
      </c>
      <c r="G426" s="133">
        <v>183</v>
      </c>
      <c r="H426" s="128"/>
    </row>
    <row r="427" spans="1:8" ht="12.75">
      <c r="A427" s="2" t="s">
        <v>582</v>
      </c>
      <c r="B427" s="133">
        <v>183</v>
      </c>
      <c r="C427" s="133">
        <v>183</v>
      </c>
      <c r="D427" s="133">
        <v>183</v>
      </c>
      <c r="E427" s="133">
        <v>183</v>
      </c>
      <c r="F427" s="133">
        <v>183</v>
      </c>
      <c r="G427" s="133">
        <v>183</v>
      </c>
      <c r="H427" s="128"/>
    </row>
    <row r="428" spans="1:8" ht="12.75">
      <c r="A428" s="2" t="s">
        <v>583</v>
      </c>
      <c r="B428" s="133">
        <v>179</v>
      </c>
      <c r="C428" s="133">
        <v>179</v>
      </c>
      <c r="D428" s="133">
        <v>179</v>
      </c>
      <c r="E428" s="133">
        <v>179</v>
      </c>
      <c r="F428" s="133">
        <v>179</v>
      </c>
      <c r="G428" s="133">
        <v>179</v>
      </c>
      <c r="H428" s="128"/>
    </row>
    <row r="429" spans="1:8" ht="12.75">
      <c r="A429" s="2" t="s">
        <v>584</v>
      </c>
      <c r="B429" s="133">
        <v>387</v>
      </c>
      <c r="C429" s="133">
        <v>387</v>
      </c>
      <c r="D429" s="133">
        <v>387</v>
      </c>
      <c r="E429" s="133">
        <v>387</v>
      </c>
      <c r="F429" s="133">
        <v>387</v>
      </c>
      <c r="G429" s="133">
        <v>387</v>
      </c>
      <c r="H429" s="128"/>
    </row>
    <row r="430" spans="1:8" ht="12.75">
      <c r="A430" s="26" t="s">
        <v>576</v>
      </c>
      <c r="B430" s="147">
        <f aca="true" t="shared" si="4" ref="B430:G430">SUM(B416:B429)</f>
        <v>2985</v>
      </c>
      <c r="C430" s="147">
        <f t="shared" si="4"/>
        <v>2985</v>
      </c>
      <c r="D430" s="147">
        <f t="shared" si="4"/>
        <v>2985</v>
      </c>
      <c r="E430" s="147">
        <f t="shared" si="4"/>
        <v>2985</v>
      </c>
      <c r="F430" s="147">
        <f t="shared" si="4"/>
        <v>2985</v>
      </c>
      <c r="G430" s="147">
        <f t="shared" si="4"/>
        <v>2985</v>
      </c>
      <c r="H430" s="183"/>
    </row>
    <row r="431" spans="2:8" ht="12.75">
      <c r="B431" s="134"/>
      <c r="C431" s="14"/>
      <c r="D431" s="14"/>
      <c r="E431" s="14"/>
      <c r="F431" s="14"/>
      <c r="G431" s="14"/>
      <c r="H431" s="183"/>
    </row>
    <row r="432" spans="1:8" ht="12.75">
      <c r="A432" s="23" t="s">
        <v>679</v>
      </c>
      <c r="B432" s="90">
        <v>40.9</v>
      </c>
      <c r="C432" s="90">
        <v>40.9</v>
      </c>
      <c r="D432" s="90">
        <v>40.9</v>
      </c>
      <c r="E432" s="90">
        <v>40.9</v>
      </c>
      <c r="F432" s="90">
        <v>40.9</v>
      </c>
      <c r="G432" s="90">
        <v>40.9</v>
      </c>
      <c r="H432" s="128"/>
    </row>
    <row r="433" spans="1:8" ht="12.75">
      <c r="A433" s="22" t="s">
        <v>800</v>
      </c>
      <c r="B433" s="90">
        <v>120</v>
      </c>
      <c r="C433" s="90">
        <v>120</v>
      </c>
      <c r="D433" s="90">
        <v>120</v>
      </c>
      <c r="E433" s="90">
        <v>120</v>
      </c>
      <c r="F433" s="90">
        <v>120</v>
      </c>
      <c r="G433" s="90">
        <v>120</v>
      </c>
      <c r="H433" s="128"/>
    </row>
    <row r="434" spans="1:8" ht="12.75">
      <c r="A434" s="22" t="s">
        <v>706</v>
      </c>
      <c r="B434" s="90">
        <v>114</v>
      </c>
      <c r="C434" s="90">
        <v>114</v>
      </c>
      <c r="D434" s="90">
        <v>114</v>
      </c>
      <c r="E434" s="90">
        <v>114</v>
      </c>
      <c r="F434" s="90">
        <v>114</v>
      </c>
      <c r="G434" s="90">
        <v>114</v>
      </c>
      <c r="H434" s="128"/>
    </row>
    <row r="435" spans="1:8" ht="12.75">
      <c r="A435" s="20" t="s">
        <v>674</v>
      </c>
      <c r="B435" s="90">
        <v>30</v>
      </c>
      <c r="C435" s="90">
        <v>30</v>
      </c>
      <c r="D435" s="90">
        <v>30</v>
      </c>
      <c r="E435" s="90">
        <v>30</v>
      </c>
      <c r="F435" s="90">
        <v>30</v>
      </c>
      <c r="G435" s="90">
        <v>30</v>
      </c>
      <c r="H435" s="128"/>
    </row>
    <row r="436" spans="1:8" ht="12.75">
      <c r="A436" s="20" t="s">
        <v>586</v>
      </c>
      <c r="B436" s="89">
        <v>84</v>
      </c>
      <c r="C436" s="89">
        <v>84</v>
      </c>
      <c r="D436" s="89">
        <v>84</v>
      </c>
      <c r="E436" s="89">
        <v>84</v>
      </c>
      <c r="F436" s="89">
        <v>84</v>
      </c>
      <c r="G436" s="89">
        <v>84</v>
      </c>
      <c r="H436" s="128"/>
    </row>
    <row r="437" spans="1:8" ht="12.75">
      <c r="A437" s="20" t="s">
        <v>587</v>
      </c>
      <c r="B437" s="89">
        <v>76.5</v>
      </c>
      <c r="C437" s="89">
        <v>76.5</v>
      </c>
      <c r="D437" s="89">
        <v>76.5</v>
      </c>
      <c r="E437" s="89">
        <v>76.5</v>
      </c>
      <c r="F437" s="89">
        <v>76.5</v>
      </c>
      <c r="G437" s="89">
        <v>76.5</v>
      </c>
      <c r="H437" s="128"/>
    </row>
    <row r="438" spans="1:8" ht="12.75">
      <c r="A438" s="13" t="s">
        <v>802</v>
      </c>
      <c r="B438" s="89">
        <v>215</v>
      </c>
      <c r="C438" s="89">
        <v>215</v>
      </c>
      <c r="D438" s="89">
        <v>215</v>
      </c>
      <c r="E438" s="89">
        <v>215</v>
      </c>
      <c r="F438" s="89">
        <v>215</v>
      </c>
      <c r="G438" s="89">
        <v>215</v>
      </c>
      <c r="H438" s="128"/>
    </row>
    <row r="439" spans="1:8" ht="12.75">
      <c r="A439" s="20" t="s">
        <v>588</v>
      </c>
      <c r="B439" s="90">
        <v>79.3</v>
      </c>
      <c r="C439" s="90">
        <v>79.3</v>
      </c>
      <c r="D439" s="90">
        <v>79.3</v>
      </c>
      <c r="E439" s="90">
        <v>79.3</v>
      </c>
      <c r="F439" s="90">
        <v>79.3</v>
      </c>
      <c r="G439" s="90">
        <v>79.3</v>
      </c>
      <c r="H439" s="128"/>
    </row>
    <row r="440" spans="1:8" ht="12.75">
      <c r="A440" s="20" t="s">
        <v>589</v>
      </c>
      <c r="B440" s="90">
        <v>79.3</v>
      </c>
      <c r="C440" s="90">
        <v>79.3</v>
      </c>
      <c r="D440" s="90">
        <v>79.3</v>
      </c>
      <c r="E440" s="90">
        <v>79.3</v>
      </c>
      <c r="F440" s="90">
        <v>79.3</v>
      </c>
      <c r="G440" s="90">
        <v>79.3</v>
      </c>
      <c r="H440" s="128"/>
    </row>
    <row r="441" spans="1:8" ht="12.75">
      <c r="A441" s="20" t="s">
        <v>590</v>
      </c>
      <c r="B441" s="90">
        <v>79.3</v>
      </c>
      <c r="C441" s="90">
        <v>79.3</v>
      </c>
      <c r="D441" s="90">
        <v>79.3</v>
      </c>
      <c r="E441" s="90">
        <v>79.3</v>
      </c>
      <c r="F441" s="90">
        <v>79.3</v>
      </c>
      <c r="G441" s="90">
        <v>79.3</v>
      </c>
      <c r="H441" s="128"/>
    </row>
    <row r="442" spans="1:8" ht="12.75">
      <c r="A442" s="20" t="s">
        <v>591</v>
      </c>
      <c r="B442" s="90">
        <v>40.3</v>
      </c>
      <c r="C442" s="90">
        <v>40.3</v>
      </c>
      <c r="D442" s="90">
        <v>40.3</v>
      </c>
      <c r="E442" s="90">
        <v>40.3</v>
      </c>
      <c r="F442" s="90">
        <v>40.3</v>
      </c>
      <c r="G442" s="90">
        <v>40.3</v>
      </c>
      <c r="H442" s="128"/>
    </row>
    <row r="443" spans="1:8" ht="12.75">
      <c r="A443" s="22" t="s">
        <v>28</v>
      </c>
      <c r="B443" s="89">
        <v>99</v>
      </c>
      <c r="C443" s="89">
        <v>99</v>
      </c>
      <c r="D443" s="89">
        <v>99</v>
      </c>
      <c r="E443" s="89">
        <v>99</v>
      </c>
      <c r="F443" s="89">
        <v>99</v>
      </c>
      <c r="G443" s="89">
        <v>99</v>
      </c>
      <c r="H443" s="128"/>
    </row>
    <row r="444" spans="1:8" ht="12.75">
      <c r="A444" s="22" t="s">
        <v>29</v>
      </c>
      <c r="B444" s="89">
        <v>61</v>
      </c>
      <c r="C444" s="89">
        <v>61</v>
      </c>
      <c r="D444" s="89">
        <v>61</v>
      </c>
      <c r="E444" s="89">
        <v>61</v>
      </c>
      <c r="F444" s="89">
        <v>61</v>
      </c>
      <c r="G444" s="89">
        <v>61</v>
      </c>
      <c r="H444" s="128"/>
    </row>
    <row r="445" spans="1:8" ht="12.75">
      <c r="A445" s="108" t="s">
        <v>801</v>
      </c>
      <c r="B445" s="98">
        <v>220.5</v>
      </c>
      <c r="C445" s="98">
        <v>220.5</v>
      </c>
      <c r="D445" s="98">
        <v>220.5</v>
      </c>
      <c r="E445" s="98">
        <v>220.5</v>
      </c>
      <c r="F445" s="98">
        <v>220.5</v>
      </c>
      <c r="G445" s="98">
        <v>220.5</v>
      </c>
      <c r="H445" s="128"/>
    </row>
    <row r="446" spans="1:8" ht="12.75">
      <c r="A446" s="108" t="s">
        <v>883</v>
      </c>
      <c r="B446" s="98">
        <v>186</v>
      </c>
      <c r="C446" s="98">
        <v>186</v>
      </c>
      <c r="D446" s="98">
        <v>186</v>
      </c>
      <c r="E446" s="98">
        <v>186</v>
      </c>
      <c r="F446" s="98">
        <v>186</v>
      </c>
      <c r="G446" s="98">
        <v>186</v>
      </c>
      <c r="H446" s="192"/>
    </row>
    <row r="447" spans="1:8" ht="12.75">
      <c r="A447" s="108" t="s">
        <v>803</v>
      </c>
      <c r="B447" s="98">
        <v>400</v>
      </c>
      <c r="C447" s="98">
        <v>400</v>
      </c>
      <c r="D447" s="98">
        <v>400</v>
      </c>
      <c r="E447" s="98">
        <v>400</v>
      </c>
      <c r="F447" s="98">
        <v>400</v>
      </c>
      <c r="G447" s="98">
        <v>400</v>
      </c>
      <c r="H447" s="192"/>
    </row>
    <row r="448" spans="1:8" ht="12.75">
      <c r="A448" s="20" t="s">
        <v>592</v>
      </c>
      <c r="B448" s="90">
        <v>44.8</v>
      </c>
      <c r="C448" s="90">
        <v>44.8</v>
      </c>
      <c r="D448" s="90">
        <v>44.8</v>
      </c>
      <c r="E448" s="90">
        <v>44.8</v>
      </c>
      <c r="F448" s="90">
        <v>44.8</v>
      </c>
      <c r="G448" s="90">
        <v>44.8</v>
      </c>
      <c r="H448" s="192"/>
    </row>
    <row r="449" spans="1:8" ht="12.75">
      <c r="A449" s="20" t="s">
        <v>708</v>
      </c>
      <c r="B449" s="90">
        <v>83</v>
      </c>
      <c r="C449" s="90">
        <v>83</v>
      </c>
      <c r="D449" s="90">
        <v>83</v>
      </c>
      <c r="E449" s="90">
        <v>83</v>
      </c>
      <c r="F449" s="90">
        <v>83</v>
      </c>
      <c r="G449" s="90">
        <v>83</v>
      </c>
      <c r="H449" s="192"/>
    </row>
    <row r="450" spans="1:8" ht="12.75">
      <c r="A450" s="108" t="s">
        <v>805</v>
      </c>
      <c r="B450" s="90">
        <v>84</v>
      </c>
      <c r="C450" s="90">
        <v>84</v>
      </c>
      <c r="D450" s="90">
        <v>84</v>
      </c>
      <c r="E450" s="90">
        <v>84</v>
      </c>
      <c r="F450" s="90">
        <v>84</v>
      </c>
      <c r="G450" s="90">
        <v>84</v>
      </c>
      <c r="H450" s="192"/>
    </row>
    <row r="451" spans="1:8" ht="12.75">
      <c r="A451" s="20" t="s">
        <v>703</v>
      </c>
      <c r="B451" s="90">
        <v>74.6</v>
      </c>
      <c r="C451" s="90">
        <v>74.6</v>
      </c>
      <c r="D451" s="90">
        <v>74.6</v>
      </c>
      <c r="E451" s="90">
        <v>74.6</v>
      </c>
      <c r="F451" s="90">
        <v>74.6</v>
      </c>
      <c r="G451" s="90">
        <v>74.6</v>
      </c>
      <c r="H451" s="192"/>
    </row>
    <row r="452" spans="1:8" s="1" customFormat="1" ht="12.75">
      <c r="A452" s="13" t="s">
        <v>32</v>
      </c>
      <c r="B452" s="90">
        <v>36.6</v>
      </c>
      <c r="C452" s="90">
        <v>36.6</v>
      </c>
      <c r="D452" s="90">
        <v>36.6</v>
      </c>
      <c r="E452" s="90">
        <v>36.6</v>
      </c>
      <c r="F452" s="90">
        <v>36.6</v>
      </c>
      <c r="G452" s="90">
        <v>36.6</v>
      </c>
      <c r="H452" s="128"/>
    </row>
    <row r="453" spans="1:8" ht="12.75">
      <c r="A453" s="86" t="s">
        <v>35</v>
      </c>
      <c r="B453" s="98">
        <v>97.5</v>
      </c>
      <c r="C453" s="98">
        <v>97.5</v>
      </c>
      <c r="D453" s="98">
        <v>97.5</v>
      </c>
      <c r="E453" s="98">
        <v>97.5</v>
      </c>
      <c r="F453" s="98">
        <v>97.5</v>
      </c>
      <c r="G453" s="98">
        <v>97.5</v>
      </c>
      <c r="H453" s="128"/>
    </row>
    <row r="454" spans="1:8" ht="12.75">
      <c r="A454" s="128" t="s">
        <v>799</v>
      </c>
      <c r="B454" s="160">
        <v>129</v>
      </c>
      <c r="C454" s="160">
        <v>129</v>
      </c>
      <c r="D454" s="160">
        <v>129</v>
      </c>
      <c r="E454" s="160">
        <v>129</v>
      </c>
      <c r="F454" s="160">
        <v>129</v>
      </c>
      <c r="G454" s="160">
        <v>129</v>
      </c>
      <c r="H454" s="128"/>
    </row>
    <row r="455" spans="1:8" ht="12.75">
      <c r="A455" s="20" t="s">
        <v>593</v>
      </c>
      <c r="B455" s="90">
        <v>150</v>
      </c>
      <c r="C455" s="90">
        <v>150</v>
      </c>
      <c r="D455" s="90">
        <v>150</v>
      </c>
      <c r="E455" s="90">
        <v>150</v>
      </c>
      <c r="F455" s="90">
        <v>150</v>
      </c>
      <c r="G455" s="90">
        <v>150</v>
      </c>
      <c r="H455" s="128"/>
    </row>
    <row r="456" spans="1:8" s="81" customFormat="1" ht="12.75" customHeight="1">
      <c r="A456" s="104" t="s">
        <v>850</v>
      </c>
      <c r="B456" s="90">
        <v>80</v>
      </c>
      <c r="C456" s="90">
        <v>80</v>
      </c>
      <c r="D456" s="90">
        <v>80</v>
      </c>
      <c r="E456" s="90">
        <v>80</v>
      </c>
      <c r="F456" s="90">
        <v>80</v>
      </c>
      <c r="G456" s="90">
        <v>80</v>
      </c>
      <c r="H456" s="128"/>
    </row>
    <row r="457" spans="1:8" ht="12.75">
      <c r="A457" s="104" t="s">
        <v>851</v>
      </c>
      <c r="B457" s="90">
        <v>80</v>
      </c>
      <c r="C457" s="90">
        <v>80</v>
      </c>
      <c r="D457" s="90">
        <v>80</v>
      </c>
      <c r="E457" s="90">
        <v>80</v>
      </c>
      <c r="F457" s="90">
        <v>80</v>
      </c>
      <c r="G457" s="90">
        <v>80</v>
      </c>
      <c r="H457" s="81"/>
    </row>
    <row r="458" spans="1:8" ht="12.75">
      <c r="A458" s="21" t="s">
        <v>585</v>
      </c>
      <c r="B458" s="169">
        <f aca="true" t="shared" si="5" ref="B458:G458">SUM(B432:B457)</f>
        <v>2784.5999999999995</v>
      </c>
      <c r="C458" s="169">
        <f t="shared" si="5"/>
        <v>2784.5999999999995</v>
      </c>
      <c r="D458" s="169">
        <f t="shared" si="5"/>
        <v>2784.5999999999995</v>
      </c>
      <c r="E458" s="169">
        <f t="shared" si="5"/>
        <v>2784.5999999999995</v>
      </c>
      <c r="F458" s="169">
        <f t="shared" si="5"/>
        <v>2784.5999999999995</v>
      </c>
      <c r="G458" s="169">
        <f t="shared" si="5"/>
        <v>2784.5999999999995</v>
      </c>
      <c r="H458" s="14"/>
    </row>
    <row r="459" spans="2:8" ht="12.75">
      <c r="B459" s="134"/>
      <c r="C459" s="14"/>
      <c r="D459" s="14"/>
      <c r="E459" s="14"/>
      <c r="F459" s="14"/>
      <c r="G459" s="14"/>
      <c r="H459" s="14"/>
    </row>
    <row r="460" spans="1:8" s="81" customFormat="1" ht="12.75">
      <c r="A460" s="13" t="s">
        <v>837</v>
      </c>
      <c r="B460" s="90">
        <v>0</v>
      </c>
      <c r="C460" s="90">
        <v>86</v>
      </c>
      <c r="D460" s="90">
        <v>86</v>
      </c>
      <c r="E460" s="90">
        <v>86</v>
      </c>
      <c r="F460" s="90">
        <v>86</v>
      </c>
      <c r="G460" s="90">
        <v>86</v>
      </c>
      <c r="H460" s="14"/>
    </row>
    <row r="461" spans="1:9" ht="12.75">
      <c r="A461" s="13" t="s">
        <v>844</v>
      </c>
      <c r="B461" s="90">
        <v>0</v>
      </c>
      <c r="C461" s="90">
        <v>86</v>
      </c>
      <c r="D461" s="90">
        <v>86</v>
      </c>
      <c r="E461" s="90">
        <v>86</v>
      </c>
      <c r="F461" s="90">
        <v>86</v>
      </c>
      <c r="G461" s="90">
        <v>86</v>
      </c>
      <c r="H461" s="99"/>
      <c r="I461" s="217"/>
    </row>
    <row r="462" spans="1:9" ht="12.75">
      <c r="A462" s="13" t="s">
        <v>845</v>
      </c>
      <c r="B462" s="90">
        <v>0</v>
      </c>
      <c r="C462" s="90">
        <v>103</v>
      </c>
      <c r="D462" s="90">
        <v>103</v>
      </c>
      <c r="E462" s="90">
        <v>103</v>
      </c>
      <c r="F462" s="90">
        <v>103</v>
      </c>
      <c r="G462" s="90">
        <v>103</v>
      </c>
      <c r="H462" s="14"/>
      <c r="I462" s="110"/>
    </row>
    <row r="463" spans="1:7" ht="12.75">
      <c r="A463" s="128" t="s">
        <v>886</v>
      </c>
      <c r="B463" s="160">
        <v>0</v>
      </c>
      <c r="C463" s="160">
        <v>0</v>
      </c>
      <c r="D463" s="160">
        <v>0</v>
      </c>
      <c r="E463" s="160">
        <v>0</v>
      </c>
      <c r="F463" s="160">
        <v>750</v>
      </c>
      <c r="G463" s="160">
        <v>750</v>
      </c>
    </row>
    <row r="464" spans="1:8" ht="12.75">
      <c r="A464" s="13" t="s">
        <v>839</v>
      </c>
      <c r="B464" s="90">
        <v>0</v>
      </c>
      <c r="C464" s="90">
        <v>85</v>
      </c>
      <c r="D464" s="90">
        <v>85</v>
      </c>
      <c r="E464" s="90">
        <v>85</v>
      </c>
      <c r="F464" s="90">
        <v>85</v>
      </c>
      <c r="G464" s="90">
        <v>85</v>
      </c>
      <c r="H464" s="14"/>
    </row>
    <row r="465" spans="1:7" ht="12.75">
      <c r="A465" s="13" t="s">
        <v>842</v>
      </c>
      <c r="B465" s="90">
        <v>0</v>
      </c>
      <c r="C465" s="90">
        <v>85</v>
      </c>
      <c r="D465" s="90">
        <v>85</v>
      </c>
      <c r="E465" s="90">
        <v>85</v>
      </c>
      <c r="F465" s="90">
        <v>85</v>
      </c>
      <c r="G465" s="90">
        <v>85</v>
      </c>
    </row>
    <row r="466" spans="1:11" ht="12.75">
      <c r="A466" s="13" t="s">
        <v>843</v>
      </c>
      <c r="B466" s="90">
        <v>0</v>
      </c>
      <c r="C466" s="90">
        <v>105</v>
      </c>
      <c r="D466" s="90">
        <v>105</v>
      </c>
      <c r="E466" s="90">
        <v>105</v>
      </c>
      <c r="F466" s="90">
        <v>105</v>
      </c>
      <c r="G466" s="90">
        <v>105</v>
      </c>
      <c r="H466" s="14"/>
      <c r="I466" s="14"/>
      <c r="J466" s="14"/>
      <c r="K466" s="14"/>
    </row>
    <row r="467" spans="1:8" ht="12.75">
      <c r="A467" s="171" t="s">
        <v>654</v>
      </c>
      <c r="B467" s="136">
        <f aca="true" t="shared" si="6" ref="B467:G467">SUM(B460:B466)</f>
        <v>0</v>
      </c>
      <c r="C467" s="136">
        <f t="shared" si="6"/>
        <v>550</v>
      </c>
      <c r="D467" s="136">
        <f t="shared" si="6"/>
        <v>550</v>
      </c>
      <c r="E467" s="136">
        <f t="shared" si="6"/>
        <v>550</v>
      </c>
      <c r="F467" s="136">
        <f t="shared" si="6"/>
        <v>1300</v>
      </c>
      <c r="G467" s="136">
        <f t="shared" si="6"/>
        <v>1300</v>
      </c>
      <c r="H467" s="183"/>
    </row>
    <row r="468" spans="1:8" s="1" customFormat="1" ht="51">
      <c r="A468" s="182" t="s">
        <v>652</v>
      </c>
      <c r="B468" s="193"/>
      <c r="C468" s="182"/>
      <c r="D468" s="182"/>
      <c r="E468" s="182"/>
      <c r="F468" s="182"/>
      <c r="G468" s="182"/>
      <c r="H468" s="183"/>
    </row>
    <row r="469" spans="2:8" ht="12.75" customHeight="1">
      <c r="B469" s="134"/>
      <c r="C469" s="14"/>
      <c r="D469" s="14"/>
      <c r="E469" s="14"/>
      <c r="F469" s="14"/>
      <c r="G469" s="14"/>
      <c r="H469" s="74"/>
    </row>
    <row r="470" spans="1:8" ht="12.75">
      <c r="A470" s="80" t="s">
        <v>888</v>
      </c>
      <c r="B470" s="90">
        <v>0</v>
      </c>
      <c r="C470" s="90">
        <v>130.5</v>
      </c>
      <c r="D470" s="90">
        <v>130.5</v>
      </c>
      <c r="E470" s="90">
        <v>130.5</v>
      </c>
      <c r="F470" s="90">
        <v>130.5</v>
      </c>
      <c r="G470" s="90">
        <v>130.5</v>
      </c>
      <c r="H470" s="128"/>
    </row>
    <row r="471" spans="1:8" ht="12.75" customHeight="1">
      <c r="A471" s="86" t="s">
        <v>852</v>
      </c>
      <c r="B471" s="163">
        <v>0</v>
      </c>
      <c r="C471" s="163">
        <v>233</v>
      </c>
      <c r="D471" s="163">
        <v>233</v>
      </c>
      <c r="E471" s="163">
        <v>233</v>
      </c>
      <c r="F471" s="163">
        <v>233</v>
      </c>
      <c r="G471" s="163">
        <v>233</v>
      </c>
      <c r="H471" s="86"/>
    </row>
    <row r="472" spans="1:8" ht="12.75">
      <c r="A472" s="108" t="s">
        <v>884</v>
      </c>
      <c r="B472" s="98">
        <v>0</v>
      </c>
      <c r="C472" s="98">
        <v>116</v>
      </c>
      <c r="D472" s="98">
        <v>116</v>
      </c>
      <c r="E472" s="98">
        <v>116</v>
      </c>
      <c r="F472" s="98">
        <v>116</v>
      </c>
      <c r="G472" s="98">
        <v>116</v>
      </c>
      <c r="H472" s="86"/>
    </row>
    <row r="473" spans="1:8" ht="12.75">
      <c r="A473" s="86" t="s">
        <v>804</v>
      </c>
      <c r="B473" s="14">
        <v>0</v>
      </c>
      <c r="C473" s="14">
        <v>200</v>
      </c>
      <c r="D473" s="14">
        <v>200</v>
      </c>
      <c r="E473" s="14">
        <v>200</v>
      </c>
      <c r="F473" s="14">
        <v>200</v>
      </c>
      <c r="G473" s="14">
        <v>200</v>
      </c>
      <c r="H473" s="192"/>
    </row>
    <row r="474" spans="1:8" ht="12.75">
      <c r="A474" s="86" t="s">
        <v>885</v>
      </c>
      <c r="B474" s="14">
        <v>0</v>
      </c>
      <c r="C474" s="14">
        <v>0</v>
      </c>
      <c r="D474" s="14">
        <v>200</v>
      </c>
      <c r="E474" s="14">
        <v>200</v>
      </c>
      <c r="F474" s="14">
        <v>200</v>
      </c>
      <c r="G474" s="14">
        <v>200</v>
      </c>
      <c r="H474" s="86"/>
    </row>
    <row r="475" spans="1:8" ht="12.75">
      <c r="A475" s="86" t="s">
        <v>707</v>
      </c>
      <c r="B475" s="98">
        <v>0</v>
      </c>
      <c r="C475" s="98">
        <v>0</v>
      </c>
      <c r="D475" s="98">
        <v>175</v>
      </c>
      <c r="E475" s="98">
        <v>175</v>
      </c>
      <c r="F475" s="98">
        <v>175</v>
      </c>
      <c r="G475" s="98">
        <v>175</v>
      </c>
      <c r="H475" s="86"/>
    </row>
    <row r="476" spans="1:8" ht="12.75">
      <c r="A476" s="108" t="s">
        <v>38</v>
      </c>
      <c r="B476" s="98">
        <v>0</v>
      </c>
      <c r="C476" s="98">
        <v>60</v>
      </c>
      <c r="D476" s="98">
        <v>60</v>
      </c>
      <c r="E476" s="98">
        <v>60</v>
      </c>
      <c r="F476" s="98">
        <v>60</v>
      </c>
      <c r="G476" s="98">
        <v>60</v>
      </c>
      <c r="H476" s="86"/>
    </row>
    <row r="477" spans="1:8" ht="12.75">
      <c r="A477" s="108" t="s">
        <v>721</v>
      </c>
      <c r="B477" s="98">
        <v>0</v>
      </c>
      <c r="C477" s="98">
        <v>60</v>
      </c>
      <c r="D477" s="98">
        <v>60</v>
      </c>
      <c r="E477" s="98">
        <v>60</v>
      </c>
      <c r="F477" s="98">
        <v>60</v>
      </c>
      <c r="G477" s="98">
        <v>60</v>
      </c>
      <c r="H477" s="157"/>
    </row>
    <row r="478" spans="1:8" ht="12.75">
      <c r="A478" s="135" t="s">
        <v>594</v>
      </c>
      <c r="B478" s="136">
        <f aca="true" t="shared" si="7" ref="B478:G478">SUM(B470:B477)</f>
        <v>0</v>
      </c>
      <c r="C478" s="136">
        <f t="shared" si="7"/>
        <v>799.5</v>
      </c>
      <c r="D478" s="136">
        <f t="shared" si="7"/>
        <v>1174.5</v>
      </c>
      <c r="E478" s="136">
        <f t="shared" si="7"/>
        <v>1174.5</v>
      </c>
      <c r="F478" s="136">
        <f t="shared" si="7"/>
        <v>1174.5</v>
      </c>
      <c r="G478" s="136">
        <f t="shared" si="7"/>
        <v>1174.5</v>
      </c>
      <c r="H478" s="157"/>
    </row>
    <row r="479" spans="1:8" s="1" customFormat="1" ht="51">
      <c r="A479" s="182" t="s">
        <v>652</v>
      </c>
      <c r="B479" s="193"/>
      <c r="C479" s="182"/>
      <c r="D479" s="182"/>
      <c r="E479" s="182"/>
      <c r="F479" s="182"/>
      <c r="G479" s="182"/>
      <c r="H479" s="157"/>
    </row>
    <row r="480" spans="2:8" ht="12.75">
      <c r="B480" s="134"/>
      <c r="C480" s="14"/>
      <c r="D480" s="14"/>
      <c r="E480" s="14"/>
      <c r="F480" s="14"/>
      <c r="G480" s="14"/>
      <c r="H480" s="1"/>
    </row>
    <row r="481" spans="1:7" ht="12.75">
      <c r="A481" s="20" t="s">
        <v>372</v>
      </c>
      <c r="B481" s="90">
        <v>0</v>
      </c>
      <c r="C481" s="69">
        <v>196</v>
      </c>
      <c r="D481" s="69">
        <v>196</v>
      </c>
      <c r="E481" s="69">
        <v>196</v>
      </c>
      <c r="F481" s="69">
        <v>196</v>
      </c>
      <c r="G481" s="69">
        <v>196</v>
      </c>
    </row>
    <row r="482" spans="1:7" ht="12.75">
      <c r="A482" s="20" t="s">
        <v>373</v>
      </c>
      <c r="B482" s="90">
        <v>0</v>
      </c>
      <c r="C482" s="69">
        <v>201</v>
      </c>
      <c r="D482" s="69">
        <v>201</v>
      </c>
      <c r="E482" s="69">
        <v>201</v>
      </c>
      <c r="F482" s="69">
        <v>201</v>
      </c>
      <c r="G482" s="69">
        <v>201</v>
      </c>
    </row>
    <row r="483" spans="1:7" ht="12.75">
      <c r="A483" s="13" t="s">
        <v>400</v>
      </c>
      <c r="B483" s="90">
        <v>0</v>
      </c>
      <c r="C483" s="69">
        <v>0</v>
      </c>
      <c r="D483" s="69">
        <v>65</v>
      </c>
      <c r="E483" s="69">
        <v>65</v>
      </c>
      <c r="F483" s="69">
        <v>65</v>
      </c>
      <c r="G483" s="69">
        <v>65</v>
      </c>
    </row>
    <row r="484" spans="1:7" ht="12.75">
      <c r="A484" s="139" t="s">
        <v>7</v>
      </c>
      <c r="B484" s="169">
        <f aca="true" t="shared" si="8" ref="B484:G484">SUM(B481:B483)</f>
        <v>0</v>
      </c>
      <c r="C484" s="170">
        <f t="shared" si="8"/>
        <v>397</v>
      </c>
      <c r="D484" s="170">
        <f t="shared" si="8"/>
        <v>462</v>
      </c>
      <c r="E484" s="170">
        <f t="shared" si="8"/>
        <v>462</v>
      </c>
      <c r="F484" s="170">
        <f t="shared" si="8"/>
        <v>462</v>
      </c>
      <c r="G484" s="170">
        <f t="shared" si="8"/>
        <v>462</v>
      </c>
    </row>
    <row r="485" spans="1:7" ht="12.75">
      <c r="A485" s="109"/>
      <c r="B485" s="90"/>
      <c r="C485" s="69"/>
      <c r="D485" s="69"/>
      <c r="E485" s="69"/>
      <c r="F485" s="69"/>
      <c r="G485" s="69"/>
    </row>
    <row r="486" spans="1:8" ht="12.75">
      <c r="A486" s="148" t="s">
        <v>275</v>
      </c>
      <c r="B486" s="166">
        <v>12</v>
      </c>
      <c r="C486" s="166">
        <v>12</v>
      </c>
      <c r="D486" s="166">
        <v>12</v>
      </c>
      <c r="E486" s="166">
        <v>12</v>
      </c>
      <c r="F486" s="166">
        <v>12</v>
      </c>
      <c r="G486" s="166">
        <v>12</v>
      </c>
      <c r="H486" s="148"/>
    </row>
    <row r="487" spans="1:8" s="99" customFormat="1" ht="12.75">
      <c r="A487" s="128" t="s">
        <v>276</v>
      </c>
      <c r="B487" s="160">
        <v>22</v>
      </c>
      <c r="C487" s="160">
        <v>22</v>
      </c>
      <c r="D487" s="160">
        <v>22</v>
      </c>
      <c r="E487" s="160">
        <v>22</v>
      </c>
      <c r="F487" s="160">
        <v>22</v>
      </c>
      <c r="G487" s="160">
        <v>22</v>
      </c>
      <c r="H487" s="128"/>
    </row>
    <row r="488" spans="1:8" ht="12.75">
      <c r="A488" s="128" t="s">
        <v>277</v>
      </c>
      <c r="B488" s="160">
        <v>25</v>
      </c>
      <c r="C488" s="160">
        <v>25</v>
      </c>
      <c r="D488" s="160">
        <v>25</v>
      </c>
      <c r="E488" s="160">
        <v>25</v>
      </c>
      <c r="F488" s="160">
        <v>25</v>
      </c>
      <c r="G488" s="160">
        <v>25</v>
      </c>
      <c r="H488" s="128"/>
    </row>
    <row r="489" spans="1:8" ht="12.75">
      <c r="A489" s="128" t="s">
        <v>278</v>
      </c>
      <c r="B489" s="160">
        <v>50</v>
      </c>
      <c r="C489" s="160">
        <v>50</v>
      </c>
      <c r="D489" s="160">
        <v>50</v>
      </c>
      <c r="E489" s="160">
        <v>50</v>
      </c>
      <c r="F489" s="160">
        <v>50</v>
      </c>
      <c r="G489" s="160">
        <v>50</v>
      </c>
      <c r="H489" s="128"/>
    </row>
    <row r="490" spans="1:8" ht="12.75">
      <c r="A490" s="148" t="s">
        <v>282</v>
      </c>
      <c r="B490" s="138">
        <v>346</v>
      </c>
      <c r="C490" s="138">
        <v>346</v>
      </c>
      <c r="D490" s="138">
        <v>346</v>
      </c>
      <c r="E490" s="138">
        <v>346</v>
      </c>
      <c r="F490" s="138">
        <v>346</v>
      </c>
      <c r="G490" s="138">
        <v>346</v>
      </c>
      <c r="H490" s="148"/>
    </row>
    <row r="491" spans="1:8" ht="12.75">
      <c r="A491" s="148" t="s">
        <v>283</v>
      </c>
      <c r="B491" s="138">
        <v>355</v>
      </c>
      <c r="C491" s="138">
        <v>355</v>
      </c>
      <c r="D491" s="138">
        <v>355</v>
      </c>
      <c r="E491" s="138">
        <v>355</v>
      </c>
      <c r="F491" s="138">
        <v>355</v>
      </c>
      <c r="G491" s="138">
        <v>355</v>
      </c>
      <c r="H491" s="148"/>
    </row>
    <row r="492" spans="1:8" ht="12.75">
      <c r="A492" s="148" t="s">
        <v>821</v>
      </c>
      <c r="B492" s="138">
        <v>760</v>
      </c>
      <c r="C492" s="138">
        <v>760</v>
      </c>
      <c r="D492" s="138">
        <v>760</v>
      </c>
      <c r="E492" s="138">
        <v>760</v>
      </c>
      <c r="F492" s="138">
        <v>760</v>
      </c>
      <c r="G492" s="138">
        <v>760</v>
      </c>
      <c r="H492" s="148"/>
    </row>
    <row r="493" spans="1:8" ht="12.75">
      <c r="A493" s="149" t="s">
        <v>750</v>
      </c>
      <c r="B493" s="150">
        <v>149</v>
      </c>
      <c r="C493" s="150">
        <v>149</v>
      </c>
      <c r="D493" s="150">
        <v>149</v>
      </c>
      <c r="E493" s="150">
        <v>149</v>
      </c>
      <c r="F493" s="150">
        <v>149</v>
      </c>
      <c r="G493" s="150">
        <v>149</v>
      </c>
      <c r="H493" s="149"/>
    </row>
    <row r="494" spans="1:8" ht="12.75">
      <c r="A494" s="179" t="s">
        <v>751</v>
      </c>
      <c r="B494" s="180">
        <v>260</v>
      </c>
      <c r="C494" s="180">
        <v>260</v>
      </c>
      <c r="D494" s="180">
        <v>260</v>
      </c>
      <c r="E494" s="180">
        <v>260</v>
      </c>
      <c r="F494" s="180">
        <v>260</v>
      </c>
      <c r="G494" s="180">
        <v>260</v>
      </c>
      <c r="H494" s="179"/>
    </row>
    <row r="495" spans="1:8" ht="12.75">
      <c r="A495" s="149" t="s">
        <v>752</v>
      </c>
      <c r="B495" s="138">
        <v>109</v>
      </c>
      <c r="C495" s="138">
        <v>109</v>
      </c>
      <c r="D495" s="138">
        <v>109</v>
      </c>
      <c r="E495" s="138">
        <v>109</v>
      </c>
      <c r="F495" s="138">
        <v>109</v>
      </c>
      <c r="G495" s="138">
        <v>109</v>
      </c>
      <c r="H495" s="149"/>
    </row>
    <row r="496" spans="1:8" ht="12.75">
      <c r="A496" s="149" t="s">
        <v>753</v>
      </c>
      <c r="B496" s="138">
        <v>95</v>
      </c>
      <c r="C496" s="138">
        <v>95</v>
      </c>
      <c r="D496" s="138">
        <v>95</v>
      </c>
      <c r="E496" s="138">
        <v>95</v>
      </c>
      <c r="F496" s="138">
        <v>95</v>
      </c>
      <c r="G496" s="138">
        <v>95</v>
      </c>
      <c r="H496" s="149"/>
    </row>
    <row r="497" spans="1:8" ht="12.75">
      <c r="A497" s="149" t="s">
        <v>754</v>
      </c>
      <c r="B497" s="138">
        <v>390</v>
      </c>
      <c r="C497" s="138">
        <v>390</v>
      </c>
      <c r="D497" s="138">
        <v>390</v>
      </c>
      <c r="E497" s="138">
        <v>390</v>
      </c>
      <c r="F497" s="138">
        <v>390</v>
      </c>
      <c r="G497" s="138">
        <v>390</v>
      </c>
      <c r="H497" s="149"/>
    </row>
    <row r="498" spans="1:8" ht="12.75">
      <c r="A498" s="149" t="s">
        <v>755</v>
      </c>
      <c r="B498" s="138">
        <v>43</v>
      </c>
      <c r="C498" s="138">
        <v>43</v>
      </c>
      <c r="D498" s="138">
        <v>43</v>
      </c>
      <c r="E498" s="138">
        <v>43</v>
      </c>
      <c r="F498" s="138">
        <v>43</v>
      </c>
      <c r="G498" s="138">
        <v>43</v>
      </c>
      <c r="H498" s="149"/>
    </row>
    <row r="499" spans="1:8" ht="12.75">
      <c r="A499" s="149" t="s">
        <v>756</v>
      </c>
      <c r="B499" s="138">
        <v>76</v>
      </c>
      <c r="C499" s="138">
        <v>76</v>
      </c>
      <c r="D499" s="138">
        <v>76</v>
      </c>
      <c r="E499" s="138">
        <v>76</v>
      </c>
      <c r="F499" s="138">
        <v>76</v>
      </c>
      <c r="G499" s="138">
        <v>76</v>
      </c>
      <c r="H499" s="149"/>
    </row>
    <row r="500" spans="1:8" ht="12.75">
      <c r="A500" s="149" t="s">
        <v>376</v>
      </c>
      <c r="B500" s="138">
        <v>72</v>
      </c>
      <c r="C500" s="138">
        <v>72</v>
      </c>
      <c r="D500" s="138">
        <v>72</v>
      </c>
      <c r="E500" s="138">
        <v>72</v>
      </c>
      <c r="F500" s="138">
        <v>72</v>
      </c>
      <c r="G500" s="138">
        <v>72</v>
      </c>
      <c r="H500" s="149"/>
    </row>
    <row r="501" spans="1:8" ht="12.75">
      <c r="A501" s="149" t="s">
        <v>377</v>
      </c>
      <c r="B501" s="138">
        <v>110</v>
      </c>
      <c r="C501" s="138">
        <v>110</v>
      </c>
      <c r="D501" s="138">
        <v>110</v>
      </c>
      <c r="E501" s="138">
        <v>110</v>
      </c>
      <c r="F501" s="138">
        <v>110</v>
      </c>
      <c r="G501" s="138">
        <v>110</v>
      </c>
      <c r="H501" s="149"/>
    </row>
    <row r="502" spans="1:8" ht="12.75">
      <c r="A502" s="149" t="s">
        <v>380</v>
      </c>
      <c r="B502" s="138">
        <v>23</v>
      </c>
      <c r="C502" s="138">
        <v>23</v>
      </c>
      <c r="D502" s="138">
        <v>23</v>
      </c>
      <c r="E502" s="138">
        <v>23</v>
      </c>
      <c r="F502" s="138">
        <v>23</v>
      </c>
      <c r="G502" s="138">
        <v>23</v>
      </c>
      <c r="H502" s="149"/>
    </row>
    <row r="503" spans="1:8" ht="12.75">
      <c r="A503" s="149" t="s">
        <v>381</v>
      </c>
      <c r="B503" s="138">
        <v>23</v>
      </c>
      <c r="C503" s="138">
        <v>23</v>
      </c>
      <c r="D503" s="138">
        <v>23</v>
      </c>
      <c r="E503" s="138">
        <v>23</v>
      </c>
      <c r="F503" s="138">
        <v>23</v>
      </c>
      <c r="G503" s="138">
        <v>23</v>
      </c>
      <c r="H503" s="149"/>
    </row>
    <row r="504" spans="1:8" ht="12.75">
      <c r="A504" s="149" t="s">
        <v>382</v>
      </c>
      <c r="B504" s="138">
        <v>155</v>
      </c>
      <c r="C504" s="138">
        <v>155</v>
      </c>
      <c r="D504" s="138">
        <v>155</v>
      </c>
      <c r="E504" s="138">
        <v>155</v>
      </c>
      <c r="F504" s="138">
        <v>155</v>
      </c>
      <c r="G504" s="138">
        <v>155</v>
      </c>
      <c r="H504" s="149"/>
    </row>
    <row r="505" spans="1:8" ht="12.75">
      <c r="A505" s="149" t="s">
        <v>383</v>
      </c>
      <c r="B505" s="138">
        <v>57</v>
      </c>
      <c r="C505" s="138">
        <v>57</v>
      </c>
      <c r="D505" s="138">
        <v>57</v>
      </c>
      <c r="E505" s="138">
        <v>57</v>
      </c>
      <c r="F505" s="138">
        <v>57</v>
      </c>
      <c r="G505" s="138">
        <v>57</v>
      </c>
      <c r="H505" s="149"/>
    </row>
    <row r="506" spans="1:8" ht="12.75">
      <c r="A506" s="148" t="s">
        <v>397</v>
      </c>
      <c r="B506" s="150">
        <v>0</v>
      </c>
      <c r="C506" s="150">
        <v>0</v>
      </c>
      <c r="D506" s="150">
        <v>0</v>
      </c>
      <c r="E506" s="150">
        <v>0</v>
      </c>
      <c r="F506" s="150">
        <v>35</v>
      </c>
      <c r="G506" s="150">
        <v>35</v>
      </c>
      <c r="H506" s="148"/>
    </row>
    <row r="507" spans="1:8" ht="12.75">
      <c r="A507" s="148" t="s">
        <v>398</v>
      </c>
      <c r="B507" s="180">
        <v>0</v>
      </c>
      <c r="C507" s="180">
        <v>0</v>
      </c>
      <c r="D507" s="180">
        <v>0</v>
      </c>
      <c r="E507" s="180">
        <v>0</v>
      </c>
      <c r="F507" s="180">
        <v>32</v>
      </c>
      <c r="G507" s="180">
        <v>32</v>
      </c>
      <c r="H507" s="148"/>
    </row>
    <row r="508" spans="1:8" ht="12.75">
      <c r="A508" s="148" t="s">
        <v>399</v>
      </c>
      <c r="B508" s="138">
        <v>0</v>
      </c>
      <c r="C508" s="138">
        <v>0</v>
      </c>
      <c r="D508" s="138">
        <v>0</v>
      </c>
      <c r="E508" s="138">
        <v>0</v>
      </c>
      <c r="F508" s="138">
        <v>105</v>
      </c>
      <c r="G508" s="138">
        <v>105</v>
      </c>
      <c r="H508" s="148"/>
    </row>
    <row r="509" spans="1:8" ht="12.75">
      <c r="A509" s="148" t="s">
        <v>757</v>
      </c>
      <c r="B509" s="138">
        <v>95</v>
      </c>
      <c r="C509" s="138">
        <v>95</v>
      </c>
      <c r="D509" s="138">
        <v>95</v>
      </c>
      <c r="E509" s="138">
        <v>95</v>
      </c>
      <c r="F509" s="138">
        <v>95</v>
      </c>
      <c r="G509" s="138">
        <v>95</v>
      </c>
      <c r="H509" s="148"/>
    </row>
    <row r="510" spans="1:8" ht="12.75">
      <c r="A510" s="148" t="s">
        <v>758</v>
      </c>
      <c r="B510" s="138">
        <v>75</v>
      </c>
      <c r="C510" s="138">
        <v>75</v>
      </c>
      <c r="D510" s="138">
        <v>75</v>
      </c>
      <c r="E510" s="138">
        <v>75</v>
      </c>
      <c r="F510" s="138">
        <v>75</v>
      </c>
      <c r="G510" s="138">
        <v>75</v>
      </c>
      <c r="H510" s="148"/>
    </row>
    <row r="511" spans="1:8" ht="12.75">
      <c r="A511" s="148" t="s">
        <v>759</v>
      </c>
      <c r="B511" s="138">
        <v>75</v>
      </c>
      <c r="C511" s="138">
        <v>75</v>
      </c>
      <c r="D511" s="138">
        <v>75</v>
      </c>
      <c r="E511" s="138">
        <v>75</v>
      </c>
      <c r="F511" s="138">
        <v>75</v>
      </c>
      <c r="G511" s="138">
        <v>75</v>
      </c>
      <c r="H511" s="148"/>
    </row>
    <row r="512" spans="1:8" ht="12.75">
      <c r="A512" s="148" t="s">
        <v>760</v>
      </c>
      <c r="B512" s="138">
        <v>164</v>
      </c>
      <c r="C512" s="138">
        <v>164</v>
      </c>
      <c r="D512" s="138">
        <v>164</v>
      </c>
      <c r="E512" s="138">
        <v>164</v>
      </c>
      <c r="F512" s="138">
        <v>164</v>
      </c>
      <c r="G512" s="138">
        <v>164</v>
      </c>
      <c r="H512" s="148"/>
    </row>
    <row r="513" spans="1:8" ht="12.75">
      <c r="A513" s="148" t="s">
        <v>761</v>
      </c>
      <c r="B513" s="138">
        <v>245</v>
      </c>
      <c r="C513" s="138">
        <v>245</v>
      </c>
      <c r="D513" s="138">
        <v>245</v>
      </c>
      <c r="E513" s="138">
        <v>245</v>
      </c>
      <c r="F513" s="138">
        <v>245</v>
      </c>
      <c r="G513" s="138">
        <v>245</v>
      </c>
      <c r="H513" s="148"/>
    </row>
    <row r="514" spans="1:8" ht="12.75">
      <c r="A514" s="148" t="s">
        <v>762</v>
      </c>
      <c r="B514" s="138">
        <v>84</v>
      </c>
      <c r="C514" s="138">
        <v>84</v>
      </c>
      <c r="D514" s="138">
        <v>84</v>
      </c>
      <c r="E514" s="138">
        <v>84</v>
      </c>
      <c r="F514" s="138">
        <v>84</v>
      </c>
      <c r="G514" s="138">
        <v>84</v>
      </c>
      <c r="H514" s="148"/>
    </row>
    <row r="515" spans="1:8" ht="12.75">
      <c r="A515" s="148" t="s">
        <v>763</v>
      </c>
      <c r="B515" s="138">
        <v>512</v>
      </c>
      <c r="C515" s="138">
        <v>512</v>
      </c>
      <c r="D515" s="138">
        <v>512</v>
      </c>
      <c r="E515" s="138">
        <v>512</v>
      </c>
      <c r="F515" s="138">
        <v>512</v>
      </c>
      <c r="G515" s="138">
        <v>512</v>
      </c>
      <c r="H515" s="148"/>
    </row>
    <row r="516" spans="1:8" ht="12.75">
      <c r="A516" s="148" t="s">
        <v>764</v>
      </c>
      <c r="B516" s="138">
        <v>65</v>
      </c>
      <c r="C516" s="138">
        <v>65</v>
      </c>
      <c r="D516" s="138">
        <v>65</v>
      </c>
      <c r="E516" s="138">
        <v>65</v>
      </c>
      <c r="F516" s="138">
        <v>65</v>
      </c>
      <c r="G516" s="138">
        <v>65</v>
      </c>
      <c r="H516" s="148"/>
    </row>
    <row r="517" spans="1:8" ht="12.75">
      <c r="A517" s="148" t="s">
        <v>765</v>
      </c>
      <c r="B517" s="138">
        <v>176</v>
      </c>
      <c r="C517" s="138">
        <v>176</v>
      </c>
      <c r="D517" s="138">
        <v>176</v>
      </c>
      <c r="E517" s="138">
        <v>176</v>
      </c>
      <c r="F517" s="138">
        <v>176</v>
      </c>
      <c r="G517" s="138">
        <v>176</v>
      </c>
      <c r="H517" s="148"/>
    </row>
    <row r="518" spans="1:8" ht="12.75">
      <c r="A518" s="148" t="s">
        <v>766</v>
      </c>
      <c r="B518" s="138">
        <v>180</v>
      </c>
      <c r="C518" s="138">
        <v>180</v>
      </c>
      <c r="D518" s="138">
        <v>180</v>
      </c>
      <c r="E518" s="138">
        <v>180</v>
      </c>
      <c r="F518" s="138">
        <v>180</v>
      </c>
      <c r="G518" s="138">
        <v>180</v>
      </c>
      <c r="H518" s="148"/>
    </row>
    <row r="519" spans="1:8" ht="12.75">
      <c r="A519" s="148" t="s">
        <v>767</v>
      </c>
      <c r="B519" s="138">
        <v>353</v>
      </c>
      <c r="C519" s="138">
        <v>353</v>
      </c>
      <c r="D519" s="138">
        <v>353</v>
      </c>
      <c r="E519" s="138">
        <v>353</v>
      </c>
      <c r="F519" s="138">
        <v>353</v>
      </c>
      <c r="G519" s="138">
        <v>353</v>
      </c>
      <c r="H519" s="148"/>
    </row>
    <row r="520" spans="1:8" ht="12.75">
      <c r="A520" s="148" t="s">
        <v>769</v>
      </c>
      <c r="B520" s="138">
        <v>31</v>
      </c>
      <c r="C520" s="138">
        <v>31</v>
      </c>
      <c r="D520" s="138">
        <v>31</v>
      </c>
      <c r="E520" s="138">
        <v>31</v>
      </c>
      <c r="F520" s="138">
        <v>31</v>
      </c>
      <c r="G520" s="138">
        <v>31</v>
      </c>
      <c r="H520" s="148"/>
    </row>
    <row r="521" spans="1:8" ht="12.75">
      <c r="A521" s="148" t="s">
        <v>768</v>
      </c>
      <c r="B521" s="138">
        <v>170</v>
      </c>
      <c r="C521" s="138">
        <v>170</v>
      </c>
      <c r="D521" s="138">
        <v>170</v>
      </c>
      <c r="E521" s="138">
        <v>170</v>
      </c>
      <c r="F521" s="138">
        <v>170</v>
      </c>
      <c r="G521" s="138">
        <v>170</v>
      </c>
      <c r="H521" s="148"/>
    </row>
    <row r="522" spans="1:8" ht="12.75">
      <c r="A522" s="148" t="s">
        <v>770</v>
      </c>
      <c r="B522" s="138">
        <v>368</v>
      </c>
      <c r="C522" s="138">
        <v>368</v>
      </c>
      <c r="D522" s="138">
        <v>368</v>
      </c>
      <c r="E522" s="138">
        <v>368</v>
      </c>
      <c r="F522" s="138">
        <v>368</v>
      </c>
      <c r="G522" s="138">
        <v>368</v>
      </c>
      <c r="H522" s="148"/>
    </row>
    <row r="523" spans="1:8" ht="12.75">
      <c r="A523" s="149" t="s">
        <v>815</v>
      </c>
      <c r="B523" s="138">
        <v>461</v>
      </c>
      <c r="C523" s="138">
        <v>461</v>
      </c>
      <c r="D523" s="138">
        <v>461</v>
      </c>
      <c r="E523" s="138">
        <v>461</v>
      </c>
      <c r="F523" s="138">
        <v>461</v>
      </c>
      <c r="G523" s="138">
        <v>461</v>
      </c>
      <c r="H523" s="149"/>
    </row>
    <row r="524" spans="1:8" ht="12.75">
      <c r="A524" s="149" t="s">
        <v>451</v>
      </c>
      <c r="B524" s="138">
        <v>461</v>
      </c>
      <c r="C524" s="138">
        <v>461</v>
      </c>
      <c r="D524" s="138">
        <v>461</v>
      </c>
      <c r="E524" s="138">
        <v>461</v>
      </c>
      <c r="F524" s="138">
        <v>461</v>
      </c>
      <c r="G524" s="138">
        <v>461</v>
      </c>
      <c r="H524" s="149"/>
    </row>
    <row r="525" spans="1:8" ht="12.75">
      <c r="A525" s="149" t="s">
        <v>813</v>
      </c>
      <c r="B525" s="138">
        <v>552</v>
      </c>
      <c r="C525" s="138">
        <v>552</v>
      </c>
      <c r="D525" s="138">
        <v>552</v>
      </c>
      <c r="E525" s="138">
        <v>552</v>
      </c>
      <c r="F525" s="138">
        <v>552</v>
      </c>
      <c r="G525" s="138">
        <v>552</v>
      </c>
      <c r="H525" s="149"/>
    </row>
    <row r="526" spans="1:8" ht="12.75">
      <c r="A526" s="149" t="s">
        <v>814</v>
      </c>
      <c r="B526" s="138">
        <v>760</v>
      </c>
      <c r="C526" s="138">
        <v>760</v>
      </c>
      <c r="D526" s="138">
        <v>760</v>
      </c>
      <c r="E526" s="138">
        <v>760</v>
      </c>
      <c r="F526" s="138">
        <v>760</v>
      </c>
      <c r="G526" s="138">
        <v>760</v>
      </c>
      <c r="H526" s="149"/>
    </row>
    <row r="527" spans="1:8" ht="12.75">
      <c r="A527" s="151" t="s">
        <v>771</v>
      </c>
      <c r="B527" s="138">
        <v>179</v>
      </c>
      <c r="C527" s="138">
        <v>179</v>
      </c>
      <c r="D527" s="138">
        <v>179</v>
      </c>
      <c r="E527" s="138">
        <v>179</v>
      </c>
      <c r="F527" s="138">
        <v>179</v>
      </c>
      <c r="G527" s="138">
        <v>179</v>
      </c>
      <c r="H527" s="151"/>
    </row>
    <row r="528" spans="1:8" ht="12.75">
      <c r="A528" s="151" t="s">
        <v>772</v>
      </c>
      <c r="B528" s="138">
        <v>551</v>
      </c>
      <c r="C528" s="138">
        <v>551</v>
      </c>
      <c r="D528" s="138">
        <v>551</v>
      </c>
      <c r="E528" s="138">
        <v>551</v>
      </c>
      <c r="F528" s="138">
        <v>551</v>
      </c>
      <c r="G528" s="138">
        <v>551</v>
      </c>
      <c r="H528" s="151"/>
    </row>
    <row r="529" spans="1:8" ht="12.75">
      <c r="A529" s="151" t="s">
        <v>773</v>
      </c>
      <c r="B529" s="138">
        <v>399</v>
      </c>
      <c r="C529" s="138">
        <v>399</v>
      </c>
      <c r="D529" s="138">
        <v>399</v>
      </c>
      <c r="E529" s="138">
        <v>399</v>
      </c>
      <c r="F529" s="138">
        <v>399</v>
      </c>
      <c r="G529" s="138">
        <v>399</v>
      </c>
      <c r="H529" s="151"/>
    </row>
    <row r="530" spans="1:8" ht="12.75">
      <c r="A530" s="151" t="s">
        <v>774</v>
      </c>
      <c r="B530" s="138">
        <v>100</v>
      </c>
      <c r="C530" s="138">
        <v>100</v>
      </c>
      <c r="D530" s="138">
        <v>100</v>
      </c>
      <c r="E530" s="138">
        <v>100</v>
      </c>
      <c r="F530" s="138">
        <v>100</v>
      </c>
      <c r="G530" s="138">
        <v>100</v>
      </c>
      <c r="H530" s="151"/>
    </row>
    <row r="531" spans="1:7" ht="12.75">
      <c r="A531" s="135" t="s">
        <v>618</v>
      </c>
      <c r="B531" s="181">
        <f aca="true" t="shared" si="9" ref="B531:G531">SUM(B486:B530)</f>
        <v>9188</v>
      </c>
      <c r="C531" s="181">
        <f t="shared" si="9"/>
        <v>9188</v>
      </c>
      <c r="D531" s="181">
        <f t="shared" si="9"/>
        <v>9188</v>
      </c>
      <c r="E531" s="181">
        <f t="shared" si="9"/>
        <v>9188</v>
      </c>
      <c r="F531" s="181">
        <f t="shared" si="9"/>
        <v>9360</v>
      </c>
      <c r="G531" s="181">
        <f t="shared" si="9"/>
        <v>9360</v>
      </c>
    </row>
    <row r="532" ht="12.75">
      <c r="B532" s="81"/>
    </row>
    <row r="533" ht="12.75">
      <c r="B533" s="81"/>
    </row>
    <row r="534" ht="12.75">
      <c r="B534" s="81"/>
    </row>
    <row r="535" ht="12.75">
      <c r="B535" s="81"/>
    </row>
    <row r="536" ht="12.75">
      <c r="B536" s="81"/>
    </row>
    <row r="537" ht="12.75">
      <c r="B537" s="81"/>
    </row>
    <row r="538" ht="12.75">
      <c r="B538" s="81"/>
    </row>
    <row r="539" ht="12.75">
      <c r="B539" s="81"/>
    </row>
    <row r="540" ht="12.75">
      <c r="B540" s="81"/>
    </row>
    <row r="541" ht="12.75">
      <c r="B541" s="81"/>
    </row>
    <row r="542" ht="12.75">
      <c r="B542" s="81"/>
    </row>
    <row r="543" ht="12.75">
      <c r="B543" s="81"/>
    </row>
    <row r="544" ht="12.75">
      <c r="B544" s="81"/>
    </row>
    <row r="545" ht="12.75">
      <c r="B545" s="81"/>
    </row>
    <row r="546" ht="12.75">
      <c r="B546" s="81"/>
    </row>
    <row r="547" ht="12.75">
      <c r="B547" s="81"/>
    </row>
    <row r="548" ht="12.75">
      <c r="B548" s="81"/>
    </row>
    <row r="549" ht="12.75">
      <c r="B549" s="81"/>
    </row>
    <row r="550" ht="12.75">
      <c r="B550" s="81"/>
    </row>
    <row r="551" ht="12.75">
      <c r="B551" s="81"/>
    </row>
    <row r="552" ht="12.75">
      <c r="B552" s="81"/>
    </row>
    <row r="553" ht="12.75">
      <c r="B553" s="81"/>
    </row>
    <row r="554" ht="12.75">
      <c r="B554" s="81"/>
    </row>
    <row r="555" ht="12.75">
      <c r="B555" s="81"/>
    </row>
    <row r="556" ht="12.75">
      <c r="B556" s="81"/>
    </row>
    <row r="557" ht="12.75">
      <c r="B557" s="81"/>
    </row>
  </sheetData>
  <mergeCells count="5">
    <mergeCell ref="A1:G1"/>
    <mergeCell ref="A3:G3"/>
    <mergeCell ref="A4:G4"/>
    <mergeCell ref="B6:G6"/>
    <mergeCell ref="A2:G2"/>
  </mergeCells>
  <conditionalFormatting sqref="H466:H469 H399:H402 H404:H413 H430:H431">
    <cfRule type="cellIs" priority="1" dxfId="0" operator="notEqual" stopIfTrue="1">
      <formula>0</formula>
    </cfRule>
  </conditionalFormatting>
  <conditionalFormatting sqref="H458:H460 H464 H462 H367">
    <cfRule type="cellIs" priority="2" dxfId="2" operator="notEqual" stopIfTrue="1">
      <formula>0</formula>
    </cfRule>
  </conditionalFormatting>
  <conditionalFormatting sqref="I373">
    <cfRule type="cellIs" priority="3" dxfId="3" operator="notEqual" stopIfTrue="1">
      <formula>0</formula>
    </cfRule>
  </conditionalFormatting>
  <printOptions horizontalCentered="1"/>
  <pageMargins left="0.5" right="0.25" top="1" bottom="1" header="0.5" footer="0.5"/>
  <pageSetup fitToHeight="31" fitToWidth="1" horizontalDpi="300" verticalDpi="300" orientation="portrait" r:id="rId1"/>
  <headerFooter alignWithMargins="0">
    <oddHeader>&amp;LCDR Report - Winter Capacities&amp;RJune 2006</oddHeader>
    <oddFooter>&amp;CWinter Capacities - &amp;P of &amp;N</oddFooter>
  </headerFooter>
  <ignoredErrors>
    <ignoredError sqref="B458:G458" formulaRange="1"/>
  </ignoredErrors>
</worksheet>
</file>

<file path=xl/worksheets/sheet3.xml><?xml version="1.0" encoding="utf-8"?>
<worksheet xmlns="http://schemas.openxmlformats.org/spreadsheetml/2006/main" xmlns:r="http://schemas.openxmlformats.org/officeDocument/2006/relationships">
  <sheetPr>
    <tabColor indexed="52"/>
  </sheetPr>
  <dimension ref="A1:A10"/>
  <sheetViews>
    <sheetView showGridLines="0" workbookViewId="0" topLeftCell="A1">
      <selection activeCell="A1" sqref="A1"/>
    </sheetView>
  </sheetViews>
  <sheetFormatPr defaultColWidth="9.140625" defaultRowHeight="12.75"/>
  <cols>
    <col min="1" max="1" width="91.28125" style="0" customWidth="1"/>
  </cols>
  <sheetData>
    <row r="1" ht="35.25" customHeight="1">
      <c r="A1" s="126" t="s">
        <v>258</v>
      </c>
    </row>
    <row r="4" ht="12.75">
      <c r="A4" s="46" t="s">
        <v>668</v>
      </c>
    </row>
    <row r="5" ht="21" customHeight="1">
      <c r="A5" s="46" t="s">
        <v>56</v>
      </c>
    </row>
    <row r="8" ht="114.75">
      <c r="A8" s="5" t="s">
        <v>672</v>
      </c>
    </row>
    <row r="10" ht="51">
      <c r="A10" s="5" t="s">
        <v>669</v>
      </c>
    </row>
  </sheetData>
  <printOptions/>
  <pageMargins left="0.75" right="0.75" top="1" bottom="1" header="0.5" footer="0.5"/>
  <pageSetup horizontalDpi="300" verticalDpi="300" orientation="portrait" r:id="rId1"/>
  <headerFooter alignWithMargins="0">
    <oddHeader>&amp;LCDR Report - Disclaimer&amp;RJune 2006</oddHeader>
    <oddFooter>&amp;CDisclaimer - &amp;P of &amp;N</oddFooter>
  </headerFooter>
</worksheet>
</file>

<file path=xl/worksheets/sheet4.xml><?xml version="1.0" encoding="utf-8"?>
<worksheet xmlns="http://schemas.openxmlformats.org/spreadsheetml/2006/main" xmlns:r="http://schemas.openxmlformats.org/officeDocument/2006/relationships">
  <sheetPr>
    <tabColor indexed="43"/>
    <pageSetUpPr fitToPage="1"/>
  </sheetPr>
  <dimension ref="A1:J25"/>
  <sheetViews>
    <sheetView showGridLines="0" workbookViewId="0" topLeftCell="A1">
      <selection activeCell="A1" sqref="A1:B1"/>
    </sheetView>
  </sheetViews>
  <sheetFormatPr defaultColWidth="9.140625" defaultRowHeight="12.75"/>
  <cols>
    <col min="1" max="1" width="29.7109375" style="0" customWidth="1"/>
    <col min="2" max="2" width="73.28125" style="0" customWidth="1"/>
  </cols>
  <sheetData>
    <row r="1" spans="1:2" ht="27" customHeight="1">
      <c r="A1" s="245" t="s">
        <v>605</v>
      </c>
      <c r="B1" s="245"/>
    </row>
    <row r="2" spans="1:10" ht="12.75" customHeight="1">
      <c r="A2" s="246"/>
      <c r="B2" s="246"/>
      <c r="C2" s="127"/>
      <c r="D2" s="127"/>
      <c r="E2" s="127"/>
      <c r="F2" s="127"/>
      <c r="G2" s="127"/>
      <c r="H2" s="127"/>
      <c r="I2" s="127"/>
      <c r="J2" s="127"/>
    </row>
    <row r="3" spans="1:10" ht="12.75" customHeight="1">
      <c r="A3" s="247"/>
      <c r="B3" s="247"/>
      <c r="C3" s="127"/>
      <c r="D3" s="127"/>
      <c r="E3" s="127"/>
      <c r="F3" s="127"/>
      <c r="G3" s="127"/>
      <c r="H3" s="127"/>
      <c r="I3" s="127"/>
      <c r="J3" s="127"/>
    </row>
    <row r="4" spans="1:2" ht="38.25">
      <c r="A4" s="18" t="s">
        <v>608</v>
      </c>
      <c r="B4" s="16" t="s">
        <v>780</v>
      </c>
    </row>
    <row r="5" spans="1:2" ht="29.25" customHeight="1">
      <c r="A5" s="18" t="s">
        <v>606</v>
      </c>
      <c r="B5" s="16" t="s">
        <v>631</v>
      </c>
    </row>
    <row r="6" spans="1:9" ht="17.25" customHeight="1">
      <c r="A6" s="49" t="s">
        <v>617</v>
      </c>
      <c r="B6" s="50" t="s">
        <v>629</v>
      </c>
      <c r="C6" s="28"/>
      <c r="D6" s="28"/>
      <c r="E6" s="28"/>
      <c r="F6" s="28"/>
      <c r="G6" s="28"/>
      <c r="H6" s="28"/>
      <c r="I6" s="28"/>
    </row>
    <row r="7" spans="1:2" ht="26.25" customHeight="1">
      <c r="A7" s="49" t="s">
        <v>22</v>
      </c>
      <c r="B7" s="50" t="s">
        <v>628</v>
      </c>
    </row>
    <row r="8" spans="1:2" ht="20.25" customHeight="1">
      <c r="A8" s="49" t="s">
        <v>17</v>
      </c>
      <c r="B8" s="91" t="s">
        <v>786</v>
      </c>
    </row>
    <row r="9" spans="1:2" ht="40.5" customHeight="1">
      <c r="A9" s="49" t="s">
        <v>632</v>
      </c>
      <c r="B9" s="50" t="s">
        <v>667</v>
      </c>
    </row>
    <row r="10" spans="1:2" ht="42.75" customHeight="1">
      <c r="A10" s="49" t="s">
        <v>778</v>
      </c>
      <c r="B10" s="50" t="s">
        <v>781</v>
      </c>
    </row>
    <row r="11" spans="1:2" ht="15" customHeight="1">
      <c r="A11" s="49" t="s">
        <v>615</v>
      </c>
      <c r="B11" s="50" t="s">
        <v>625</v>
      </c>
    </row>
    <row r="12" spans="1:2" ht="12.75">
      <c r="A12" s="49" t="s">
        <v>782</v>
      </c>
      <c r="B12" s="50" t="s">
        <v>634</v>
      </c>
    </row>
    <row r="13" spans="1:2" ht="12.75">
      <c r="A13" s="49" t="s">
        <v>11</v>
      </c>
      <c r="B13" s="50" t="s">
        <v>10</v>
      </c>
    </row>
    <row r="14" spans="1:2" ht="52.5" customHeight="1">
      <c r="A14" s="18" t="s">
        <v>610</v>
      </c>
      <c r="B14" s="16" t="s">
        <v>633</v>
      </c>
    </row>
    <row r="15" spans="1:2" ht="31.5" customHeight="1">
      <c r="A15" s="18" t="s">
        <v>783</v>
      </c>
      <c r="B15" s="16" t="s">
        <v>784</v>
      </c>
    </row>
    <row r="16" spans="1:2" ht="25.5">
      <c r="A16" s="18" t="s">
        <v>607</v>
      </c>
      <c r="B16" s="16" t="s">
        <v>53</v>
      </c>
    </row>
    <row r="17" spans="1:2" ht="25.5">
      <c r="A17" s="49" t="s">
        <v>626</v>
      </c>
      <c r="B17" s="50" t="s">
        <v>627</v>
      </c>
    </row>
    <row r="18" spans="1:2" ht="27" customHeight="1">
      <c r="A18" s="49" t="s">
        <v>618</v>
      </c>
      <c r="B18" s="50" t="s">
        <v>630</v>
      </c>
    </row>
    <row r="19" spans="1:2" ht="12.75">
      <c r="A19" s="18" t="s">
        <v>23</v>
      </c>
      <c r="B19" s="16" t="s">
        <v>609</v>
      </c>
    </row>
    <row r="20" spans="1:2" ht="29.25" customHeight="1">
      <c r="A20" s="18" t="s">
        <v>0</v>
      </c>
      <c r="B20" s="16" t="s">
        <v>1</v>
      </c>
    </row>
    <row r="21" spans="1:2" ht="27" customHeight="1">
      <c r="A21" s="49" t="s">
        <v>52</v>
      </c>
      <c r="B21" s="50" t="s">
        <v>651</v>
      </c>
    </row>
    <row r="22" spans="1:2" ht="27" customHeight="1">
      <c r="A22" s="49" t="s">
        <v>16</v>
      </c>
      <c r="B22" s="92" t="s">
        <v>18</v>
      </c>
    </row>
    <row r="23" spans="1:2" ht="38.25">
      <c r="A23" s="18" t="s">
        <v>612</v>
      </c>
      <c r="B23" s="16" t="s">
        <v>650</v>
      </c>
    </row>
    <row r="24" spans="1:2" ht="12.75">
      <c r="A24" s="49" t="s">
        <v>616</v>
      </c>
      <c r="B24" s="50" t="s">
        <v>624</v>
      </c>
    </row>
    <row r="25" spans="1:2" ht="38.25">
      <c r="A25" s="18" t="s">
        <v>268</v>
      </c>
      <c r="B25" s="16" t="s">
        <v>779</v>
      </c>
    </row>
  </sheetData>
  <mergeCells count="2">
    <mergeCell ref="A1:B1"/>
    <mergeCell ref="A2:B3"/>
  </mergeCells>
  <printOptions horizontalCentered="1"/>
  <pageMargins left="0.5" right="0.25" top="1" bottom="1" header="0.5" footer="0.5"/>
  <pageSetup fitToHeight="1" fitToWidth="1" horizontalDpi="600" verticalDpi="600" orientation="portrait" scale="97" r:id="rId1"/>
  <headerFooter alignWithMargins="0">
    <oddHeader>&amp;LCDR Report - Terminology&amp;RJune 2006</oddHeader>
    <oddFooter>&amp;CTerminology - &amp;P of &amp;N</oddFooter>
  </headerFooter>
</worksheet>
</file>

<file path=xl/worksheets/sheet5.xml><?xml version="1.0" encoding="utf-8"?>
<worksheet xmlns="http://schemas.openxmlformats.org/spreadsheetml/2006/main" xmlns:r="http://schemas.openxmlformats.org/officeDocument/2006/relationships">
  <sheetPr>
    <tabColor indexed="42"/>
  </sheetPr>
  <dimension ref="A1:F10"/>
  <sheetViews>
    <sheetView showGridLines="0" workbookViewId="0" topLeftCell="A1">
      <selection activeCell="A1" sqref="A1"/>
    </sheetView>
  </sheetViews>
  <sheetFormatPr defaultColWidth="9.140625" defaultRowHeight="12.75"/>
  <cols>
    <col min="1" max="1" width="107.00390625" style="0" customWidth="1"/>
  </cols>
  <sheetData>
    <row r="1" spans="1:6" ht="27" customHeight="1">
      <c r="A1" s="211" t="s">
        <v>854</v>
      </c>
      <c r="B1" s="208"/>
      <c r="C1" s="208"/>
      <c r="D1" s="208"/>
      <c r="E1" s="208"/>
      <c r="F1" s="208"/>
    </row>
    <row r="3" spans="1:5" ht="63.75" customHeight="1">
      <c r="A3" s="213" t="s">
        <v>856</v>
      </c>
      <c r="B3" s="218"/>
      <c r="E3" s="222"/>
    </row>
    <row r="4" spans="1:5" ht="40.5" customHeight="1">
      <c r="A4" s="213" t="s">
        <v>892</v>
      </c>
      <c r="B4" s="218"/>
      <c r="E4" s="222"/>
    </row>
    <row r="5" spans="1:5" ht="75.75" customHeight="1">
      <c r="A5" s="213" t="s">
        <v>857</v>
      </c>
      <c r="E5" s="222"/>
    </row>
    <row r="6" ht="25.5" customHeight="1">
      <c r="A6" s="214" t="s">
        <v>855</v>
      </c>
    </row>
    <row r="7" ht="41.25" customHeight="1">
      <c r="A7" s="215" t="s">
        <v>893</v>
      </c>
    </row>
    <row r="8" ht="40.5" customHeight="1">
      <c r="A8" s="213" t="s">
        <v>894</v>
      </c>
    </row>
    <row r="9" ht="132.75" customHeight="1">
      <c r="A9" s="213" t="s">
        <v>858</v>
      </c>
    </row>
    <row r="10" ht="51.75" customHeight="1">
      <c r="A10" s="213" t="s">
        <v>895</v>
      </c>
    </row>
    <row r="11" ht="48" customHeight="1"/>
  </sheetData>
  <printOptions/>
  <pageMargins left="0.75" right="0.75" top="1" bottom="1" header="0.5" footer="0.5"/>
  <pageSetup horizontalDpi="600" verticalDpi="600" orientation="portrait" r:id="rId1"/>
  <headerFooter alignWithMargins="0">
    <oddHeader>&amp;LCDR Report - Changes/Updates&amp;RJune 2006</oddHeader>
    <oddFooter>&amp;CChanges/Updates - &amp;P of &amp;N</oddFooter>
  </headerFooter>
</worksheet>
</file>

<file path=xl/worksheets/sheet6.xml><?xml version="1.0" encoding="utf-8"?>
<worksheet xmlns="http://schemas.openxmlformats.org/spreadsheetml/2006/main" xmlns:r="http://schemas.openxmlformats.org/officeDocument/2006/relationships">
  <sheetPr>
    <tabColor indexed="45"/>
  </sheetPr>
  <dimension ref="A1:Q115"/>
  <sheetViews>
    <sheetView showGridLines="0" workbookViewId="0" topLeftCell="A1">
      <selection activeCell="A1" sqref="A1:G1"/>
    </sheetView>
  </sheetViews>
  <sheetFormatPr defaultColWidth="9.140625" defaultRowHeight="12.75"/>
  <cols>
    <col min="1" max="1" width="7.00390625" style="0" customWidth="1"/>
    <col min="2" max="2" width="47.421875" style="0" bestFit="1" customWidth="1"/>
    <col min="3" max="8" width="8.7109375" style="0" customWidth="1"/>
    <col min="17" max="17" width="18.00390625" style="0" customWidth="1"/>
  </cols>
  <sheetData>
    <row r="1" spans="1:17" ht="54.75" customHeight="1">
      <c r="A1" s="249" t="s">
        <v>861</v>
      </c>
      <c r="B1" s="249"/>
      <c r="C1" s="249"/>
      <c r="D1" s="249"/>
      <c r="E1" s="249"/>
      <c r="F1" s="249"/>
      <c r="G1" s="249"/>
      <c r="H1" s="100"/>
      <c r="J1" s="249" t="s">
        <v>835</v>
      </c>
      <c r="K1" s="249"/>
      <c r="L1" s="249"/>
      <c r="M1" s="249"/>
      <c r="N1" s="249"/>
      <c r="O1" s="249"/>
      <c r="P1" s="249"/>
      <c r="Q1" s="249"/>
    </row>
    <row r="2" spans="1:17" ht="27.75" customHeight="1">
      <c r="A2" s="250" t="s">
        <v>261</v>
      </c>
      <c r="B2" s="250"/>
      <c r="C2" s="250"/>
      <c r="D2" s="250"/>
      <c r="E2" s="250"/>
      <c r="F2" s="250"/>
      <c r="G2" s="250"/>
      <c r="H2" s="101"/>
      <c r="J2" s="250" t="s">
        <v>261</v>
      </c>
      <c r="K2" s="250"/>
      <c r="L2" s="250"/>
      <c r="M2" s="250"/>
      <c r="N2" s="250"/>
      <c r="O2" s="250"/>
      <c r="P2" s="250"/>
      <c r="Q2" s="250"/>
    </row>
    <row r="3" spans="1:17" ht="20.25" customHeight="1">
      <c r="A3" s="252"/>
      <c r="B3" s="252"/>
      <c r="C3" s="252"/>
      <c r="D3" s="252"/>
      <c r="E3" s="252"/>
      <c r="F3" s="252"/>
      <c r="G3" s="252"/>
      <c r="H3" s="252"/>
      <c r="J3" s="67"/>
      <c r="K3" s="67"/>
      <c r="L3" s="67"/>
      <c r="M3" s="67"/>
      <c r="N3" s="67"/>
      <c r="O3" s="67"/>
      <c r="P3" s="67"/>
      <c r="Q3" s="67"/>
    </row>
    <row r="4" spans="1:17" ht="12.75" customHeight="1">
      <c r="A4" s="251"/>
      <c r="B4" s="251"/>
      <c r="C4" s="251"/>
      <c r="D4" s="251"/>
      <c r="E4" s="251"/>
      <c r="F4" s="251"/>
      <c r="G4" s="251"/>
      <c r="H4" s="251"/>
      <c r="J4" s="132"/>
      <c r="K4" s="132"/>
      <c r="L4" s="132"/>
      <c r="M4" s="132"/>
      <c r="N4" s="132"/>
      <c r="O4" s="132"/>
      <c r="P4" s="132"/>
      <c r="Q4" s="132"/>
    </row>
    <row r="5" spans="1:16" s="197" customFormat="1" ht="12.75" customHeight="1">
      <c r="A5" s="194" t="s">
        <v>55</v>
      </c>
      <c r="B5" s="195"/>
      <c r="C5" s="194">
        <v>2006</v>
      </c>
      <c r="D5" s="194">
        <v>2007</v>
      </c>
      <c r="E5" s="194">
        <v>2008</v>
      </c>
      <c r="F5" s="194">
        <v>2009</v>
      </c>
      <c r="G5" s="194">
        <v>2010</v>
      </c>
      <c r="H5" s="194">
        <v>2011</v>
      </c>
      <c r="I5" s="196"/>
      <c r="J5" s="196"/>
      <c r="K5" s="196"/>
      <c r="L5" s="196"/>
      <c r="M5" s="217" t="s">
        <v>902</v>
      </c>
      <c r="N5" s="196"/>
      <c r="O5" s="196"/>
      <c r="P5" s="196"/>
    </row>
    <row r="6" spans="1:8" ht="12.75" customHeight="1">
      <c r="A6" s="34"/>
      <c r="B6" s="35" t="s">
        <v>726</v>
      </c>
      <c r="C6" s="36">
        <v>61656</v>
      </c>
      <c r="D6" s="36">
        <v>63222</v>
      </c>
      <c r="E6" s="36">
        <v>64318</v>
      </c>
      <c r="F6" s="36">
        <v>65950</v>
      </c>
      <c r="G6" s="36">
        <v>67548</v>
      </c>
      <c r="H6" s="216">
        <v>69034</v>
      </c>
    </row>
    <row r="7" spans="1:8" s="2" customFormat="1" ht="13.5" customHeight="1">
      <c r="A7" s="37"/>
      <c r="B7" s="33" t="s">
        <v>896</v>
      </c>
      <c r="C7" s="216">
        <v>1112</v>
      </c>
      <c r="D7" s="216">
        <v>1112</v>
      </c>
      <c r="E7" s="216">
        <v>1112</v>
      </c>
      <c r="F7" s="216">
        <v>1112</v>
      </c>
      <c r="G7" s="216">
        <v>1112</v>
      </c>
      <c r="H7" s="216">
        <v>1112</v>
      </c>
    </row>
    <row r="8" spans="1:8" ht="12.75">
      <c r="A8" s="37"/>
      <c r="B8" s="33" t="s">
        <v>897</v>
      </c>
      <c r="C8" s="33">
        <v>0</v>
      </c>
      <c r="D8" s="33">
        <v>0</v>
      </c>
      <c r="E8" s="33">
        <v>0</v>
      </c>
      <c r="F8" s="33">
        <v>0</v>
      </c>
      <c r="G8" s="33">
        <v>0</v>
      </c>
      <c r="H8" s="33">
        <v>0</v>
      </c>
    </row>
    <row r="9" spans="1:8" ht="12.75">
      <c r="A9" s="37"/>
      <c r="B9" s="33" t="s">
        <v>700</v>
      </c>
      <c r="C9" s="33">
        <v>0</v>
      </c>
      <c r="D9" s="33">
        <v>0</v>
      </c>
      <c r="E9" s="33">
        <v>0</v>
      </c>
      <c r="F9" s="33">
        <v>0</v>
      </c>
      <c r="G9" s="33">
        <v>0</v>
      </c>
      <c r="H9" s="33">
        <v>0</v>
      </c>
    </row>
    <row r="10" spans="1:8" ht="12.75">
      <c r="A10" s="33"/>
      <c r="B10" s="32" t="s">
        <v>12</v>
      </c>
      <c r="C10" s="38">
        <f aca="true" t="shared" si="0" ref="C10:H10">C6-C7-C8-C9</f>
        <v>60544</v>
      </c>
      <c r="D10" s="38">
        <f t="shared" si="0"/>
        <v>62110</v>
      </c>
      <c r="E10" s="38">
        <f t="shared" si="0"/>
        <v>63206</v>
      </c>
      <c r="F10" s="38">
        <f t="shared" si="0"/>
        <v>64838</v>
      </c>
      <c r="G10" s="38">
        <f t="shared" si="0"/>
        <v>66436</v>
      </c>
      <c r="H10" s="38">
        <f t="shared" si="0"/>
        <v>67922</v>
      </c>
    </row>
    <row r="12" spans="1:8" ht="12.75">
      <c r="A12" s="39" t="s">
        <v>732</v>
      </c>
      <c r="B12" s="40"/>
      <c r="C12" s="39">
        <v>2006</v>
      </c>
      <c r="D12" s="39">
        <v>2007</v>
      </c>
      <c r="E12" s="39">
        <v>2008</v>
      </c>
      <c r="F12" s="39">
        <v>2009</v>
      </c>
      <c r="G12" s="39">
        <v>2010</v>
      </c>
      <c r="H12" s="39">
        <v>2011</v>
      </c>
    </row>
    <row r="13" spans="1:8" ht="12.75">
      <c r="A13" s="40"/>
      <c r="B13" s="40" t="s">
        <v>731</v>
      </c>
      <c r="C13" s="41">
        <f>SummerCapacities!B367</f>
        <v>58573.30000000002</v>
      </c>
      <c r="D13" s="41">
        <f>SummerCapacities!C367</f>
        <v>58573.30000000002</v>
      </c>
      <c r="E13" s="41">
        <f>SummerCapacities!D367</f>
        <v>58573.30000000002</v>
      </c>
      <c r="F13" s="41">
        <f>SummerCapacities!E367</f>
        <v>58573.30000000002</v>
      </c>
      <c r="G13" s="41">
        <f>SummerCapacities!F367</f>
        <v>58573.30000000002</v>
      </c>
      <c r="H13" s="41">
        <f>SummerCapacities!G367</f>
        <v>58573.30000000002</v>
      </c>
    </row>
    <row r="14" spans="1:8" ht="12.75">
      <c r="A14" s="40"/>
      <c r="B14" s="40" t="s">
        <v>727</v>
      </c>
      <c r="C14" s="41">
        <f>SummerCapacities!B399</f>
        <v>6419</v>
      </c>
      <c r="D14" s="41">
        <f>SummerCapacities!C399</f>
        <v>6575</v>
      </c>
      <c r="E14" s="41">
        <f>SummerCapacities!D399</f>
        <v>6279</v>
      </c>
      <c r="F14" s="41">
        <f>SummerCapacities!E399</f>
        <v>6279</v>
      </c>
      <c r="G14" s="41">
        <f>SummerCapacities!F399</f>
        <v>6279</v>
      </c>
      <c r="H14" s="41">
        <f>SummerCapacities!G399</f>
        <v>6279</v>
      </c>
    </row>
    <row r="15" spans="1:8" ht="12.75">
      <c r="A15" s="40"/>
      <c r="B15" s="40" t="s">
        <v>728</v>
      </c>
      <c r="C15" s="41">
        <f>SummerCapacities!B456</f>
        <v>2383.0999999999995</v>
      </c>
      <c r="D15" s="41">
        <f>SummerCapacities!C456</f>
        <v>2383.0999999999995</v>
      </c>
      <c r="E15" s="41">
        <f>SummerCapacities!D456</f>
        <v>2383.0999999999995</v>
      </c>
      <c r="F15" s="41">
        <f>SummerCapacities!E456</f>
        <v>2383.0999999999995</v>
      </c>
      <c r="G15" s="41">
        <f>SummerCapacities!F456</f>
        <v>2383.0999999999995</v>
      </c>
      <c r="H15" s="41">
        <f>SummerCapacities!G456</f>
        <v>2383.0999999999995</v>
      </c>
    </row>
    <row r="16" spans="1:8" ht="12.75">
      <c r="A16" s="40"/>
      <c r="B16" s="40" t="s">
        <v>729</v>
      </c>
      <c r="C16" s="41">
        <f>SummerCapacities!B407</f>
        <v>267</v>
      </c>
      <c r="D16" s="41">
        <f>SummerCapacities!C407</f>
        <v>170</v>
      </c>
      <c r="E16" s="41">
        <f>SummerCapacities!D407</f>
        <v>170</v>
      </c>
      <c r="F16" s="41">
        <f>SummerCapacities!E407</f>
        <v>170</v>
      </c>
      <c r="G16" s="41">
        <f>SummerCapacities!F407</f>
        <v>0</v>
      </c>
      <c r="H16" s="41">
        <f>SummerCapacities!G407</f>
        <v>0</v>
      </c>
    </row>
    <row r="17" spans="1:8" ht="12.75">
      <c r="A17" s="40"/>
      <c r="B17" s="39" t="s">
        <v>730</v>
      </c>
      <c r="C17" s="42">
        <f aca="true" t="shared" si="1" ref="C17:H17">SUM(C13:C16)</f>
        <v>67642.40000000002</v>
      </c>
      <c r="D17" s="42">
        <f t="shared" si="1"/>
        <v>67701.40000000002</v>
      </c>
      <c r="E17" s="42">
        <f t="shared" si="1"/>
        <v>67405.40000000002</v>
      </c>
      <c r="F17" s="42">
        <f t="shared" si="1"/>
        <v>67405.40000000002</v>
      </c>
      <c r="G17" s="42">
        <f t="shared" si="1"/>
        <v>67235.40000000002</v>
      </c>
      <c r="H17" s="42">
        <f t="shared" si="1"/>
        <v>67235.40000000002</v>
      </c>
    </row>
    <row r="18" spans="1:8" ht="12.75">
      <c r="A18" s="40"/>
      <c r="B18" s="40"/>
      <c r="C18" s="41"/>
      <c r="D18" s="41"/>
      <c r="E18" s="41"/>
      <c r="F18" s="41"/>
      <c r="G18" s="41"/>
      <c r="H18" s="41"/>
    </row>
    <row r="19" spans="1:8" ht="12.75">
      <c r="A19" s="40"/>
      <c r="B19" s="40" t="s">
        <v>775</v>
      </c>
      <c r="C19" s="41">
        <f>SummerCapacities!B414</f>
        <v>856</v>
      </c>
      <c r="D19" s="41">
        <f>SummerCapacities!C414</f>
        <v>1106</v>
      </c>
      <c r="E19" s="41">
        <f>SummerCapacities!D414</f>
        <v>1106</v>
      </c>
      <c r="F19" s="41">
        <f>SummerCapacities!E414</f>
        <v>1106</v>
      </c>
      <c r="G19" s="41">
        <f>SummerCapacities!F414</f>
        <v>1106</v>
      </c>
      <c r="H19" s="41">
        <f>SummerCapacities!G414</f>
        <v>1106</v>
      </c>
    </row>
    <row r="20" spans="1:8" ht="12.75">
      <c r="A20" s="40"/>
      <c r="B20" s="40" t="s">
        <v>733</v>
      </c>
      <c r="C20" s="41">
        <f>SummerCapacities!B430</f>
        <v>2810</v>
      </c>
      <c r="D20" s="41">
        <f>SummerCapacities!C430</f>
        <v>2810</v>
      </c>
      <c r="E20" s="41">
        <f>SummerCapacities!D430</f>
        <v>2810</v>
      </c>
      <c r="F20" s="41">
        <f>SummerCapacities!E430</f>
        <v>2810</v>
      </c>
      <c r="G20" s="41">
        <f>SummerCapacities!F430</f>
        <v>2810</v>
      </c>
      <c r="H20" s="41">
        <f>SummerCapacities!G430</f>
        <v>2810</v>
      </c>
    </row>
    <row r="21" spans="1:8" ht="12.75">
      <c r="A21" s="40"/>
      <c r="B21" s="40" t="s">
        <v>734</v>
      </c>
      <c r="C21" s="41">
        <f>SummerCapacities!B529</f>
        <v>8833</v>
      </c>
      <c r="D21" s="41">
        <f>SummerCapacities!C529</f>
        <v>8930</v>
      </c>
      <c r="E21" s="41">
        <f>SummerCapacities!D529</f>
        <v>8930</v>
      </c>
      <c r="F21" s="41">
        <f>SummerCapacities!E529</f>
        <v>8930</v>
      </c>
      <c r="G21" s="41">
        <f>SummerCapacities!F529</f>
        <v>9100</v>
      </c>
      <c r="H21" s="41">
        <f>SummerCapacities!G529</f>
        <v>9100</v>
      </c>
    </row>
    <row r="22" spans="1:8" ht="12.75">
      <c r="A22" s="40"/>
      <c r="B22" s="40" t="s">
        <v>863</v>
      </c>
      <c r="C22" s="41">
        <f>SummerCapacities!B465</f>
        <v>0</v>
      </c>
      <c r="D22" s="41">
        <f>SummerCapacities!C465</f>
        <v>550</v>
      </c>
      <c r="E22" s="41">
        <f>SummerCapacities!D465</f>
        <v>550</v>
      </c>
      <c r="F22" s="41">
        <f>SummerCapacities!E465</f>
        <v>550</v>
      </c>
      <c r="G22" s="41">
        <f>SummerCapacities!F465</f>
        <v>1300</v>
      </c>
      <c r="H22" s="41">
        <f>SummerCapacities!G465</f>
        <v>1300</v>
      </c>
    </row>
    <row r="23" spans="1:8" ht="12.75">
      <c r="A23" s="40"/>
      <c r="B23" s="40" t="s">
        <v>862</v>
      </c>
      <c r="C23" s="41">
        <f>SummerCapacities!B477</f>
        <v>0</v>
      </c>
      <c r="D23" s="41">
        <f>SummerCapacities!C477</f>
        <v>1084.8</v>
      </c>
      <c r="E23" s="41">
        <f>SummerCapacities!D477</f>
        <v>1575.8</v>
      </c>
      <c r="F23" s="41">
        <f>SummerCapacities!E477</f>
        <v>1575.8</v>
      </c>
      <c r="G23" s="41">
        <f>SummerCapacities!F477</f>
        <v>1575.8</v>
      </c>
      <c r="H23" s="41">
        <f>SummerCapacities!G477</f>
        <v>1575.8</v>
      </c>
    </row>
    <row r="24" spans="1:8" ht="12.75">
      <c r="A24" s="40"/>
      <c r="B24" s="39" t="s">
        <v>735</v>
      </c>
      <c r="C24" s="42">
        <f aca="true" t="shared" si="2" ref="C24:H24">C17+C19+C20+C21+C22+C23</f>
        <v>80141.40000000002</v>
      </c>
      <c r="D24" s="42">
        <f t="shared" si="2"/>
        <v>82182.20000000003</v>
      </c>
      <c r="E24" s="42">
        <f t="shared" si="2"/>
        <v>82377.20000000003</v>
      </c>
      <c r="F24" s="42">
        <f t="shared" si="2"/>
        <v>82377.20000000003</v>
      </c>
      <c r="G24" s="42">
        <f t="shared" si="2"/>
        <v>83127.20000000003</v>
      </c>
      <c r="H24" s="42">
        <f t="shared" si="2"/>
        <v>83127.20000000003</v>
      </c>
    </row>
    <row r="25" spans="1:8" ht="12.75">
      <c r="A25" s="81"/>
      <c r="B25" s="129"/>
      <c r="C25" s="131"/>
      <c r="D25" s="131"/>
      <c r="E25" s="131"/>
      <c r="F25" s="131"/>
      <c r="G25" s="131"/>
      <c r="H25" s="131"/>
    </row>
    <row r="26" spans="1:8" ht="12.75">
      <c r="A26" s="172"/>
      <c r="B26" s="173" t="s">
        <v>840</v>
      </c>
      <c r="C26" s="174">
        <f>0.974*SummerCapacities!B456</f>
        <v>2321.1393999999996</v>
      </c>
      <c r="D26" s="174">
        <f>0.974*SummerCapacities!C456</f>
        <v>2321.1393999999996</v>
      </c>
      <c r="E26" s="174">
        <f>0.974*SummerCapacities!D456</f>
        <v>2321.1393999999996</v>
      </c>
      <c r="F26" s="174">
        <f>0.974*SummerCapacities!E456</f>
        <v>2321.1393999999996</v>
      </c>
      <c r="G26" s="174">
        <f>0.974*SummerCapacities!F456</f>
        <v>2321.1393999999996</v>
      </c>
      <c r="H26" s="174">
        <f>0.974*SummerCapacities!G456</f>
        <v>2321.1393999999996</v>
      </c>
    </row>
    <row r="27" spans="1:8" ht="12.75">
      <c r="A27" s="172"/>
      <c r="B27" s="173" t="s">
        <v>776</v>
      </c>
      <c r="C27" s="174">
        <f aca="true" t="shared" si="3" ref="C27:H27">C19*0.5</f>
        <v>428</v>
      </c>
      <c r="D27" s="174">
        <f t="shared" si="3"/>
        <v>553</v>
      </c>
      <c r="E27" s="174">
        <f t="shared" si="3"/>
        <v>553</v>
      </c>
      <c r="F27" s="174">
        <f t="shared" si="3"/>
        <v>553</v>
      </c>
      <c r="G27" s="174">
        <f t="shared" si="3"/>
        <v>553</v>
      </c>
      <c r="H27" s="174">
        <f t="shared" si="3"/>
        <v>553</v>
      </c>
    </row>
    <row r="28" spans="1:8" ht="12.75">
      <c r="A28" s="172"/>
      <c r="B28" s="173" t="s">
        <v>736</v>
      </c>
      <c r="C28" s="174">
        <v>165</v>
      </c>
      <c r="D28" s="174">
        <v>0</v>
      </c>
      <c r="E28" s="174">
        <v>0</v>
      </c>
      <c r="F28" s="174">
        <v>0</v>
      </c>
      <c r="G28" s="174">
        <v>0</v>
      </c>
      <c r="H28" s="174">
        <v>0</v>
      </c>
    </row>
    <row r="29" spans="1:8" ht="12.75">
      <c r="A29" s="172"/>
      <c r="B29" s="173" t="s">
        <v>737</v>
      </c>
      <c r="C29" s="174">
        <v>6729.05</v>
      </c>
      <c r="D29" s="174">
        <v>6932.9</v>
      </c>
      <c r="E29" s="174">
        <v>7140.1</v>
      </c>
      <c r="F29" s="174">
        <v>7143.5</v>
      </c>
      <c r="G29" s="174">
        <v>7316.9</v>
      </c>
      <c r="H29" s="174">
        <v>7279.9</v>
      </c>
    </row>
    <row r="30" spans="1:8" ht="12.75">
      <c r="A30" s="172"/>
      <c r="B30" s="173" t="s">
        <v>841</v>
      </c>
      <c r="C30" s="174">
        <f>0.974*SummerCapacities!B477</f>
        <v>0</v>
      </c>
      <c r="D30" s="174">
        <f>0.974*SummerCapacities!C477</f>
        <v>1056.5952</v>
      </c>
      <c r="E30" s="174">
        <f>0.974*SummerCapacities!D477</f>
        <v>1534.8292</v>
      </c>
      <c r="F30" s="174">
        <f>0.974*SummerCapacities!E477</f>
        <v>1534.8292</v>
      </c>
      <c r="G30" s="174">
        <f>0.974*SummerCapacities!F477</f>
        <v>1534.8292</v>
      </c>
      <c r="H30" s="174">
        <f>0.974*SummerCapacities!G477</f>
        <v>1534.8292</v>
      </c>
    </row>
    <row r="31" spans="1:8" ht="12.75">
      <c r="A31" s="172"/>
      <c r="B31" s="173" t="s">
        <v>738</v>
      </c>
      <c r="C31" s="174">
        <f>SummerCapacities!B482</f>
        <v>0</v>
      </c>
      <c r="D31" s="174">
        <f>SummerCapacities!C482</f>
        <v>0</v>
      </c>
      <c r="E31" s="174">
        <f>SummerCapacities!D482</f>
        <v>393</v>
      </c>
      <c r="F31" s="174">
        <f>SummerCapacities!E482</f>
        <v>451</v>
      </c>
      <c r="G31" s="174">
        <f>SummerCapacities!F482</f>
        <v>451</v>
      </c>
      <c r="H31" s="174">
        <f>SummerCapacities!G482</f>
        <v>451</v>
      </c>
    </row>
    <row r="32" spans="1:8" ht="12.75">
      <c r="A32" s="172"/>
      <c r="B32" s="175" t="s">
        <v>653</v>
      </c>
      <c r="C32" s="176">
        <f aca="true" t="shared" si="4" ref="C32:H32">C24-C26-C27-C30-C28-C29-C31</f>
        <v>70498.21060000002</v>
      </c>
      <c r="D32" s="176">
        <f t="shared" si="4"/>
        <v>71318.56540000004</v>
      </c>
      <c r="E32" s="176">
        <f t="shared" si="4"/>
        <v>70435.13140000003</v>
      </c>
      <c r="F32" s="176">
        <f t="shared" si="4"/>
        <v>70373.73140000003</v>
      </c>
      <c r="G32" s="176">
        <f t="shared" si="4"/>
        <v>70950.33140000004</v>
      </c>
      <c r="H32" s="176">
        <f t="shared" si="4"/>
        <v>70987.33140000004</v>
      </c>
    </row>
    <row r="33" spans="1:9" ht="12.75">
      <c r="A33" s="81"/>
      <c r="B33" s="129"/>
      <c r="C33" s="131"/>
      <c r="D33" s="131"/>
      <c r="E33" s="131"/>
      <c r="F33" s="131"/>
      <c r="G33" s="131"/>
      <c r="H33" s="131"/>
      <c r="I33" s="4"/>
    </row>
    <row r="34" spans="2:8" ht="12.75">
      <c r="B34" s="44" t="s">
        <v>739</v>
      </c>
      <c r="C34" s="45">
        <f aca="true" t="shared" si="5" ref="C34:H34">(C32-C10)/C10</f>
        <v>0.16441283364164938</v>
      </c>
      <c r="D34" s="45">
        <f t="shared" si="5"/>
        <v>0.14826220254387434</v>
      </c>
      <c r="E34" s="45">
        <f t="shared" si="5"/>
        <v>0.11437413220263942</v>
      </c>
      <c r="F34" s="45">
        <f t="shared" si="5"/>
        <v>0.08537788642462804</v>
      </c>
      <c r="G34" s="45">
        <f t="shared" si="5"/>
        <v>0.06795007827081762</v>
      </c>
      <c r="H34" s="45">
        <f t="shared" si="5"/>
        <v>0.0451301699007691</v>
      </c>
    </row>
    <row r="35" ht="12.75">
      <c r="B35" t="s">
        <v>614</v>
      </c>
    </row>
    <row r="36" spans="1:8" ht="12.75">
      <c r="A36" s="129"/>
      <c r="B36" s="129"/>
      <c r="C36" s="81"/>
      <c r="D36" s="206"/>
      <c r="E36" s="206"/>
      <c r="F36" s="81"/>
      <c r="G36" s="81"/>
      <c r="H36" s="81"/>
    </row>
    <row r="37" spans="1:8" ht="12.75">
      <c r="A37" s="81"/>
      <c r="B37" s="130"/>
      <c r="C37" s="207"/>
      <c r="D37" s="207"/>
      <c r="E37" s="207"/>
      <c r="F37" s="81"/>
      <c r="G37" s="81"/>
      <c r="H37" s="81"/>
    </row>
    <row r="38" spans="1:8" ht="0.75" customHeight="1">
      <c r="A38" s="81"/>
      <c r="B38" s="129"/>
      <c r="C38" s="131"/>
      <c r="D38" s="131"/>
      <c r="E38" s="131"/>
      <c r="F38" s="131"/>
      <c r="G38" s="131"/>
      <c r="H38" s="131"/>
    </row>
    <row r="39" spans="1:8" ht="12.75">
      <c r="A39" s="81"/>
      <c r="B39" s="201" t="s">
        <v>796</v>
      </c>
      <c r="C39" s="202">
        <f>C34</f>
        <v>0.16441283364164938</v>
      </c>
      <c r="D39" s="203">
        <f>(D32+D29)/D10-1</f>
        <v>0.2598851296087592</v>
      </c>
      <c r="E39" s="203">
        <f>(E32+E29)/E10-1</f>
        <v>0.22733967344872386</v>
      </c>
      <c r="F39" s="203">
        <f>(F32+F29)/F10-1</f>
        <v>0.1955524754002287</v>
      </c>
      <c r="G39" s="203">
        <f>(G32+G29)/G10-1</f>
        <v>0.178084643867783</v>
      </c>
      <c r="H39" s="203">
        <f>(H32+H29)/H10-1</f>
        <v>0.1523104649450846</v>
      </c>
    </row>
    <row r="40" spans="2:8" ht="12.75">
      <c r="B40" s="200" t="s">
        <v>797</v>
      </c>
      <c r="C40" s="204">
        <f>C34</f>
        <v>0.16441283364164938</v>
      </c>
      <c r="D40" s="205">
        <f>(D32-D21+D29)/D10-1</f>
        <v>0.11610796007084256</v>
      </c>
      <c r="E40" s="205">
        <f>(E32-E21+E29)/E10-1</f>
        <v>0.08605561813751916</v>
      </c>
      <c r="F40" s="205">
        <f>(F32-F21+F29)/F10-1</f>
        <v>0.05782459977173926</v>
      </c>
      <c r="G40" s="205">
        <f>(G32-G21+G29)/G10-1</f>
        <v>0.041110714070685006</v>
      </c>
      <c r="H40" s="205">
        <f>(H32-H21+H29)/H10-1</f>
        <v>0.018333255793410608</v>
      </c>
    </row>
    <row r="41" ht="12.75" customHeight="1"/>
    <row r="42" spans="1:8" ht="12.75" customHeight="1">
      <c r="A42" s="57"/>
      <c r="B42" s="253" t="s">
        <v>890</v>
      </c>
      <c r="C42" s="225">
        <v>0.16520190073219543</v>
      </c>
      <c r="D42" s="225">
        <v>0.14950220653417848</v>
      </c>
      <c r="E42" s="225">
        <v>0.11555665119815055</v>
      </c>
      <c r="F42" s="225">
        <v>0.19650354942798526</v>
      </c>
      <c r="G42" s="225">
        <v>0.2453153038316087</v>
      </c>
      <c r="H42" s="225">
        <v>0.23524178616166885</v>
      </c>
    </row>
    <row r="43" spans="1:8" ht="12.75" customHeight="1">
      <c r="A43" s="57"/>
      <c r="B43" s="253"/>
      <c r="C43" s="226"/>
      <c r="D43" s="226"/>
      <c r="E43" s="226"/>
      <c r="F43" s="226"/>
      <c r="G43" s="226"/>
      <c r="H43" s="226"/>
    </row>
    <row r="44" spans="1:3" ht="12.75" customHeight="1">
      <c r="A44" s="28"/>
      <c r="B44" s="227" t="s">
        <v>891</v>
      </c>
      <c r="C44" s="57"/>
    </row>
    <row r="45" spans="1:8" ht="12.75" customHeight="1">
      <c r="A45" s="57"/>
      <c r="B45" s="57"/>
      <c r="C45" s="210"/>
      <c r="D45" s="79"/>
      <c r="E45" s="79"/>
      <c r="F45" s="79"/>
      <c r="G45" s="79"/>
      <c r="H45" s="79"/>
    </row>
    <row r="46" spans="1:8" ht="12.75" customHeight="1">
      <c r="A46" s="248"/>
      <c r="B46" s="248"/>
      <c r="C46" s="248"/>
      <c r="D46" s="248"/>
      <c r="E46" s="248"/>
      <c r="F46" s="248"/>
      <c r="G46" s="248"/>
      <c r="H46" s="248"/>
    </row>
    <row r="47" spans="1:8" ht="12.75" customHeight="1">
      <c r="A47" s="248"/>
      <c r="B47" s="248"/>
      <c r="C47" s="248"/>
      <c r="D47" s="248"/>
      <c r="E47" s="248"/>
      <c r="F47" s="248"/>
      <c r="G47" s="248"/>
      <c r="H47" s="248"/>
    </row>
    <row r="48" spans="1:8" ht="12.75" customHeight="1">
      <c r="A48" s="248"/>
      <c r="B48" s="248"/>
      <c r="C48" s="248"/>
      <c r="D48" s="248"/>
      <c r="E48" s="248"/>
      <c r="F48" s="248"/>
      <c r="G48" s="248"/>
      <c r="H48" s="248"/>
    </row>
    <row r="49" spans="1:8" ht="12.75" customHeight="1">
      <c r="A49" s="248"/>
      <c r="B49" s="248"/>
      <c r="C49" s="248"/>
      <c r="D49" s="248"/>
      <c r="E49" s="248"/>
      <c r="F49" s="248"/>
      <c r="G49" s="248"/>
      <c r="H49" s="248"/>
    </row>
    <row r="50" ht="12.75" customHeight="1"/>
    <row r="113" spans="2:8" ht="12.75">
      <c r="B113" t="s">
        <v>900</v>
      </c>
      <c r="C113" s="4">
        <f>C32</f>
        <v>70498.21060000002</v>
      </c>
      <c r="D113" s="4">
        <f>D32+D29</f>
        <v>78251.46540000003</v>
      </c>
      <c r="E113" s="4">
        <f>E32+E29</f>
        <v>77575.23140000003</v>
      </c>
      <c r="F113" s="4">
        <f>F32+F29</f>
        <v>77517.23140000003</v>
      </c>
      <c r="G113" s="4">
        <f>G32+G29</f>
        <v>78267.23140000003</v>
      </c>
      <c r="H113" s="4">
        <f>H32+H29</f>
        <v>78267.23140000003</v>
      </c>
    </row>
    <row r="114" spans="2:8" ht="12.75">
      <c r="B114" t="s">
        <v>901</v>
      </c>
      <c r="C114" s="4">
        <v>70598.6456</v>
      </c>
      <c r="D114" s="4">
        <f>D32-D21+D29</f>
        <v>69321.46540000003</v>
      </c>
      <c r="E114" s="4">
        <f>E32-E21+E29</f>
        <v>68645.23140000003</v>
      </c>
      <c r="F114" s="4">
        <f>F32-F21+F29</f>
        <v>68587.23140000003</v>
      </c>
      <c r="G114" s="4">
        <f>G32-G21+G29</f>
        <v>69167.23140000003</v>
      </c>
      <c r="H114" s="4">
        <f>H32-H21+H29</f>
        <v>69167.23140000003</v>
      </c>
    </row>
    <row r="115" spans="2:8" ht="12.75">
      <c r="B115" t="s">
        <v>899</v>
      </c>
      <c r="C115">
        <v>70756.21060000002</v>
      </c>
      <c r="D115">
        <v>71573.17240000002</v>
      </c>
      <c r="E115">
        <v>70689.73840000002</v>
      </c>
      <c r="F115">
        <v>77753.33840000002</v>
      </c>
      <c r="G115">
        <v>82904.93840000003</v>
      </c>
      <c r="H115">
        <v>84071.93840000003</v>
      </c>
    </row>
  </sheetData>
  <mergeCells count="8">
    <mergeCell ref="A46:H49"/>
    <mergeCell ref="J1:Q1"/>
    <mergeCell ref="J2:Q2"/>
    <mergeCell ref="A2:G2"/>
    <mergeCell ref="A1:G1"/>
    <mergeCell ref="A4:H4"/>
    <mergeCell ref="A3:H3"/>
    <mergeCell ref="B42:B43"/>
  </mergeCells>
  <printOptions horizontalCentered="1"/>
  <pageMargins left="0.5" right="0.25" top="1" bottom="1" header="0.5" footer="0.5"/>
  <pageSetup fitToHeight="2" fitToWidth="2" horizontalDpi="300" verticalDpi="300" orientation="portrait" scale="94" r:id="rId2"/>
  <headerFooter alignWithMargins="0">
    <oddHeader>&amp;LCDR Report - Summer Summary&amp;RJune 2006</oddHeader>
    <oddFooter>&amp;CSummer Summary - &amp;P of 2</oddFooter>
  </headerFooter>
  <colBreaks count="1" manualBreakCount="1">
    <brk id="8" max="49" man="1"/>
  </colBreaks>
  <drawing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Q43"/>
  <sheetViews>
    <sheetView showGridLines="0" workbookViewId="0" topLeftCell="A1">
      <selection activeCell="A1" sqref="A1:H1"/>
    </sheetView>
  </sheetViews>
  <sheetFormatPr defaultColWidth="9.140625" defaultRowHeight="12.75"/>
  <cols>
    <col min="1" max="1" width="7.00390625" style="0" customWidth="1"/>
    <col min="2" max="2" width="43.00390625" style="0" customWidth="1"/>
    <col min="3" max="8" width="8.7109375" style="0" customWidth="1"/>
    <col min="17" max="17" width="17.8515625" style="0" customWidth="1"/>
  </cols>
  <sheetData>
    <row r="1" spans="1:17" ht="54" customHeight="1">
      <c r="A1" s="257" t="s">
        <v>836</v>
      </c>
      <c r="B1" s="257"/>
      <c r="C1" s="257"/>
      <c r="D1" s="257"/>
      <c r="E1" s="257"/>
      <c r="F1" s="257"/>
      <c r="G1" s="257"/>
      <c r="H1" s="257"/>
      <c r="J1" s="257" t="s">
        <v>836</v>
      </c>
      <c r="K1" s="257"/>
      <c r="L1" s="257"/>
      <c r="M1" s="257"/>
      <c r="N1" s="257"/>
      <c r="O1" s="257"/>
      <c r="P1" s="257"/>
      <c r="Q1" s="257"/>
    </row>
    <row r="2" spans="1:17" ht="27.75" customHeight="1">
      <c r="A2" s="258" t="s">
        <v>623</v>
      </c>
      <c r="B2" s="258"/>
      <c r="C2" s="258"/>
      <c r="D2" s="258"/>
      <c r="E2" s="258"/>
      <c r="F2" s="258"/>
      <c r="G2" s="258"/>
      <c r="H2" s="258"/>
      <c r="J2" s="258" t="s">
        <v>623</v>
      </c>
      <c r="K2" s="258"/>
      <c r="L2" s="258"/>
      <c r="M2" s="258"/>
      <c r="N2" s="258"/>
      <c r="O2" s="258"/>
      <c r="P2" s="258"/>
      <c r="Q2" s="258"/>
    </row>
    <row r="3" spans="1:17" ht="12.75" customHeight="1">
      <c r="A3" s="251"/>
      <c r="B3" s="251"/>
      <c r="C3" s="251"/>
      <c r="D3" s="251"/>
      <c r="E3" s="251"/>
      <c r="F3" s="251"/>
      <c r="G3" s="251"/>
      <c r="H3" s="251"/>
      <c r="J3" s="256"/>
      <c r="K3" s="256"/>
      <c r="L3" s="256"/>
      <c r="M3" s="256"/>
      <c r="N3" s="256"/>
      <c r="O3" s="256"/>
      <c r="P3" s="256"/>
      <c r="Q3" s="256"/>
    </row>
    <row r="4" spans="1:17" ht="12.75" customHeight="1">
      <c r="A4" s="32" t="s">
        <v>55</v>
      </c>
      <c r="B4" s="33"/>
      <c r="C4" s="32">
        <v>2007</v>
      </c>
      <c r="D4" s="32">
        <v>2008</v>
      </c>
      <c r="E4" s="32">
        <v>2009</v>
      </c>
      <c r="F4" s="32">
        <v>2010</v>
      </c>
      <c r="G4" s="32">
        <v>2011</v>
      </c>
      <c r="H4" s="32">
        <v>2012</v>
      </c>
      <c r="J4" s="256"/>
      <c r="K4" s="256"/>
      <c r="L4" s="256"/>
      <c r="M4" s="256"/>
      <c r="N4" s="256"/>
      <c r="O4" s="256"/>
      <c r="P4" s="256"/>
      <c r="Q4" s="256"/>
    </row>
    <row r="5" spans="1:8" ht="12.75">
      <c r="A5" s="34"/>
      <c r="B5" s="43" t="s">
        <v>798</v>
      </c>
      <c r="C5" s="36">
        <v>44715</v>
      </c>
      <c r="D5" s="36">
        <v>45334</v>
      </c>
      <c r="E5" s="36">
        <v>46536</v>
      </c>
      <c r="F5" s="36">
        <v>47564</v>
      </c>
      <c r="G5" s="36">
        <v>48460</v>
      </c>
      <c r="H5" s="36">
        <v>49265</v>
      </c>
    </row>
    <row r="6" spans="1:8" ht="12.75">
      <c r="A6" s="33"/>
      <c r="B6" s="33" t="s">
        <v>896</v>
      </c>
      <c r="C6" s="216">
        <v>1112</v>
      </c>
      <c r="D6" s="216">
        <v>1112</v>
      </c>
      <c r="E6" s="216">
        <v>1112</v>
      </c>
      <c r="F6" s="216">
        <v>1112</v>
      </c>
      <c r="G6" s="216">
        <v>1112</v>
      </c>
      <c r="H6" s="216">
        <v>1112</v>
      </c>
    </row>
    <row r="7" spans="1:8" s="2" customFormat="1" ht="13.5" customHeight="1">
      <c r="A7" s="33"/>
      <c r="B7" s="33" t="s">
        <v>897</v>
      </c>
      <c r="C7" s="33">
        <v>0</v>
      </c>
      <c r="D7" s="33">
        <v>0</v>
      </c>
      <c r="E7" s="33">
        <v>0</v>
      </c>
      <c r="F7" s="33">
        <v>0</v>
      </c>
      <c r="G7" s="33">
        <v>0</v>
      </c>
      <c r="H7" s="33">
        <v>0</v>
      </c>
    </row>
    <row r="8" spans="1:8" ht="12.75">
      <c r="A8" s="33"/>
      <c r="B8" s="177" t="s">
        <v>700</v>
      </c>
      <c r="C8" s="178">
        <v>0</v>
      </c>
      <c r="D8" s="178">
        <v>0</v>
      </c>
      <c r="E8" s="178">
        <v>0</v>
      </c>
      <c r="F8" s="178">
        <v>0</v>
      </c>
      <c r="G8" s="178">
        <v>0</v>
      </c>
      <c r="H8" s="178">
        <v>0</v>
      </c>
    </row>
    <row r="9" spans="1:8" ht="12.75">
      <c r="A9" s="33"/>
      <c r="B9" s="32" t="s">
        <v>12</v>
      </c>
      <c r="C9" s="38">
        <f aca="true" t="shared" si="0" ref="C9:H9">C5-C6-C7-C8</f>
        <v>43603</v>
      </c>
      <c r="D9" s="38">
        <f t="shared" si="0"/>
        <v>44222</v>
      </c>
      <c r="E9" s="38">
        <f t="shared" si="0"/>
        <v>45424</v>
      </c>
      <c r="F9" s="38">
        <f t="shared" si="0"/>
        <v>46452</v>
      </c>
      <c r="G9" s="38">
        <f t="shared" si="0"/>
        <v>47348</v>
      </c>
      <c r="H9" s="38">
        <f t="shared" si="0"/>
        <v>48153</v>
      </c>
    </row>
    <row r="11" spans="1:8" ht="12.75">
      <c r="A11" s="39" t="s">
        <v>732</v>
      </c>
      <c r="B11" s="40"/>
      <c r="C11" s="39">
        <v>2007</v>
      </c>
      <c r="D11" s="39">
        <v>2008</v>
      </c>
      <c r="E11" s="39">
        <v>2009</v>
      </c>
      <c r="F11" s="39">
        <v>2010</v>
      </c>
      <c r="G11" s="39">
        <v>2011</v>
      </c>
      <c r="H11" s="39">
        <v>2012</v>
      </c>
    </row>
    <row r="12" spans="1:8" ht="12.75">
      <c r="A12" s="40"/>
      <c r="B12" s="40" t="s">
        <v>731</v>
      </c>
      <c r="C12" s="41">
        <f>WinterCapacities!B367</f>
        <v>60507.90000000002</v>
      </c>
      <c r="D12" s="41">
        <f>WinterCapacities!C367</f>
        <v>60507.90000000002</v>
      </c>
      <c r="E12" s="41">
        <f>WinterCapacities!D367</f>
        <v>60507.90000000002</v>
      </c>
      <c r="F12" s="41">
        <f>WinterCapacities!E367</f>
        <v>60507.90000000002</v>
      </c>
      <c r="G12" s="41">
        <f>WinterCapacities!F367</f>
        <v>60507.90000000002</v>
      </c>
      <c r="H12" s="41">
        <f>WinterCapacities!G367</f>
        <v>60507.90000000002</v>
      </c>
    </row>
    <row r="13" spans="1:8" ht="12.75">
      <c r="A13" s="40"/>
      <c r="B13" s="40" t="s">
        <v>727</v>
      </c>
      <c r="C13" s="41">
        <f>WinterCapacities!B399</f>
        <v>7336</v>
      </c>
      <c r="D13" s="41">
        <f>WinterCapacities!C399</f>
        <v>7486</v>
      </c>
      <c r="E13" s="41">
        <f>WinterCapacities!D399</f>
        <v>7295</v>
      </c>
      <c r="F13" s="41">
        <f>WinterCapacities!E399</f>
        <v>7290</v>
      </c>
      <c r="G13" s="41">
        <f>WinterCapacities!F399</f>
        <v>7135</v>
      </c>
      <c r="H13" s="41">
        <f>WinterCapacities!G399</f>
        <v>7155</v>
      </c>
    </row>
    <row r="14" spans="1:8" ht="12.75">
      <c r="A14" s="40"/>
      <c r="B14" s="40" t="s">
        <v>728</v>
      </c>
      <c r="C14" s="41">
        <f>WinterCapacities!B458</f>
        <v>2784.5999999999995</v>
      </c>
      <c r="D14" s="41">
        <f>WinterCapacities!C458</f>
        <v>2784.5999999999995</v>
      </c>
      <c r="E14" s="41">
        <f>WinterCapacities!D458</f>
        <v>2784.5999999999995</v>
      </c>
      <c r="F14" s="41">
        <f>WinterCapacities!E458</f>
        <v>2784.5999999999995</v>
      </c>
      <c r="G14" s="41">
        <f>WinterCapacities!F458</f>
        <v>2784.5999999999995</v>
      </c>
      <c r="H14" s="41">
        <f>WinterCapacities!G458</f>
        <v>2784.5999999999995</v>
      </c>
    </row>
    <row r="15" spans="1:8" ht="12.75">
      <c r="A15" s="40"/>
      <c r="B15" s="40" t="s">
        <v>729</v>
      </c>
      <c r="C15" s="41">
        <f>WinterCapacities!B407</f>
        <v>269</v>
      </c>
      <c r="D15" s="41">
        <f>WinterCapacities!C407</f>
        <v>172</v>
      </c>
      <c r="E15" s="41">
        <f>WinterCapacities!D407</f>
        <v>172</v>
      </c>
      <c r="F15" s="41">
        <f>WinterCapacities!E407</f>
        <v>172</v>
      </c>
      <c r="G15" s="41">
        <f>WinterCapacities!F407</f>
        <v>0</v>
      </c>
      <c r="H15" s="41">
        <f>WinterCapacities!G407</f>
        <v>0</v>
      </c>
    </row>
    <row r="16" spans="1:8" ht="12.75">
      <c r="A16" s="40"/>
      <c r="B16" s="39" t="s">
        <v>730</v>
      </c>
      <c r="C16" s="42">
        <f aca="true" t="shared" si="1" ref="C16:H16">SUM(C12:C15)</f>
        <v>70897.50000000003</v>
      </c>
      <c r="D16" s="42">
        <f t="shared" si="1"/>
        <v>70950.50000000003</v>
      </c>
      <c r="E16" s="42">
        <f t="shared" si="1"/>
        <v>70759.50000000003</v>
      </c>
      <c r="F16" s="42">
        <f t="shared" si="1"/>
        <v>70754.50000000003</v>
      </c>
      <c r="G16" s="42">
        <f t="shared" si="1"/>
        <v>70427.50000000003</v>
      </c>
      <c r="H16" s="42">
        <f t="shared" si="1"/>
        <v>70447.50000000003</v>
      </c>
    </row>
    <row r="17" spans="1:8" ht="12.75">
      <c r="A17" s="40"/>
      <c r="B17" s="40"/>
      <c r="C17" s="41"/>
      <c r="D17" s="41"/>
      <c r="E17" s="41"/>
      <c r="F17" s="41"/>
      <c r="G17" s="41"/>
      <c r="H17" s="41"/>
    </row>
    <row r="18" spans="1:8" ht="12.75">
      <c r="A18" s="40"/>
      <c r="B18" s="40" t="s">
        <v>775</v>
      </c>
      <c r="C18" s="41">
        <f>WinterCapacities!B414</f>
        <v>856</v>
      </c>
      <c r="D18" s="41">
        <f>WinterCapacities!C414</f>
        <v>1106</v>
      </c>
      <c r="E18" s="41">
        <f>WinterCapacities!D414</f>
        <v>1106</v>
      </c>
      <c r="F18" s="41">
        <f>WinterCapacities!E414</f>
        <v>1106</v>
      </c>
      <c r="G18" s="41">
        <f>WinterCapacities!F414</f>
        <v>1106</v>
      </c>
      <c r="H18" s="41">
        <f>WinterCapacities!G414</f>
        <v>1106</v>
      </c>
    </row>
    <row r="19" spans="1:8" ht="12.75">
      <c r="A19" s="40"/>
      <c r="B19" s="40" t="s">
        <v>733</v>
      </c>
      <c r="C19" s="41">
        <f>WinterCapacities!B430</f>
        <v>2985</v>
      </c>
      <c r="D19" s="41">
        <f>WinterCapacities!C430</f>
        <v>2985</v>
      </c>
      <c r="E19" s="41">
        <f>WinterCapacities!D430</f>
        <v>2985</v>
      </c>
      <c r="F19" s="41">
        <f>WinterCapacities!E430</f>
        <v>2985</v>
      </c>
      <c r="G19" s="41">
        <f>WinterCapacities!F430</f>
        <v>2985</v>
      </c>
      <c r="H19" s="41">
        <f>WinterCapacities!G430</f>
        <v>2985</v>
      </c>
    </row>
    <row r="20" spans="1:8" ht="12.75">
      <c r="A20" s="40"/>
      <c r="B20" s="40" t="s">
        <v>734</v>
      </c>
      <c r="C20" s="41">
        <f>WinterCapacities!B531</f>
        <v>9188</v>
      </c>
      <c r="D20" s="41">
        <f>WinterCapacities!C531</f>
        <v>9188</v>
      </c>
      <c r="E20" s="41">
        <f>WinterCapacities!D531</f>
        <v>9188</v>
      </c>
      <c r="F20" s="41">
        <f>WinterCapacities!E531</f>
        <v>9188</v>
      </c>
      <c r="G20" s="41">
        <f>WinterCapacities!F531</f>
        <v>9360</v>
      </c>
      <c r="H20" s="41">
        <f>WinterCapacities!G531</f>
        <v>9360</v>
      </c>
    </row>
    <row r="21" spans="1:8" ht="12.75">
      <c r="A21" s="40"/>
      <c r="B21" s="40" t="s">
        <v>863</v>
      </c>
      <c r="C21" s="41">
        <f>WinterCapacities!B467</f>
        <v>0</v>
      </c>
      <c r="D21" s="41">
        <f>WinterCapacities!C467</f>
        <v>550</v>
      </c>
      <c r="E21" s="41">
        <f>WinterCapacities!D467</f>
        <v>550</v>
      </c>
      <c r="F21" s="41">
        <f>WinterCapacities!E467</f>
        <v>550</v>
      </c>
      <c r="G21" s="41">
        <f>WinterCapacities!F467</f>
        <v>1300</v>
      </c>
      <c r="H21" s="41">
        <f>WinterCapacities!G467</f>
        <v>1300</v>
      </c>
    </row>
    <row r="22" spans="1:8" ht="12.75">
      <c r="A22" s="40"/>
      <c r="B22" s="40" t="s">
        <v>862</v>
      </c>
      <c r="C22" s="41">
        <f>WinterCapacities!B478</f>
        <v>0</v>
      </c>
      <c r="D22" s="41">
        <f>WinterCapacities!C478</f>
        <v>799.5</v>
      </c>
      <c r="E22" s="41">
        <f>WinterCapacities!D478</f>
        <v>1174.5</v>
      </c>
      <c r="F22" s="41">
        <f>WinterCapacities!E478</f>
        <v>1174.5</v>
      </c>
      <c r="G22" s="41">
        <f>WinterCapacities!F478</f>
        <v>1174.5</v>
      </c>
      <c r="H22" s="41">
        <f>WinterCapacities!G478</f>
        <v>1174.5</v>
      </c>
    </row>
    <row r="23" spans="1:8" ht="12.75">
      <c r="A23" s="40"/>
      <c r="B23" s="39" t="s">
        <v>735</v>
      </c>
      <c r="C23" s="42">
        <f aca="true" t="shared" si="2" ref="C23:H23">C16+C18+C19+C20+C21+C22</f>
        <v>83926.50000000003</v>
      </c>
      <c r="D23" s="42">
        <f t="shared" si="2"/>
        <v>85579.00000000003</v>
      </c>
      <c r="E23" s="42">
        <f t="shared" si="2"/>
        <v>85763.00000000003</v>
      </c>
      <c r="F23" s="42">
        <f t="shared" si="2"/>
        <v>85758.00000000003</v>
      </c>
      <c r="G23" s="42">
        <f t="shared" si="2"/>
        <v>86353.00000000003</v>
      </c>
      <c r="H23" s="42">
        <f t="shared" si="2"/>
        <v>86373.00000000003</v>
      </c>
    </row>
    <row r="24" spans="1:8" ht="12.75">
      <c r="A24" s="129"/>
      <c r="B24" s="129"/>
      <c r="C24" s="81"/>
      <c r="D24" s="81"/>
      <c r="E24" s="81"/>
      <c r="F24" s="81"/>
      <c r="G24" s="81"/>
      <c r="H24" s="81"/>
    </row>
    <row r="25" spans="1:8" ht="12.75">
      <c r="A25" s="172"/>
      <c r="B25" s="173" t="s">
        <v>840</v>
      </c>
      <c r="C25" s="174">
        <f>0.974*WinterCapacities!B458</f>
        <v>2712.2003999999993</v>
      </c>
      <c r="D25" s="174">
        <f>0.974*WinterCapacities!C458</f>
        <v>2712.2003999999993</v>
      </c>
      <c r="E25" s="174">
        <f>0.974*WinterCapacities!D458</f>
        <v>2712.2003999999993</v>
      </c>
      <c r="F25" s="174">
        <f>0.974*WinterCapacities!E458</f>
        <v>2712.2003999999993</v>
      </c>
      <c r="G25" s="174">
        <f>0.974*WinterCapacities!F458</f>
        <v>2712.2003999999993</v>
      </c>
      <c r="H25" s="174">
        <f>0.974*WinterCapacities!G458</f>
        <v>2712.2003999999993</v>
      </c>
    </row>
    <row r="26" spans="1:8" ht="12.75">
      <c r="A26" s="172"/>
      <c r="B26" s="173" t="s">
        <v>776</v>
      </c>
      <c r="C26" s="174">
        <f aca="true" t="shared" si="3" ref="C26:H26">0.5*C18</f>
        <v>428</v>
      </c>
      <c r="D26" s="174">
        <f t="shared" si="3"/>
        <v>553</v>
      </c>
      <c r="E26" s="174">
        <f t="shared" si="3"/>
        <v>553</v>
      </c>
      <c r="F26" s="174">
        <f t="shared" si="3"/>
        <v>553</v>
      </c>
      <c r="G26" s="174">
        <f t="shared" si="3"/>
        <v>553</v>
      </c>
      <c r="H26" s="174">
        <f t="shared" si="3"/>
        <v>553</v>
      </c>
    </row>
    <row r="27" spans="1:8" ht="12.75">
      <c r="A27" s="172"/>
      <c r="B27" s="173" t="s">
        <v>736</v>
      </c>
      <c r="C27" s="174">
        <v>0</v>
      </c>
      <c r="D27" s="174">
        <v>0</v>
      </c>
      <c r="E27" s="174">
        <v>0</v>
      </c>
      <c r="F27" s="174">
        <v>0</v>
      </c>
      <c r="G27" s="174">
        <v>0</v>
      </c>
      <c r="H27" s="174">
        <v>0</v>
      </c>
    </row>
    <row r="28" spans="1:8" ht="12.75">
      <c r="A28" s="172"/>
      <c r="B28" s="173" t="s">
        <v>737</v>
      </c>
      <c r="C28" s="174">
        <v>8957.5</v>
      </c>
      <c r="D28" s="174">
        <v>8957.5</v>
      </c>
      <c r="E28" s="174">
        <v>8957.5</v>
      </c>
      <c r="F28" s="174">
        <v>8957.5</v>
      </c>
      <c r="G28" s="174">
        <v>9137.5</v>
      </c>
      <c r="H28" s="174">
        <v>9098.5</v>
      </c>
    </row>
    <row r="29" spans="1:8" ht="12.75">
      <c r="A29" s="172"/>
      <c r="B29" s="173" t="s">
        <v>841</v>
      </c>
      <c r="C29" s="174">
        <f>0.974*WinterCapacities!B478</f>
        <v>0</v>
      </c>
      <c r="D29" s="174">
        <f>0.974*WinterCapacities!C478</f>
        <v>778.713</v>
      </c>
      <c r="E29" s="174">
        <f>0.974*WinterCapacities!D478</f>
        <v>1143.963</v>
      </c>
      <c r="F29" s="174">
        <f>0.974*WinterCapacities!E478</f>
        <v>1143.963</v>
      </c>
      <c r="G29" s="174">
        <f>0.974*WinterCapacities!F478</f>
        <v>1143.963</v>
      </c>
      <c r="H29" s="174">
        <f>0.974*WinterCapacities!G478</f>
        <v>1143.963</v>
      </c>
    </row>
    <row r="30" spans="1:8" ht="12.75">
      <c r="A30" s="172"/>
      <c r="B30" s="173" t="s">
        <v>738</v>
      </c>
      <c r="C30" s="174">
        <f>WinterCapacities!B484</f>
        <v>0</v>
      </c>
      <c r="D30" s="174">
        <f>WinterCapacities!C484</f>
        <v>397</v>
      </c>
      <c r="E30" s="174">
        <f>WinterCapacities!D484</f>
        <v>462</v>
      </c>
      <c r="F30" s="174">
        <f>WinterCapacities!E484</f>
        <v>462</v>
      </c>
      <c r="G30" s="174">
        <f>WinterCapacities!F484</f>
        <v>462</v>
      </c>
      <c r="H30" s="174">
        <f>WinterCapacities!G484</f>
        <v>462</v>
      </c>
    </row>
    <row r="31" spans="1:8" ht="12.75">
      <c r="A31" s="172"/>
      <c r="B31" s="175" t="s">
        <v>653</v>
      </c>
      <c r="C31" s="176">
        <f aca="true" t="shared" si="4" ref="C31:H31">C23-C25-C29-C27-C28-C26-C30</f>
        <v>71828.79960000003</v>
      </c>
      <c r="D31" s="176">
        <f t="shared" si="4"/>
        <v>72180.58660000002</v>
      </c>
      <c r="E31" s="176">
        <f t="shared" si="4"/>
        <v>71934.33660000002</v>
      </c>
      <c r="F31" s="176">
        <f t="shared" si="4"/>
        <v>71929.33660000002</v>
      </c>
      <c r="G31" s="176">
        <f t="shared" si="4"/>
        <v>72344.33660000002</v>
      </c>
      <c r="H31" s="176">
        <f t="shared" si="4"/>
        <v>72403.33660000002</v>
      </c>
    </row>
    <row r="32" spans="1:8" ht="12.75" customHeight="1">
      <c r="A32" s="81"/>
      <c r="B32" s="129"/>
      <c r="C32" s="131"/>
      <c r="D32" s="131"/>
      <c r="E32" s="131"/>
      <c r="F32" s="131"/>
      <c r="G32" s="131"/>
      <c r="H32" s="131"/>
    </row>
    <row r="33" spans="2:8" ht="12.75" customHeight="1">
      <c r="B33" s="44" t="s">
        <v>739</v>
      </c>
      <c r="C33" s="45">
        <f aca="true" t="shared" si="5" ref="C33:H33">(C31-C9)/C9</f>
        <v>0.6473361832901412</v>
      </c>
      <c r="D33" s="45">
        <f t="shared" si="5"/>
        <v>0.6322325222739819</v>
      </c>
      <c r="E33" s="45">
        <f t="shared" si="5"/>
        <v>0.5836195975695673</v>
      </c>
      <c r="F33" s="45">
        <f t="shared" si="5"/>
        <v>0.5484658701455271</v>
      </c>
      <c r="G33" s="45">
        <f t="shared" si="5"/>
        <v>0.5279280349750787</v>
      </c>
      <c r="H33" s="45">
        <f t="shared" si="5"/>
        <v>0.5036100886756801</v>
      </c>
    </row>
    <row r="34" ht="12.75" customHeight="1">
      <c r="B34" t="s">
        <v>614</v>
      </c>
    </row>
    <row r="35" spans="1:8" ht="12.75" customHeight="1">
      <c r="A35" s="254"/>
      <c r="B35" s="254"/>
      <c r="C35" s="254"/>
      <c r="D35" s="254"/>
      <c r="E35" s="254"/>
      <c r="F35" s="254"/>
      <c r="G35" s="254"/>
      <c r="H35" s="254"/>
    </row>
    <row r="36" spans="1:8" ht="12.75" customHeight="1">
      <c r="A36" s="57"/>
      <c r="C36" s="79"/>
      <c r="D36" s="79"/>
      <c r="E36" s="79"/>
      <c r="F36" s="79"/>
      <c r="G36" s="28"/>
      <c r="H36" s="28"/>
    </row>
    <row r="37" spans="1:8" ht="12.75" customHeight="1">
      <c r="A37" s="255"/>
      <c r="B37" s="255"/>
      <c r="C37" s="255"/>
      <c r="D37" s="255"/>
      <c r="E37" s="255"/>
      <c r="F37" s="255"/>
      <c r="G37" s="255"/>
      <c r="H37" s="255"/>
    </row>
    <row r="38" spans="1:8" ht="12.75" customHeight="1">
      <c r="A38" s="254"/>
      <c r="B38" s="254"/>
      <c r="C38" s="254"/>
      <c r="D38" s="254"/>
      <c r="E38" s="254"/>
      <c r="F38" s="254"/>
      <c r="G38" s="254"/>
      <c r="H38" s="254"/>
    </row>
    <row r="39" ht="12.75" customHeight="1"/>
    <row r="40" ht="12.75" customHeight="1"/>
    <row r="41" ht="12.75" customHeight="1"/>
    <row r="42" spans="4:8" ht="12.75" customHeight="1">
      <c r="D42" s="209"/>
      <c r="E42" s="209"/>
      <c r="F42" s="209"/>
      <c r="G42" s="209"/>
      <c r="H42" s="209"/>
    </row>
    <row r="43" ht="12.75" customHeight="1">
      <c r="G43" s="209"/>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mergeCells count="9">
    <mergeCell ref="J1:Q1"/>
    <mergeCell ref="J2:Q2"/>
    <mergeCell ref="A1:H1"/>
    <mergeCell ref="A2:H2"/>
    <mergeCell ref="A38:H38"/>
    <mergeCell ref="A37:H37"/>
    <mergeCell ref="J3:Q4"/>
    <mergeCell ref="A3:H3"/>
    <mergeCell ref="A35:H35"/>
  </mergeCells>
  <printOptions horizontalCentered="1"/>
  <pageMargins left="0.5" right="0.25" top="1" bottom="1" header="0.5" footer="0.5"/>
  <pageSetup fitToHeight="3" fitToWidth="2" horizontalDpi="300" verticalDpi="300" orientation="portrait" scale="98" r:id="rId2"/>
  <headerFooter alignWithMargins="0">
    <oddHeader>&amp;LCDR Report - Winter Summary&amp;R June 2006</oddHeader>
    <oddFooter>&amp;CWinter Summary - &amp;P of &amp;N</oddFooter>
  </headerFooter>
  <drawing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O1"/>
  <sheetViews>
    <sheetView showGridLines="0" workbookViewId="0" topLeftCell="A1">
      <selection activeCell="A1" sqref="A1:O1"/>
    </sheetView>
  </sheetViews>
  <sheetFormatPr defaultColWidth="9.140625" defaultRowHeight="12.75"/>
  <sheetData>
    <row r="1" spans="1:15" ht="30" customHeight="1">
      <c r="A1" s="259" t="s">
        <v>794</v>
      </c>
      <c r="B1" s="259"/>
      <c r="C1" s="259"/>
      <c r="D1" s="259"/>
      <c r="E1" s="259"/>
      <c r="F1" s="259"/>
      <c r="G1" s="259"/>
      <c r="H1" s="259"/>
      <c r="I1" s="259"/>
      <c r="J1" s="259"/>
      <c r="K1" s="259"/>
      <c r="L1" s="259"/>
      <c r="M1" s="259"/>
      <c r="N1" s="259"/>
      <c r="O1" s="259"/>
    </row>
  </sheetData>
  <mergeCells count="1">
    <mergeCell ref="A1:O1"/>
  </mergeCells>
  <printOptions horizontalCentered="1"/>
  <pageMargins left="0.25" right="0.25" top="1" bottom="1" header="0.5" footer="0.5"/>
  <pageSetup fitToHeight="1" fitToWidth="1" horizontalDpi="300" verticalDpi="300" orientation="portrait" scale="68" r:id="rId2"/>
  <headerFooter alignWithMargins="0">
    <oddHeader>&amp;LCDR Report - Long-Term Projections&amp;RJune 2006</oddHeader>
    <oddFooter>&amp;CLong-Term Projections - 1 of 1</oddFooter>
  </headerFooter>
  <drawing r:id="rId1"/>
</worksheet>
</file>

<file path=xl/worksheets/sheet9.xml><?xml version="1.0" encoding="utf-8"?>
<worksheet xmlns="http://schemas.openxmlformats.org/spreadsheetml/2006/main" xmlns:r="http://schemas.openxmlformats.org/officeDocument/2006/relationships">
  <sheetPr>
    <tabColor indexed="50"/>
  </sheetPr>
  <dimension ref="B1:BC93"/>
  <sheetViews>
    <sheetView showGridLines="0" workbookViewId="0" topLeftCell="A1">
      <selection activeCell="B1" sqref="B1:H2"/>
    </sheetView>
  </sheetViews>
  <sheetFormatPr defaultColWidth="9.140625" defaultRowHeight="12.75"/>
  <cols>
    <col min="1" max="1" width="4.140625" style="0" customWidth="1"/>
    <col min="2" max="2" width="14.57421875" style="0" customWidth="1"/>
    <col min="8" max="8" width="9.28125" style="0" customWidth="1"/>
    <col min="9" max="9" width="9.140625" style="0" hidden="1" customWidth="1"/>
    <col min="10" max="11" width="4.7109375" style="0" customWidth="1"/>
    <col min="12" max="12" width="14.57421875" style="0" customWidth="1"/>
    <col min="19" max="20" width="4.7109375" style="0" customWidth="1"/>
    <col min="21" max="21" width="14.57421875" style="0" customWidth="1"/>
    <col min="28" max="29" width="4.7109375" style="0" customWidth="1"/>
    <col min="30" max="30" width="14.57421875" style="0" customWidth="1"/>
    <col min="37" max="38" width="4.7109375" style="0" customWidth="1"/>
    <col min="39" max="39" width="14.57421875" style="0" customWidth="1"/>
    <col min="46" max="47" width="4.7109375" style="0" customWidth="1"/>
    <col min="48" max="48" width="14.57421875" style="0" customWidth="1"/>
    <col min="55" max="55" width="4.7109375" style="0" customWidth="1"/>
  </cols>
  <sheetData>
    <row r="1" spans="2:54" ht="12.75" customHeight="1">
      <c r="B1" s="261" t="s">
        <v>680</v>
      </c>
      <c r="C1" s="261"/>
      <c r="D1" s="261"/>
      <c r="E1" s="261"/>
      <c r="F1" s="261"/>
      <c r="G1" s="261"/>
      <c r="H1" s="261"/>
      <c r="L1" s="261" t="s">
        <v>682</v>
      </c>
      <c r="M1" s="261"/>
      <c r="N1" s="261"/>
      <c r="O1" s="261"/>
      <c r="P1" s="261"/>
      <c r="Q1" s="261"/>
      <c r="R1" s="261"/>
      <c r="S1" s="67"/>
      <c r="U1" s="261" t="s">
        <v>683</v>
      </c>
      <c r="V1" s="261"/>
      <c r="W1" s="261"/>
      <c r="X1" s="261"/>
      <c r="Y1" s="261"/>
      <c r="Z1" s="261"/>
      <c r="AA1" s="261"/>
      <c r="AB1" s="67"/>
      <c r="AD1" s="261" t="s">
        <v>37</v>
      </c>
      <c r="AE1" s="261"/>
      <c r="AF1" s="261"/>
      <c r="AG1" s="261"/>
      <c r="AH1" s="261"/>
      <c r="AI1" s="261"/>
      <c r="AJ1" s="261"/>
      <c r="AK1" s="67"/>
      <c r="AM1" s="261" t="s">
        <v>684</v>
      </c>
      <c r="AN1" s="261"/>
      <c r="AO1" s="261"/>
      <c r="AP1" s="261"/>
      <c r="AQ1" s="261"/>
      <c r="AR1" s="261"/>
      <c r="AS1" s="261"/>
      <c r="AT1" s="67"/>
      <c r="AV1" s="261" t="s">
        <v>685</v>
      </c>
      <c r="AW1" s="261"/>
      <c r="AX1" s="261"/>
      <c r="AY1" s="261"/>
      <c r="AZ1" s="261"/>
      <c r="BA1" s="261"/>
      <c r="BB1" s="261"/>
    </row>
    <row r="2" spans="2:54" ht="12.75" customHeight="1">
      <c r="B2" s="261"/>
      <c r="C2" s="261"/>
      <c r="D2" s="261"/>
      <c r="E2" s="261"/>
      <c r="F2" s="261"/>
      <c r="G2" s="261"/>
      <c r="H2" s="261"/>
      <c r="L2" s="261"/>
      <c r="M2" s="261"/>
      <c r="N2" s="261"/>
      <c r="O2" s="261"/>
      <c r="P2" s="261"/>
      <c r="Q2" s="261"/>
      <c r="R2" s="261"/>
      <c r="S2" s="67"/>
      <c r="U2" s="261"/>
      <c r="V2" s="261"/>
      <c r="W2" s="261"/>
      <c r="X2" s="261"/>
      <c r="Y2" s="261"/>
      <c r="Z2" s="261"/>
      <c r="AA2" s="261"/>
      <c r="AB2" s="67"/>
      <c r="AD2" s="261"/>
      <c r="AE2" s="261"/>
      <c r="AF2" s="261"/>
      <c r="AG2" s="261"/>
      <c r="AH2" s="261"/>
      <c r="AI2" s="261"/>
      <c r="AJ2" s="261"/>
      <c r="AK2" s="67"/>
      <c r="AM2" s="261"/>
      <c r="AN2" s="261"/>
      <c r="AO2" s="261"/>
      <c r="AP2" s="261"/>
      <c r="AQ2" s="261"/>
      <c r="AR2" s="261"/>
      <c r="AS2" s="261"/>
      <c r="AT2" s="67"/>
      <c r="AV2" s="261"/>
      <c r="AW2" s="261"/>
      <c r="AX2" s="261"/>
      <c r="AY2" s="261"/>
      <c r="AZ2" s="261"/>
      <c r="BA2" s="261"/>
      <c r="BB2" s="261"/>
    </row>
    <row r="3" spans="2:54" s="81" customFormat="1" ht="12.75" customHeight="1">
      <c r="B3" s="67"/>
      <c r="C3" s="67"/>
      <c r="D3" s="67"/>
      <c r="E3" s="67"/>
      <c r="F3" s="67"/>
      <c r="G3" s="67"/>
      <c r="H3" s="67"/>
      <c r="L3" s="67"/>
      <c r="M3" s="67"/>
      <c r="N3" s="67"/>
      <c r="O3" s="67"/>
      <c r="P3" s="67"/>
      <c r="Q3" s="67"/>
      <c r="R3" s="67"/>
      <c r="S3" s="67"/>
      <c r="U3" s="67"/>
      <c r="V3" s="67"/>
      <c r="W3" s="67"/>
      <c r="X3" s="67"/>
      <c r="Y3" s="67"/>
      <c r="Z3" s="67"/>
      <c r="AA3" s="67"/>
      <c r="AB3" s="67"/>
      <c r="AD3" s="67"/>
      <c r="AE3" s="67"/>
      <c r="AF3" s="67"/>
      <c r="AG3" s="67"/>
      <c r="AH3" s="67"/>
      <c r="AI3" s="67"/>
      <c r="AJ3" s="67"/>
      <c r="AK3" s="67"/>
      <c r="AM3" s="67"/>
      <c r="AN3" s="67"/>
      <c r="AO3" s="67"/>
      <c r="AP3" s="67"/>
      <c r="AQ3" s="67"/>
      <c r="AR3" s="67"/>
      <c r="AS3" s="67"/>
      <c r="AT3" s="67"/>
      <c r="AV3" s="67"/>
      <c r="AW3" s="67"/>
      <c r="AX3" s="67"/>
      <c r="AY3" s="67"/>
      <c r="AZ3" s="67"/>
      <c r="BA3" s="67"/>
      <c r="BB3" s="67"/>
    </row>
    <row r="4" spans="2:54" s="81" customFormat="1" ht="66" customHeight="1">
      <c r="B4" s="254" t="s">
        <v>848</v>
      </c>
      <c r="C4" s="254"/>
      <c r="D4" s="254"/>
      <c r="E4" s="254"/>
      <c r="F4" s="254"/>
      <c r="G4" s="254"/>
      <c r="H4" s="254"/>
      <c r="L4" s="254" t="s">
        <v>848</v>
      </c>
      <c r="M4" s="254"/>
      <c r="N4" s="254"/>
      <c r="O4" s="254"/>
      <c r="P4" s="254"/>
      <c r="Q4" s="254"/>
      <c r="R4" s="254"/>
      <c r="S4" s="79"/>
      <c r="U4" s="254" t="s">
        <v>848</v>
      </c>
      <c r="V4" s="254"/>
      <c r="W4" s="254"/>
      <c r="X4" s="254"/>
      <c r="Y4" s="254"/>
      <c r="Z4" s="254"/>
      <c r="AA4" s="254"/>
      <c r="AB4" s="79"/>
      <c r="AD4" s="254" t="s">
        <v>848</v>
      </c>
      <c r="AE4" s="254"/>
      <c r="AF4" s="254"/>
      <c r="AG4" s="254"/>
      <c r="AH4" s="254"/>
      <c r="AI4" s="254"/>
      <c r="AJ4" s="254"/>
      <c r="AK4" s="79"/>
      <c r="AM4" s="254" t="s">
        <v>848</v>
      </c>
      <c r="AN4" s="254"/>
      <c r="AO4" s="254"/>
      <c r="AP4" s="254"/>
      <c r="AQ4" s="254"/>
      <c r="AR4" s="254"/>
      <c r="AS4" s="254"/>
      <c r="AT4" s="79"/>
      <c r="AV4" s="254" t="s">
        <v>848</v>
      </c>
      <c r="AW4" s="254"/>
      <c r="AX4" s="254"/>
      <c r="AY4" s="254"/>
      <c r="AZ4" s="254"/>
      <c r="BA4" s="254"/>
      <c r="BB4" s="254"/>
    </row>
    <row r="5" spans="2:55" s="81" customFormat="1" ht="12.75" customHeight="1">
      <c r="B5" s="256"/>
      <c r="C5" s="256"/>
      <c r="D5" s="256"/>
      <c r="E5" s="256"/>
      <c r="F5" s="256"/>
      <c r="G5" s="256"/>
      <c r="H5" s="256"/>
      <c r="I5" s="256"/>
      <c r="L5" s="256"/>
      <c r="M5" s="256"/>
      <c r="N5" s="256"/>
      <c r="O5" s="256"/>
      <c r="P5" s="256"/>
      <c r="Q5" s="256"/>
      <c r="R5" s="256"/>
      <c r="S5" s="256"/>
      <c r="U5" s="256"/>
      <c r="V5" s="256"/>
      <c r="W5" s="256"/>
      <c r="X5" s="256"/>
      <c r="Y5" s="256"/>
      <c r="Z5" s="256"/>
      <c r="AA5" s="256"/>
      <c r="AB5" s="256"/>
      <c r="AD5" s="256"/>
      <c r="AE5" s="256"/>
      <c r="AF5" s="256"/>
      <c r="AG5" s="256"/>
      <c r="AH5" s="256"/>
      <c r="AI5" s="256"/>
      <c r="AJ5" s="256"/>
      <c r="AK5" s="256"/>
      <c r="AM5" s="256"/>
      <c r="AN5" s="256"/>
      <c r="AO5" s="256"/>
      <c r="AP5" s="256"/>
      <c r="AQ5" s="256"/>
      <c r="AR5" s="256"/>
      <c r="AS5" s="256"/>
      <c r="AT5" s="256"/>
      <c r="AV5" s="256"/>
      <c r="AW5" s="256"/>
      <c r="AX5" s="256"/>
      <c r="AY5" s="256"/>
      <c r="AZ5" s="256"/>
      <c r="BA5" s="256"/>
      <c r="BB5" s="256"/>
      <c r="BC5" s="256"/>
    </row>
    <row r="6" spans="2:55" s="81" customFormat="1" ht="12.75" customHeight="1">
      <c r="B6" s="256"/>
      <c r="C6" s="256"/>
      <c r="D6" s="256"/>
      <c r="E6" s="256"/>
      <c r="F6" s="256"/>
      <c r="G6" s="256"/>
      <c r="H6" s="256"/>
      <c r="I6" s="256"/>
      <c r="L6" s="256"/>
      <c r="M6" s="256"/>
      <c r="N6" s="256"/>
      <c r="O6" s="256"/>
      <c r="P6" s="256"/>
      <c r="Q6" s="256"/>
      <c r="R6" s="256"/>
      <c r="S6" s="256"/>
      <c r="U6" s="256"/>
      <c r="V6" s="256"/>
      <c r="W6" s="256"/>
      <c r="X6" s="256"/>
      <c r="Y6" s="256"/>
      <c r="Z6" s="256"/>
      <c r="AA6" s="256"/>
      <c r="AB6" s="256"/>
      <c r="AD6" s="256"/>
      <c r="AE6" s="256"/>
      <c r="AF6" s="256"/>
      <c r="AG6" s="256"/>
      <c r="AH6" s="256"/>
      <c r="AI6" s="256"/>
      <c r="AJ6" s="256"/>
      <c r="AK6" s="256"/>
      <c r="AM6" s="256"/>
      <c r="AN6" s="256"/>
      <c r="AO6" s="256"/>
      <c r="AP6" s="256"/>
      <c r="AQ6" s="256"/>
      <c r="AR6" s="256"/>
      <c r="AS6" s="256"/>
      <c r="AT6" s="256"/>
      <c r="AV6" s="256"/>
      <c r="AW6" s="256"/>
      <c r="AX6" s="256"/>
      <c r="AY6" s="256"/>
      <c r="AZ6" s="256"/>
      <c r="BA6" s="256"/>
      <c r="BB6" s="256"/>
      <c r="BC6" s="256"/>
    </row>
    <row r="7" spans="2:54" ht="12.75" customHeight="1">
      <c r="B7" s="6"/>
      <c r="C7" s="260" t="s">
        <v>596</v>
      </c>
      <c r="D7" s="260"/>
      <c r="E7" s="260"/>
      <c r="F7" s="260"/>
      <c r="G7" s="260"/>
      <c r="H7" s="260"/>
      <c r="L7" s="6"/>
      <c r="M7" s="260" t="s">
        <v>596</v>
      </c>
      <c r="N7" s="260"/>
      <c r="O7" s="260"/>
      <c r="P7" s="260"/>
      <c r="Q7" s="260"/>
      <c r="R7" s="260"/>
      <c r="S7" s="117"/>
      <c r="U7" s="6"/>
      <c r="V7" s="260" t="s">
        <v>596</v>
      </c>
      <c r="W7" s="260"/>
      <c r="X7" s="260"/>
      <c r="Y7" s="260"/>
      <c r="Z7" s="260"/>
      <c r="AA7" s="260"/>
      <c r="AB7" s="117"/>
      <c r="AD7" s="6"/>
      <c r="AE7" s="260" t="s">
        <v>596</v>
      </c>
      <c r="AF7" s="260"/>
      <c r="AG7" s="260"/>
      <c r="AH7" s="260"/>
      <c r="AI7" s="260"/>
      <c r="AJ7" s="260"/>
      <c r="AK7" s="117"/>
      <c r="AM7" s="6"/>
      <c r="AN7" s="260" t="s">
        <v>596</v>
      </c>
      <c r="AO7" s="260"/>
      <c r="AP7" s="260"/>
      <c r="AQ7" s="260"/>
      <c r="AR7" s="260"/>
      <c r="AS7" s="260"/>
      <c r="AT7" s="117"/>
      <c r="AV7" s="6"/>
      <c r="AW7" s="260" t="s">
        <v>596</v>
      </c>
      <c r="AX7" s="260"/>
      <c r="AY7" s="260"/>
      <c r="AZ7" s="260"/>
      <c r="BA7" s="260"/>
      <c r="BB7" s="260"/>
    </row>
    <row r="8" spans="2:54" ht="12.75" customHeight="1">
      <c r="B8" s="6" t="s">
        <v>595</v>
      </c>
      <c r="C8" s="24">
        <v>2006</v>
      </c>
      <c r="D8" s="24">
        <v>2007</v>
      </c>
      <c r="E8" s="24">
        <v>2008</v>
      </c>
      <c r="F8" s="24">
        <v>2009</v>
      </c>
      <c r="G8" s="24">
        <v>2010</v>
      </c>
      <c r="H8" s="27">
        <v>2011</v>
      </c>
      <c r="L8" s="6" t="s">
        <v>595</v>
      </c>
      <c r="M8" s="24">
        <v>2006</v>
      </c>
      <c r="N8" s="24">
        <v>2007</v>
      </c>
      <c r="O8" s="24">
        <v>2008</v>
      </c>
      <c r="P8" s="24">
        <v>2009</v>
      </c>
      <c r="Q8" s="24">
        <v>2010</v>
      </c>
      <c r="R8" s="27">
        <v>2011</v>
      </c>
      <c r="S8" s="24"/>
      <c r="U8" s="6" t="s">
        <v>595</v>
      </c>
      <c r="V8" s="24">
        <v>2006</v>
      </c>
      <c r="W8" s="24">
        <v>2007</v>
      </c>
      <c r="X8" s="24">
        <v>2008</v>
      </c>
      <c r="Y8" s="24">
        <v>2009</v>
      </c>
      <c r="Z8" s="24">
        <v>2010</v>
      </c>
      <c r="AA8" s="27">
        <v>2011</v>
      </c>
      <c r="AB8" s="24"/>
      <c r="AD8" s="6" t="s">
        <v>595</v>
      </c>
      <c r="AE8" s="24">
        <v>2006</v>
      </c>
      <c r="AF8" s="24">
        <v>2007</v>
      </c>
      <c r="AG8" s="24">
        <v>2008</v>
      </c>
      <c r="AH8" s="24">
        <v>2009</v>
      </c>
      <c r="AI8" s="24">
        <v>2010</v>
      </c>
      <c r="AJ8" s="27">
        <v>2011</v>
      </c>
      <c r="AK8" s="24"/>
      <c r="AM8" s="6" t="s">
        <v>595</v>
      </c>
      <c r="AN8" s="24">
        <v>2006</v>
      </c>
      <c r="AO8" s="24">
        <v>2007</v>
      </c>
      <c r="AP8" s="24">
        <v>2008</v>
      </c>
      <c r="AQ8" s="24">
        <v>2009</v>
      </c>
      <c r="AR8" s="24">
        <v>2010</v>
      </c>
      <c r="AS8" s="27">
        <v>2011</v>
      </c>
      <c r="AT8" s="24"/>
      <c r="AV8" s="6" t="s">
        <v>595</v>
      </c>
      <c r="AW8" s="24">
        <v>2006</v>
      </c>
      <c r="AX8" s="24">
        <v>2007</v>
      </c>
      <c r="AY8" s="24">
        <v>2008</v>
      </c>
      <c r="AZ8" s="24">
        <v>2009</v>
      </c>
      <c r="BA8" s="24">
        <v>2010</v>
      </c>
      <c r="BB8" s="27">
        <v>2011</v>
      </c>
    </row>
    <row r="9" spans="2:54" ht="12.75">
      <c r="B9" s="6"/>
      <c r="C9" s="24"/>
      <c r="D9" s="24"/>
      <c r="E9" s="24"/>
      <c r="F9" s="24"/>
      <c r="G9" s="24"/>
      <c r="H9" s="24"/>
      <c r="L9" s="6"/>
      <c r="M9" s="24"/>
      <c r="N9" s="24"/>
      <c r="O9" s="24"/>
      <c r="P9" s="24"/>
      <c r="Q9" s="24"/>
      <c r="R9" s="24"/>
      <c r="S9" s="24"/>
      <c r="U9" s="6"/>
      <c r="V9" s="24"/>
      <c r="W9" s="24"/>
      <c r="X9" s="24"/>
      <c r="Y9" s="24"/>
      <c r="Z9" s="24"/>
      <c r="AA9" s="24"/>
      <c r="AB9" s="24"/>
      <c r="AD9" s="6"/>
      <c r="AE9" s="24"/>
      <c r="AF9" s="24"/>
      <c r="AG9" s="24"/>
      <c r="AH9" s="24"/>
      <c r="AI9" s="24"/>
      <c r="AJ9" s="24"/>
      <c r="AK9" s="24"/>
      <c r="AM9" s="6"/>
      <c r="AN9" s="24"/>
      <c r="AO9" s="24"/>
      <c r="AP9" s="24"/>
      <c r="AQ9" s="24"/>
      <c r="AR9" s="24"/>
      <c r="AS9" s="24"/>
      <c r="AT9" s="24"/>
      <c r="AV9" s="6"/>
      <c r="AW9" s="24"/>
      <c r="AX9" s="24"/>
      <c r="AY9" s="24"/>
      <c r="AZ9" s="24"/>
      <c r="BA9" s="24"/>
      <c r="BB9" s="24"/>
    </row>
    <row r="10" spans="2:54" ht="12.75">
      <c r="B10" s="6" t="s">
        <v>599</v>
      </c>
      <c r="C10" s="10">
        <v>55496</v>
      </c>
      <c r="D10" s="10">
        <v>56204</v>
      </c>
      <c r="E10" s="10">
        <v>55515</v>
      </c>
      <c r="F10" s="10">
        <v>55457</v>
      </c>
      <c r="G10" s="10">
        <v>55457</v>
      </c>
      <c r="H10" s="10">
        <v>55457</v>
      </c>
      <c r="L10" s="6" t="s">
        <v>599</v>
      </c>
      <c r="M10" s="4">
        <v>14565</v>
      </c>
      <c r="N10" s="4">
        <v>14721</v>
      </c>
      <c r="O10" s="4">
        <v>14435</v>
      </c>
      <c r="P10" s="4">
        <v>14435</v>
      </c>
      <c r="Q10" s="4">
        <v>14435</v>
      </c>
      <c r="R10" s="4">
        <v>14435</v>
      </c>
      <c r="S10" s="4"/>
      <c r="U10" s="6" t="s">
        <v>599</v>
      </c>
      <c r="V10" s="4">
        <v>18384</v>
      </c>
      <c r="W10" s="4">
        <v>18384</v>
      </c>
      <c r="X10" s="4">
        <v>18384</v>
      </c>
      <c r="Y10" s="4">
        <v>18384</v>
      </c>
      <c r="Z10" s="4">
        <v>18384</v>
      </c>
      <c r="AA10" s="4">
        <v>18384</v>
      </c>
      <c r="AB10" s="4"/>
      <c r="AD10" s="6" t="s">
        <v>599</v>
      </c>
      <c r="AE10" s="4">
        <v>3648</v>
      </c>
      <c r="AF10" s="4">
        <v>3648</v>
      </c>
      <c r="AG10" s="4">
        <v>3648</v>
      </c>
      <c r="AH10" s="4">
        <v>3648</v>
      </c>
      <c r="AI10" s="4">
        <v>3648</v>
      </c>
      <c r="AJ10" s="4">
        <v>3648</v>
      </c>
      <c r="AK10" s="4"/>
      <c r="AM10" s="6" t="s">
        <v>599</v>
      </c>
      <c r="AN10" s="4">
        <v>14782</v>
      </c>
      <c r="AO10" s="4">
        <v>15057</v>
      </c>
      <c r="AP10" s="4">
        <v>14654</v>
      </c>
      <c r="AQ10" s="4">
        <v>14596</v>
      </c>
      <c r="AR10" s="4">
        <v>14596</v>
      </c>
      <c r="AS10" s="4">
        <v>14596</v>
      </c>
      <c r="AT10" s="4"/>
      <c r="AV10" s="6" t="s">
        <v>599</v>
      </c>
      <c r="AW10" s="4">
        <v>4117</v>
      </c>
      <c r="AX10" s="4">
        <v>4394</v>
      </c>
      <c r="AY10" s="4">
        <v>4394</v>
      </c>
      <c r="AZ10" s="4">
        <v>4394</v>
      </c>
      <c r="BA10" s="4">
        <v>4394</v>
      </c>
      <c r="BB10" s="4">
        <v>4394</v>
      </c>
    </row>
    <row r="11" spans="2:54" ht="12.75">
      <c r="B11" s="6" t="s">
        <v>597</v>
      </c>
      <c r="C11" s="10">
        <v>15729</v>
      </c>
      <c r="D11" s="10">
        <v>15729</v>
      </c>
      <c r="E11" s="10">
        <v>15729</v>
      </c>
      <c r="F11" s="10">
        <v>15729</v>
      </c>
      <c r="G11" s="10">
        <v>16479</v>
      </c>
      <c r="H11" s="10">
        <v>16479</v>
      </c>
      <c r="L11" s="6" t="s">
        <v>597</v>
      </c>
      <c r="M11" s="4">
        <v>2466</v>
      </c>
      <c r="N11" s="4">
        <v>2466</v>
      </c>
      <c r="O11" s="4">
        <v>2466</v>
      </c>
      <c r="P11" s="4">
        <v>2466</v>
      </c>
      <c r="Q11" s="4">
        <v>2466</v>
      </c>
      <c r="R11" s="4">
        <v>2466</v>
      </c>
      <c r="S11" s="4"/>
      <c r="U11" s="6" t="s">
        <v>597</v>
      </c>
      <c r="V11" s="4">
        <v>6132</v>
      </c>
      <c r="W11" s="4">
        <v>6132</v>
      </c>
      <c r="X11" s="4">
        <v>6132</v>
      </c>
      <c r="Y11" s="4">
        <v>6132</v>
      </c>
      <c r="Z11" s="4">
        <v>6132</v>
      </c>
      <c r="AA11" s="4">
        <v>6132</v>
      </c>
      <c r="AB11" s="4"/>
      <c r="AD11" s="6" t="s">
        <v>597</v>
      </c>
      <c r="AE11" s="4">
        <v>1919</v>
      </c>
      <c r="AF11" s="4">
        <v>1919</v>
      </c>
      <c r="AG11" s="4">
        <v>1919</v>
      </c>
      <c r="AH11" s="4">
        <v>1919</v>
      </c>
      <c r="AI11" s="4">
        <v>1919</v>
      </c>
      <c r="AJ11" s="4">
        <v>1919</v>
      </c>
      <c r="AK11" s="4"/>
      <c r="AM11" s="6" t="s">
        <v>597</v>
      </c>
      <c r="AN11" s="4">
        <v>4618</v>
      </c>
      <c r="AO11" s="4">
        <v>4618</v>
      </c>
      <c r="AP11" s="4">
        <v>4618</v>
      </c>
      <c r="AQ11" s="4">
        <v>4618</v>
      </c>
      <c r="AR11" s="4">
        <v>5368</v>
      </c>
      <c r="AS11" s="4">
        <v>5368</v>
      </c>
      <c r="AT11" s="4"/>
      <c r="AV11" s="6" t="s">
        <v>597</v>
      </c>
      <c r="AW11" s="4">
        <v>594</v>
      </c>
      <c r="AX11" s="4">
        <v>594</v>
      </c>
      <c r="AY11" s="4">
        <v>594</v>
      </c>
      <c r="AZ11" s="4">
        <v>594</v>
      </c>
      <c r="BA11" s="4">
        <v>594</v>
      </c>
      <c r="BB11" s="4">
        <v>594</v>
      </c>
    </row>
    <row r="12" spans="2:54" ht="12.75">
      <c r="B12" s="6" t="s">
        <v>600</v>
      </c>
      <c r="C12" s="10">
        <v>4887</v>
      </c>
      <c r="D12" s="10">
        <v>4887</v>
      </c>
      <c r="E12" s="10">
        <v>4887</v>
      </c>
      <c r="F12" s="10">
        <v>4887</v>
      </c>
      <c r="G12" s="10">
        <v>4887</v>
      </c>
      <c r="H12" s="10">
        <v>4887</v>
      </c>
      <c r="L12" s="6" t="s">
        <v>600</v>
      </c>
      <c r="M12" s="4">
        <v>0</v>
      </c>
      <c r="N12" s="4">
        <v>0</v>
      </c>
      <c r="O12" s="4">
        <v>0</v>
      </c>
      <c r="P12" s="4">
        <v>0</v>
      </c>
      <c r="Q12" s="4">
        <v>0</v>
      </c>
      <c r="R12" s="4">
        <v>0</v>
      </c>
      <c r="S12" s="4"/>
      <c r="U12" s="6" t="s">
        <v>600</v>
      </c>
      <c r="V12" s="4">
        <v>2327</v>
      </c>
      <c r="W12" s="4">
        <v>2327</v>
      </c>
      <c r="X12" s="4">
        <v>2327</v>
      </c>
      <c r="Y12" s="4">
        <v>2327</v>
      </c>
      <c r="Z12" s="4">
        <v>2327</v>
      </c>
      <c r="AA12" s="4">
        <v>2327</v>
      </c>
      <c r="AB12" s="4"/>
      <c r="AD12" s="6" t="s">
        <v>600</v>
      </c>
      <c r="AE12" s="4">
        <v>0</v>
      </c>
      <c r="AF12" s="4">
        <v>0</v>
      </c>
      <c r="AG12" s="4">
        <v>0</v>
      </c>
      <c r="AH12" s="4">
        <v>0</v>
      </c>
      <c r="AI12" s="4">
        <v>0</v>
      </c>
      <c r="AJ12" s="4">
        <v>0</v>
      </c>
      <c r="AK12" s="4"/>
      <c r="AM12" s="6" t="s">
        <v>600</v>
      </c>
      <c r="AN12" s="4">
        <v>2560</v>
      </c>
      <c r="AO12" s="4">
        <v>2560</v>
      </c>
      <c r="AP12" s="4">
        <v>2560</v>
      </c>
      <c r="AQ12" s="4">
        <v>2560</v>
      </c>
      <c r="AR12" s="4">
        <v>2560</v>
      </c>
      <c r="AS12" s="4">
        <v>2560</v>
      </c>
      <c r="AT12" s="4"/>
      <c r="AV12" s="6" t="s">
        <v>600</v>
      </c>
      <c r="AW12" s="4">
        <v>0</v>
      </c>
      <c r="AX12" s="4">
        <v>0</v>
      </c>
      <c r="AY12" s="4">
        <v>0</v>
      </c>
      <c r="AZ12" s="4">
        <v>0</v>
      </c>
      <c r="BA12" s="4">
        <v>0</v>
      </c>
      <c r="BB12" s="4">
        <v>0</v>
      </c>
    </row>
    <row r="13" spans="2:54" ht="12.75">
      <c r="B13" s="26" t="s">
        <v>603</v>
      </c>
      <c r="C13" s="10">
        <v>62</v>
      </c>
      <c r="D13" s="10">
        <v>89</v>
      </c>
      <c r="E13" s="10">
        <v>102</v>
      </c>
      <c r="F13" s="10">
        <v>102</v>
      </c>
      <c r="G13" s="10">
        <v>102</v>
      </c>
      <c r="H13" s="10">
        <v>102</v>
      </c>
      <c r="L13" s="26" t="s">
        <v>603</v>
      </c>
      <c r="M13" s="4">
        <v>0</v>
      </c>
      <c r="N13" s="4">
        <v>0</v>
      </c>
      <c r="O13" s="4">
        <v>0</v>
      </c>
      <c r="P13" s="4">
        <v>0</v>
      </c>
      <c r="Q13" s="4">
        <v>0</v>
      </c>
      <c r="R13" s="4">
        <v>0</v>
      </c>
      <c r="S13" s="4"/>
      <c r="U13" s="26" t="s">
        <v>603</v>
      </c>
      <c r="V13" s="4">
        <v>0</v>
      </c>
      <c r="W13" s="4">
        <v>0</v>
      </c>
      <c r="X13" s="4">
        <v>0</v>
      </c>
      <c r="Y13" s="4">
        <v>0</v>
      </c>
      <c r="Z13" s="4">
        <v>0</v>
      </c>
      <c r="AA13" s="4">
        <v>0</v>
      </c>
      <c r="AB13" s="4"/>
      <c r="AD13" s="26" t="s">
        <v>603</v>
      </c>
      <c r="AE13" s="4">
        <v>0</v>
      </c>
      <c r="AF13" s="4">
        <v>0</v>
      </c>
      <c r="AG13" s="4">
        <v>0</v>
      </c>
      <c r="AH13" s="4">
        <v>0</v>
      </c>
      <c r="AI13" s="4">
        <v>0</v>
      </c>
      <c r="AJ13" s="4">
        <v>0</v>
      </c>
      <c r="AK13" s="4"/>
      <c r="AM13" s="26" t="s">
        <v>603</v>
      </c>
      <c r="AN13" s="4">
        <v>0</v>
      </c>
      <c r="AO13" s="4">
        <v>0</v>
      </c>
      <c r="AP13" s="4">
        <v>0</v>
      </c>
      <c r="AQ13" s="4">
        <v>0</v>
      </c>
      <c r="AR13" s="4">
        <v>0</v>
      </c>
      <c r="AS13" s="4">
        <v>0</v>
      </c>
      <c r="AT13" s="4"/>
      <c r="AV13" s="26" t="s">
        <v>603</v>
      </c>
      <c r="AW13" s="4">
        <v>62</v>
      </c>
      <c r="AX13" s="4">
        <v>89</v>
      </c>
      <c r="AY13" s="4">
        <v>102</v>
      </c>
      <c r="AZ13" s="4">
        <v>102</v>
      </c>
      <c r="BA13" s="4">
        <v>102</v>
      </c>
      <c r="BB13" s="4">
        <v>102</v>
      </c>
    </row>
    <row r="14" spans="2:54" ht="12.75">
      <c r="B14" s="6" t="s">
        <v>602</v>
      </c>
      <c r="C14" s="10">
        <v>552</v>
      </c>
      <c r="D14" s="10">
        <v>552</v>
      </c>
      <c r="E14" s="10">
        <v>552</v>
      </c>
      <c r="F14" s="10">
        <v>552</v>
      </c>
      <c r="G14" s="10">
        <v>552</v>
      </c>
      <c r="H14" s="10">
        <v>552</v>
      </c>
      <c r="L14" s="6" t="s">
        <v>602</v>
      </c>
      <c r="M14" s="4">
        <v>0</v>
      </c>
      <c r="N14" s="4">
        <v>0</v>
      </c>
      <c r="O14" s="4">
        <v>0</v>
      </c>
      <c r="P14" s="4">
        <v>0</v>
      </c>
      <c r="Q14" s="4">
        <v>0</v>
      </c>
      <c r="R14" s="4">
        <v>0</v>
      </c>
      <c r="S14" s="4"/>
      <c r="U14" s="6" t="s">
        <v>602</v>
      </c>
      <c r="V14" s="4">
        <v>33</v>
      </c>
      <c r="W14" s="4">
        <v>33</v>
      </c>
      <c r="X14" s="4">
        <v>33</v>
      </c>
      <c r="Y14" s="4">
        <v>33</v>
      </c>
      <c r="Z14" s="4">
        <v>33</v>
      </c>
      <c r="AA14" s="4">
        <v>33</v>
      </c>
      <c r="AB14" s="4"/>
      <c r="AD14" s="6" t="s">
        <v>602</v>
      </c>
      <c r="AE14" s="4">
        <v>80</v>
      </c>
      <c r="AF14" s="4">
        <v>80</v>
      </c>
      <c r="AG14" s="4">
        <v>80</v>
      </c>
      <c r="AH14" s="4">
        <v>80</v>
      </c>
      <c r="AI14" s="4">
        <v>80</v>
      </c>
      <c r="AJ14" s="4">
        <v>80</v>
      </c>
      <c r="AK14" s="4"/>
      <c r="AM14" s="6" t="s">
        <v>602</v>
      </c>
      <c r="AN14" s="4">
        <v>415</v>
      </c>
      <c r="AO14" s="4">
        <v>415</v>
      </c>
      <c r="AP14" s="4">
        <v>415</v>
      </c>
      <c r="AQ14" s="4">
        <v>415</v>
      </c>
      <c r="AR14" s="4">
        <v>415</v>
      </c>
      <c r="AS14" s="4">
        <v>415</v>
      </c>
      <c r="AT14" s="4"/>
      <c r="AV14" s="6" t="s">
        <v>602</v>
      </c>
      <c r="AW14" s="4">
        <v>24</v>
      </c>
      <c r="AX14" s="4">
        <v>24</v>
      </c>
      <c r="AY14" s="4">
        <v>24</v>
      </c>
      <c r="AZ14" s="4">
        <v>24</v>
      </c>
      <c r="BA14" s="4">
        <v>24</v>
      </c>
      <c r="BB14" s="4">
        <v>24</v>
      </c>
    </row>
    <row r="15" spans="2:54" ht="12.75">
      <c r="B15" s="6" t="s">
        <v>601</v>
      </c>
      <c r="C15" s="10">
        <v>200</v>
      </c>
      <c r="D15" s="10">
        <v>200</v>
      </c>
      <c r="E15" s="10">
        <v>200</v>
      </c>
      <c r="F15" s="10">
        <v>200</v>
      </c>
      <c r="G15" s="10">
        <v>200</v>
      </c>
      <c r="H15" s="10">
        <v>200</v>
      </c>
      <c r="L15" s="6" t="s">
        <v>601</v>
      </c>
      <c r="M15" s="4">
        <v>165</v>
      </c>
      <c r="N15" s="4">
        <v>165</v>
      </c>
      <c r="O15" s="4">
        <v>165</v>
      </c>
      <c r="P15" s="4">
        <v>165</v>
      </c>
      <c r="Q15" s="4">
        <v>165</v>
      </c>
      <c r="R15" s="4">
        <v>165</v>
      </c>
      <c r="S15" s="4"/>
      <c r="U15" s="6" t="s">
        <v>601</v>
      </c>
      <c r="V15" s="4">
        <v>11</v>
      </c>
      <c r="W15" s="4">
        <v>11</v>
      </c>
      <c r="X15" s="4">
        <v>11</v>
      </c>
      <c r="Y15" s="4">
        <v>11</v>
      </c>
      <c r="Z15" s="4">
        <v>11</v>
      </c>
      <c r="AA15" s="4">
        <v>11</v>
      </c>
      <c r="AB15" s="4"/>
      <c r="AD15" s="6" t="s">
        <v>601</v>
      </c>
      <c r="AE15" s="4">
        <v>0</v>
      </c>
      <c r="AF15" s="4">
        <v>0</v>
      </c>
      <c r="AG15" s="4">
        <v>0</v>
      </c>
      <c r="AH15" s="4">
        <v>0</v>
      </c>
      <c r="AI15" s="4">
        <v>0</v>
      </c>
      <c r="AJ15" s="4">
        <v>0</v>
      </c>
      <c r="AK15" s="4"/>
      <c r="AM15" s="6" t="s">
        <v>601</v>
      </c>
      <c r="AN15" s="4">
        <v>25</v>
      </c>
      <c r="AO15" s="4">
        <v>25</v>
      </c>
      <c r="AP15" s="4">
        <v>25</v>
      </c>
      <c r="AQ15" s="4">
        <v>25</v>
      </c>
      <c r="AR15" s="4">
        <v>25</v>
      </c>
      <c r="AS15" s="4">
        <v>25</v>
      </c>
      <c r="AT15" s="4"/>
      <c r="AV15" s="6" t="s">
        <v>601</v>
      </c>
      <c r="AW15" s="4">
        <v>0</v>
      </c>
      <c r="AX15" s="4">
        <v>0</v>
      </c>
      <c r="AY15" s="4">
        <v>0</v>
      </c>
      <c r="AZ15" s="4">
        <v>0</v>
      </c>
      <c r="BA15" s="4">
        <v>0</v>
      </c>
      <c r="BB15" s="4">
        <v>0</v>
      </c>
    </row>
    <row r="16" spans="2:54" ht="12.75">
      <c r="B16" s="6" t="s">
        <v>598</v>
      </c>
      <c r="C16" s="10">
        <v>38</v>
      </c>
      <c r="D16" s="10">
        <v>38</v>
      </c>
      <c r="E16" s="10">
        <v>38</v>
      </c>
      <c r="F16" s="10">
        <v>38</v>
      </c>
      <c r="G16" s="10">
        <v>38</v>
      </c>
      <c r="H16" s="10">
        <v>38</v>
      </c>
      <c r="I16" s="10">
        <v>38</v>
      </c>
      <c r="L16" s="6" t="s">
        <v>598</v>
      </c>
      <c r="M16" s="4">
        <v>0</v>
      </c>
      <c r="N16" s="4">
        <v>0</v>
      </c>
      <c r="O16" s="4">
        <v>0</v>
      </c>
      <c r="P16" s="4">
        <v>0</v>
      </c>
      <c r="Q16" s="4">
        <v>0</v>
      </c>
      <c r="R16" s="4">
        <v>0</v>
      </c>
      <c r="S16" s="4"/>
      <c r="U16" s="6" t="s">
        <v>598</v>
      </c>
      <c r="V16" s="4">
        <v>24</v>
      </c>
      <c r="W16" s="4">
        <v>24</v>
      </c>
      <c r="X16" s="4">
        <v>24</v>
      </c>
      <c r="Y16" s="4">
        <v>24</v>
      </c>
      <c r="Z16" s="4">
        <v>24</v>
      </c>
      <c r="AA16" s="4">
        <v>24</v>
      </c>
      <c r="AB16" s="4"/>
      <c r="AD16" s="6" t="s">
        <v>598</v>
      </c>
      <c r="AE16" s="4">
        <v>0</v>
      </c>
      <c r="AF16" s="4">
        <v>0</v>
      </c>
      <c r="AG16" s="4">
        <v>0</v>
      </c>
      <c r="AH16" s="4">
        <v>0</v>
      </c>
      <c r="AI16" s="4">
        <v>0</v>
      </c>
      <c r="AJ16" s="4">
        <v>0</v>
      </c>
      <c r="AK16" s="4"/>
      <c r="AM16" s="6" t="s">
        <v>598</v>
      </c>
      <c r="AN16" s="4">
        <v>14</v>
      </c>
      <c r="AO16" s="4">
        <v>14</v>
      </c>
      <c r="AP16" s="4">
        <v>14</v>
      </c>
      <c r="AQ16" s="4">
        <v>14</v>
      </c>
      <c r="AR16" s="4">
        <v>14</v>
      </c>
      <c r="AS16" s="4">
        <v>14</v>
      </c>
      <c r="AT16" s="4"/>
      <c r="AV16" s="6" t="s">
        <v>598</v>
      </c>
      <c r="AW16" s="4">
        <v>0</v>
      </c>
      <c r="AX16" s="4">
        <v>0</v>
      </c>
      <c r="AY16" s="4">
        <v>0</v>
      </c>
      <c r="AZ16" s="4">
        <v>0</v>
      </c>
      <c r="BA16" s="4">
        <v>0</v>
      </c>
      <c r="BB16" s="4">
        <v>0</v>
      </c>
    </row>
    <row r="17" spans="2:54" ht="12.75">
      <c r="B17" s="26" t="s">
        <v>63</v>
      </c>
      <c r="C17" s="10">
        <f aca="true" t="shared" si="0" ref="C17:H17">SUM(C10:C16)</f>
        <v>76964</v>
      </c>
      <c r="D17" s="10">
        <f t="shared" si="0"/>
        <v>77699</v>
      </c>
      <c r="E17" s="10">
        <f t="shared" si="0"/>
        <v>77023</v>
      </c>
      <c r="F17" s="10">
        <f t="shared" si="0"/>
        <v>76965</v>
      </c>
      <c r="G17" s="10">
        <f t="shared" si="0"/>
        <v>77715</v>
      </c>
      <c r="H17" s="10">
        <f t="shared" si="0"/>
        <v>77715</v>
      </c>
      <c r="L17" s="26" t="s">
        <v>63</v>
      </c>
      <c r="M17" s="10">
        <f aca="true" t="shared" si="1" ref="M17:R17">SUM(M10:M16)</f>
        <v>17196</v>
      </c>
      <c r="N17" s="10">
        <f t="shared" si="1"/>
        <v>17352</v>
      </c>
      <c r="O17" s="10">
        <f t="shared" si="1"/>
        <v>17066</v>
      </c>
      <c r="P17" s="10">
        <f t="shared" si="1"/>
        <v>17066</v>
      </c>
      <c r="Q17" s="10">
        <f t="shared" si="1"/>
        <v>17066</v>
      </c>
      <c r="R17" s="10">
        <f t="shared" si="1"/>
        <v>17066</v>
      </c>
      <c r="S17" s="10"/>
      <c r="U17" s="26" t="s">
        <v>63</v>
      </c>
      <c r="V17" s="10">
        <f aca="true" t="shared" si="2" ref="V17:AA17">SUM(V10:V16)</f>
        <v>26911</v>
      </c>
      <c r="W17" s="10">
        <f t="shared" si="2"/>
        <v>26911</v>
      </c>
      <c r="X17" s="10">
        <f t="shared" si="2"/>
        <v>26911</v>
      </c>
      <c r="Y17" s="10">
        <f t="shared" si="2"/>
        <v>26911</v>
      </c>
      <c r="Z17" s="10">
        <f t="shared" si="2"/>
        <v>26911</v>
      </c>
      <c r="AA17" s="10">
        <f t="shared" si="2"/>
        <v>26911</v>
      </c>
      <c r="AB17" s="10"/>
      <c r="AD17" s="26" t="s">
        <v>63</v>
      </c>
      <c r="AE17" s="10">
        <f aca="true" t="shared" si="3" ref="AE17:AJ17">SUM(AE10:AE16)</f>
        <v>5647</v>
      </c>
      <c r="AF17" s="10">
        <f t="shared" si="3"/>
        <v>5647</v>
      </c>
      <c r="AG17" s="10">
        <f t="shared" si="3"/>
        <v>5647</v>
      </c>
      <c r="AH17" s="10">
        <f t="shared" si="3"/>
        <v>5647</v>
      </c>
      <c r="AI17" s="10">
        <f t="shared" si="3"/>
        <v>5647</v>
      </c>
      <c r="AJ17" s="10">
        <f t="shared" si="3"/>
        <v>5647</v>
      </c>
      <c r="AK17" s="10"/>
      <c r="AM17" s="26" t="s">
        <v>63</v>
      </c>
      <c r="AN17" s="10">
        <f aca="true" t="shared" si="4" ref="AN17:AS17">SUM(AN10:AN16)</f>
        <v>22414</v>
      </c>
      <c r="AO17" s="10">
        <f t="shared" si="4"/>
        <v>22689</v>
      </c>
      <c r="AP17" s="10">
        <f t="shared" si="4"/>
        <v>22286</v>
      </c>
      <c r="AQ17" s="10">
        <f t="shared" si="4"/>
        <v>22228</v>
      </c>
      <c r="AR17" s="10">
        <f t="shared" si="4"/>
        <v>22978</v>
      </c>
      <c r="AS17" s="10">
        <f t="shared" si="4"/>
        <v>22978</v>
      </c>
      <c r="AT17" s="10"/>
      <c r="AV17" s="26" t="s">
        <v>63</v>
      </c>
      <c r="AW17" s="10">
        <f aca="true" t="shared" si="5" ref="AW17:BB17">SUM(AW10:AW16)</f>
        <v>4797</v>
      </c>
      <c r="AX17" s="10">
        <f t="shared" si="5"/>
        <v>5101</v>
      </c>
      <c r="AY17" s="10">
        <f t="shared" si="5"/>
        <v>5114</v>
      </c>
      <c r="AZ17" s="10">
        <f t="shared" si="5"/>
        <v>5114</v>
      </c>
      <c r="BA17" s="10">
        <f t="shared" si="5"/>
        <v>5114</v>
      </c>
      <c r="BB17" s="10">
        <f t="shared" si="5"/>
        <v>5114</v>
      </c>
    </row>
    <row r="18" spans="2:48" ht="12.75">
      <c r="B18" s="26"/>
      <c r="C18" s="10"/>
      <c r="D18" s="10"/>
      <c r="E18" s="10"/>
      <c r="F18" s="10"/>
      <c r="G18" s="10"/>
      <c r="H18" s="10"/>
      <c r="I18" s="10"/>
      <c r="J18" s="10"/>
      <c r="L18" s="26"/>
      <c r="U18" s="26"/>
      <c r="AD18" s="26"/>
      <c r="AM18" s="26"/>
      <c r="AV18" s="26"/>
    </row>
    <row r="19" spans="2:54" ht="12.75">
      <c r="B19" s="2"/>
      <c r="C19" s="10"/>
      <c r="D19" s="10"/>
      <c r="E19" s="10"/>
      <c r="F19" s="10"/>
      <c r="G19" s="10"/>
      <c r="H19" s="10"/>
      <c r="L19" s="2"/>
      <c r="M19" s="10"/>
      <c r="N19" s="10"/>
      <c r="O19" s="10"/>
      <c r="P19" s="10"/>
      <c r="Q19" s="10"/>
      <c r="R19" s="10"/>
      <c r="S19" s="10"/>
      <c r="U19" s="2"/>
      <c r="V19" s="10"/>
      <c r="W19" s="10"/>
      <c r="X19" s="10"/>
      <c r="Y19" s="10"/>
      <c r="Z19" s="10"/>
      <c r="AA19" s="10"/>
      <c r="AB19" s="10"/>
      <c r="AD19" s="2"/>
      <c r="AE19" s="10"/>
      <c r="AF19" s="10"/>
      <c r="AG19" s="10"/>
      <c r="AH19" s="10"/>
      <c r="AI19" s="10"/>
      <c r="AJ19" s="10"/>
      <c r="AK19" s="10"/>
      <c r="AM19" s="2"/>
      <c r="AN19" s="10"/>
      <c r="AO19" s="10"/>
      <c r="AP19" s="10"/>
      <c r="AQ19" s="10"/>
      <c r="AR19" s="10"/>
      <c r="AS19" s="10"/>
      <c r="AT19" s="10"/>
      <c r="AV19" s="2"/>
      <c r="AW19" s="10"/>
      <c r="AX19" s="10"/>
      <c r="AY19" s="10"/>
      <c r="AZ19" s="10"/>
      <c r="BA19" s="10"/>
      <c r="BB19" s="10"/>
    </row>
    <row r="20" spans="2:54" ht="12.75">
      <c r="B20" s="6"/>
      <c r="C20" s="260" t="s">
        <v>604</v>
      </c>
      <c r="D20" s="260"/>
      <c r="E20" s="260"/>
      <c r="F20" s="260"/>
      <c r="G20" s="260"/>
      <c r="H20" s="260"/>
      <c r="L20" s="6"/>
      <c r="M20" s="260" t="s">
        <v>604</v>
      </c>
      <c r="N20" s="260"/>
      <c r="O20" s="260"/>
      <c r="P20" s="260"/>
      <c r="Q20" s="260"/>
      <c r="R20" s="260"/>
      <c r="S20" s="117"/>
      <c r="U20" s="6"/>
      <c r="V20" s="260" t="s">
        <v>604</v>
      </c>
      <c r="W20" s="260"/>
      <c r="X20" s="260"/>
      <c r="Y20" s="260"/>
      <c r="Z20" s="260"/>
      <c r="AA20" s="260"/>
      <c r="AB20" s="117"/>
      <c r="AD20" s="6"/>
      <c r="AE20" s="260" t="s">
        <v>604</v>
      </c>
      <c r="AF20" s="260"/>
      <c r="AG20" s="260"/>
      <c r="AH20" s="260"/>
      <c r="AI20" s="260"/>
      <c r="AJ20" s="260"/>
      <c r="AK20" s="117"/>
      <c r="AM20" s="6"/>
      <c r="AN20" s="260" t="s">
        <v>604</v>
      </c>
      <c r="AO20" s="260"/>
      <c r="AP20" s="260"/>
      <c r="AQ20" s="260"/>
      <c r="AR20" s="260"/>
      <c r="AS20" s="260"/>
      <c r="AT20" s="117"/>
      <c r="AV20" s="6"/>
      <c r="AW20" s="260" t="s">
        <v>604</v>
      </c>
      <c r="AX20" s="260"/>
      <c r="AY20" s="260"/>
      <c r="AZ20" s="260"/>
      <c r="BA20" s="260"/>
      <c r="BB20" s="260"/>
    </row>
    <row r="21" spans="2:54" ht="12.75">
      <c r="B21" s="6" t="s">
        <v>595</v>
      </c>
      <c r="C21" s="24">
        <v>2006</v>
      </c>
      <c r="D21" s="24">
        <v>2007</v>
      </c>
      <c r="E21" s="24">
        <v>2008</v>
      </c>
      <c r="F21" s="24">
        <v>2009</v>
      </c>
      <c r="G21" s="24">
        <v>2010</v>
      </c>
      <c r="H21" s="27">
        <v>2011</v>
      </c>
      <c r="L21" s="6" t="s">
        <v>595</v>
      </c>
      <c r="M21" s="24">
        <v>2006</v>
      </c>
      <c r="N21" s="24">
        <v>2007</v>
      </c>
      <c r="O21" s="24">
        <v>2008</v>
      </c>
      <c r="P21" s="24">
        <v>2009</v>
      </c>
      <c r="Q21" s="24">
        <v>2010</v>
      </c>
      <c r="R21" s="27">
        <v>2011</v>
      </c>
      <c r="S21" s="24"/>
      <c r="U21" s="6" t="s">
        <v>595</v>
      </c>
      <c r="V21" s="24">
        <v>2006</v>
      </c>
      <c r="W21" s="24">
        <v>2007</v>
      </c>
      <c r="X21" s="24">
        <v>2008</v>
      </c>
      <c r="Y21" s="24">
        <v>2009</v>
      </c>
      <c r="Z21" s="24">
        <v>2010</v>
      </c>
      <c r="AA21" s="27">
        <v>2011</v>
      </c>
      <c r="AB21" s="24"/>
      <c r="AD21" s="6" t="s">
        <v>595</v>
      </c>
      <c r="AE21" s="24">
        <v>2006</v>
      </c>
      <c r="AF21" s="24">
        <v>2007</v>
      </c>
      <c r="AG21" s="24">
        <v>2008</v>
      </c>
      <c r="AH21" s="24">
        <v>2009</v>
      </c>
      <c r="AI21" s="24">
        <v>2010</v>
      </c>
      <c r="AJ21" s="27">
        <v>2011</v>
      </c>
      <c r="AK21" s="24"/>
      <c r="AM21" s="6" t="s">
        <v>595</v>
      </c>
      <c r="AN21" s="24">
        <v>2006</v>
      </c>
      <c r="AO21" s="24">
        <v>2007</v>
      </c>
      <c r="AP21" s="24">
        <v>2008</v>
      </c>
      <c r="AQ21" s="24">
        <v>2009</v>
      </c>
      <c r="AR21" s="24">
        <v>2010</v>
      </c>
      <c r="AS21" s="27">
        <v>2011</v>
      </c>
      <c r="AT21" s="24"/>
      <c r="AV21" s="6" t="s">
        <v>595</v>
      </c>
      <c r="AW21" s="24">
        <v>2006</v>
      </c>
      <c r="AX21" s="24">
        <v>2007</v>
      </c>
      <c r="AY21" s="24">
        <v>2008</v>
      </c>
      <c r="AZ21" s="24">
        <v>2009</v>
      </c>
      <c r="BA21" s="24">
        <v>2010</v>
      </c>
      <c r="BB21" s="27">
        <v>2011</v>
      </c>
    </row>
    <row r="22" spans="2:54" ht="12.75">
      <c r="B22" s="6"/>
      <c r="C22" s="10"/>
      <c r="D22" s="10"/>
      <c r="E22" s="10"/>
      <c r="F22" s="10"/>
      <c r="G22" s="10"/>
      <c r="H22" s="10"/>
      <c r="L22" s="6"/>
      <c r="M22" s="10"/>
      <c r="N22" s="10"/>
      <c r="O22" s="10"/>
      <c r="P22" s="10"/>
      <c r="Q22" s="10"/>
      <c r="R22" s="10"/>
      <c r="S22" s="10"/>
      <c r="U22" s="6"/>
      <c r="V22" s="10"/>
      <c r="W22" s="10"/>
      <c r="X22" s="10"/>
      <c r="Y22" s="10"/>
      <c r="Z22" s="10"/>
      <c r="AA22" s="10"/>
      <c r="AB22" s="10"/>
      <c r="AD22" s="6"/>
      <c r="AE22" s="10"/>
      <c r="AF22" s="10"/>
      <c r="AG22" s="10"/>
      <c r="AH22" s="10"/>
      <c r="AI22" s="10"/>
      <c r="AJ22" s="10"/>
      <c r="AK22" s="10"/>
      <c r="AM22" s="6"/>
      <c r="AN22" s="10"/>
      <c r="AO22" s="10"/>
      <c r="AP22" s="10"/>
      <c r="AQ22" s="10"/>
      <c r="AR22" s="10"/>
      <c r="AS22" s="10"/>
      <c r="AT22" s="10"/>
      <c r="AV22" s="6"/>
      <c r="AW22" s="10"/>
      <c r="AX22" s="10"/>
      <c r="AY22" s="10"/>
      <c r="AZ22" s="10"/>
      <c r="BA22" s="10"/>
      <c r="BB22" s="10"/>
    </row>
    <row r="23" spans="2:54" ht="12.75">
      <c r="B23" s="6" t="s">
        <v>599</v>
      </c>
      <c r="C23" s="7">
        <f aca="true" t="shared" si="6" ref="C23:H29">C10/C$17</f>
        <v>0.721064393742529</v>
      </c>
      <c r="D23" s="7">
        <f t="shared" si="6"/>
        <v>0.7233555129409645</v>
      </c>
      <c r="E23" s="7">
        <f t="shared" si="6"/>
        <v>0.7207587344040092</v>
      </c>
      <c r="F23" s="7">
        <f t="shared" si="6"/>
        <v>0.7205483011758591</v>
      </c>
      <c r="G23" s="7">
        <f t="shared" si="6"/>
        <v>0.7135945441677926</v>
      </c>
      <c r="H23" s="7">
        <f t="shared" si="6"/>
        <v>0.7135945441677926</v>
      </c>
      <c r="L23" s="6" t="s">
        <v>599</v>
      </c>
      <c r="M23" s="7">
        <f aca="true" t="shared" si="7" ref="M23:R29">M10/M$17</f>
        <v>0.8469993021632938</v>
      </c>
      <c r="N23" s="7">
        <f t="shared" si="7"/>
        <v>0.8483748271092669</v>
      </c>
      <c r="O23" s="7">
        <f t="shared" si="7"/>
        <v>0.8458338216336576</v>
      </c>
      <c r="P23" s="7">
        <f t="shared" si="7"/>
        <v>0.8458338216336576</v>
      </c>
      <c r="Q23" s="7">
        <f t="shared" si="7"/>
        <v>0.8458338216336576</v>
      </c>
      <c r="R23" s="7">
        <f t="shared" si="7"/>
        <v>0.8458338216336576</v>
      </c>
      <c r="S23" s="7"/>
      <c r="U23" s="6" t="s">
        <v>599</v>
      </c>
      <c r="V23" s="7">
        <f aca="true" t="shared" si="8" ref="V23:AA29">V10/V$17</f>
        <v>0.6831407231243729</v>
      </c>
      <c r="W23" s="7">
        <f t="shared" si="8"/>
        <v>0.6831407231243729</v>
      </c>
      <c r="X23" s="7">
        <f t="shared" si="8"/>
        <v>0.6831407231243729</v>
      </c>
      <c r="Y23" s="7">
        <f t="shared" si="8"/>
        <v>0.6831407231243729</v>
      </c>
      <c r="Z23" s="7">
        <f t="shared" si="8"/>
        <v>0.6831407231243729</v>
      </c>
      <c r="AA23" s="7">
        <f t="shared" si="8"/>
        <v>0.6831407231243729</v>
      </c>
      <c r="AB23" s="7"/>
      <c r="AD23" s="6" t="s">
        <v>599</v>
      </c>
      <c r="AE23" s="7">
        <f aca="true" t="shared" si="9" ref="AE23:AJ29">AE10/AE$17</f>
        <v>0.6460067292367628</v>
      </c>
      <c r="AF23" s="7">
        <f t="shared" si="9"/>
        <v>0.6460067292367628</v>
      </c>
      <c r="AG23" s="7">
        <f t="shared" si="9"/>
        <v>0.6460067292367628</v>
      </c>
      <c r="AH23" s="7">
        <f t="shared" si="9"/>
        <v>0.6460067292367628</v>
      </c>
      <c r="AI23" s="7">
        <f t="shared" si="9"/>
        <v>0.6460067292367628</v>
      </c>
      <c r="AJ23" s="7">
        <f t="shared" si="9"/>
        <v>0.6460067292367628</v>
      </c>
      <c r="AK23" s="7"/>
      <c r="AM23" s="6" t="s">
        <v>599</v>
      </c>
      <c r="AN23" s="7">
        <f aca="true" t="shared" si="10" ref="AN23:AS29">AN10/AN$17</f>
        <v>0.6594985277058981</v>
      </c>
      <c r="AO23" s="7">
        <f t="shared" si="10"/>
        <v>0.6636255454184847</v>
      </c>
      <c r="AP23" s="7">
        <f t="shared" si="10"/>
        <v>0.6575428520147177</v>
      </c>
      <c r="AQ23" s="7">
        <f t="shared" si="10"/>
        <v>0.6566492711894907</v>
      </c>
      <c r="AR23" s="7">
        <f t="shared" si="10"/>
        <v>0.6352162938462877</v>
      </c>
      <c r="AS23" s="7">
        <f t="shared" si="10"/>
        <v>0.6352162938462877</v>
      </c>
      <c r="AT23" s="7"/>
      <c r="AV23" s="6" t="s">
        <v>599</v>
      </c>
      <c r="AW23" s="7">
        <f aca="true" t="shared" si="11" ref="AW23:BB24">AW10/AW$17</f>
        <v>0.8582447362935168</v>
      </c>
      <c r="AX23" s="7">
        <f t="shared" si="11"/>
        <v>0.861399725544011</v>
      </c>
      <c r="AY23" s="7">
        <f t="shared" si="11"/>
        <v>0.859210011732499</v>
      </c>
      <c r="AZ23" s="7">
        <f t="shared" si="11"/>
        <v>0.859210011732499</v>
      </c>
      <c r="BA23" s="7">
        <f t="shared" si="11"/>
        <v>0.859210011732499</v>
      </c>
      <c r="BB23" s="7">
        <f t="shared" si="11"/>
        <v>0.859210011732499</v>
      </c>
    </row>
    <row r="24" spans="2:54" ht="12.75">
      <c r="B24" s="6" t="s">
        <v>597</v>
      </c>
      <c r="C24" s="7">
        <f t="shared" si="6"/>
        <v>0.20436827607712696</v>
      </c>
      <c r="D24" s="7">
        <f t="shared" si="6"/>
        <v>0.20243503777397392</v>
      </c>
      <c r="E24" s="7">
        <f t="shared" si="6"/>
        <v>0.20421172896407566</v>
      </c>
      <c r="F24" s="7">
        <f t="shared" si="6"/>
        <v>0.2043656207366985</v>
      </c>
      <c r="G24" s="7">
        <f t="shared" si="6"/>
        <v>0.21204400694846554</v>
      </c>
      <c r="H24" s="7">
        <f t="shared" si="6"/>
        <v>0.21204400694846554</v>
      </c>
      <c r="L24" s="6" t="s">
        <v>597</v>
      </c>
      <c r="M24" s="7">
        <f t="shared" si="7"/>
        <v>0.14340544312630846</v>
      </c>
      <c r="N24" s="7">
        <f t="shared" si="7"/>
        <v>0.1421161825726141</v>
      </c>
      <c r="O24" s="7">
        <f t="shared" si="7"/>
        <v>0.1444978319465604</v>
      </c>
      <c r="P24" s="7">
        <f t="shared" si="7"/>
        <v>0.1444978319465604</v>
      </c>
      <c r="Q24" s="7">
        <f t="shared" si="7"/>
        <v>0.1444978319465604</v>
      </c>
      <c r="R24" s="7">
        <f t="shared" si="7"/>
        <v>0.1444978319465604</v>
      </c>
      <c r="S24" s="7"/>
      <c r="U24" s="6" t="s">
        <v>597</v>
      </c>
      <c r="V24" s="7">
        <f t="shared" si="8"/>
        <v>0.2278622124781688</v>
      </c>
      <c r="W24" s="7">
        <f t="shared" si="8"/>
        <v>0.2278622124781688</v>
      </c>
      <c r="X24" s="7">
        <f t="shared" si="8"/>
        <v>0.2278622124781688</v>
      </c>
      <c r="Y24" s="7">
        <f t="shared" si="8"/>
        <v>0.2278622124781688</v>
      </c>
      <c r="Z24" s="7">
        <f t="shared" si="8"/>
        <v>0.2278622124781688</v>
      </c>
      <c r="AA24" s="7">
        <f t="shared" si="8"/>
        <v>0.2278622124781688</v>
      </c>
      <c r="AB24" s="7"/>
      <c r="AD24" s="6" t="s">
        <v>597</v>
      </c>
      <c r="AE24" s="7">
        <f t="shared" si="9"/>
        <v>0.3398264565255888</v>
      </c>
      <c r="AF24" s="7">
        <f t="shared" si="9"/>
        <v>0.3398264565255888</v>
      </c>
      <c r="AG24" s="7">
        <f t="shared" si="9"/>
        <v>0.3398264565255888</v>
      </c>
      <c r="AH24" s="7">
        <f t="shared" si="9"/>
        <v>0.3398264565255888</v>
      </c>
      <c r="AI24" s="7">
        <f t="shared" si="9"/>
        <v>0.3398264565255888</v>
      </c>
      <c r="AJ24" s="7">
        <f t="shared" si="9"/>
        <v>0.3398264565255888</v>
      </c>
      <c r="AK24" s="7"/>
      <c r="AM24" s="6" t="s">
        <v>597</v>
      </c>
      <c r="AN24" s="7">
        <f t="shared" si="10"/>
        <v>0.20603194432051397</v>
      </c>
      <c r="AO24" s="7">
        <f t="shared" si="10"/>
        <v>0.20353475252324915</v>
      </c>
      <c r="AP24" s="7">
        <f t="shared" si="10"/>
        <v>0.20721529211163958</v>
      </c>
      <c r="AQ24" s="7">
        <f t="shared" si="10"/>
        <v>0.2077559834443045</v>
      </c>
      <c r="AR24" s="7">
        <f t="shared" si="10"/>
        <v>0.23361476194620942</v>
      </c>
      <c r="AS24" s="7">
        <f t="shared" si="10"/>
        <v>0.23361476194620942</v>
      </c>
      <c r="AT24" s="7"/>
      <c r="AV24" s="6" t="s">
        <v>597</v>
      </c>
      <c r="AW24" s="7">
        <f t="shared" si="11"/>
        <v>0.12382739212007504</v>
      </c>
      <c r="AX24" s="7">
        <f t="shared" si="11"/>
        <v>0.11644775534208979</v>
      </c>
      <c r="AY24" s="7">
        <f t="shared" si="11"/>
        <v>0.11615174032068831</v>
      </c>
      <c r="AZ24" s="7">
        <f t="shared" si="11"/>
        <v>0.11615174032068831</v>
      </c>
      <c r="BA24" s="7">
        <f t="shared" si="11"/>
        <v>0.11615174032068831</v>
      </c>
      <c r="BB24" s="7">
        <f t="shared" si="11"/>
        <v>0.11615174032068831</v>
      </c>
    </row>
    <row r="25" spans="2:54" ht="12.75">
      <c r="B25" s="6" t="s">
        <v>600</v>
      </c>
      <c r="C25" s="7">
        <f t="shared" si="6"/>
        <v>0.06349721947923705</v>
      </c>
      <c r="D25" s="7">
        <f t="shared" si="6"/>
        <v>0.06289656237532014</v>
      </c>
      <c r="E25" s="7">
        <f t="shared" si="6"/>
        <v>0.06344858029419784</v>
      </c>
      <c r="F25" s="7">
        <f t="shared" si="6"/>
        <v>0.06349639446501656</v>
      </c>
      <c r="G25" s="7">
        <f t="shared" si="6"/>
        <v>0.06288361320208453</v>
      </c>
      <c r="H25" s="7">
        <f t="shared" si="6"/>
        <v>0.06288361320208453</v>
      </c>
      <c r="L25" s="6" t="s">
        <v>600</v>
      </c>
      <c r="M25" s="7">
        <f t="shared" si="7"/>
        <v>0</v>
      </c>
      <c r="N25" s="7">
        <f t="shared" si="7"/>
        <v>0</v>
      </c>
      <c r="O25" s="7">
        <f t="shared" si="7"/>
        <v>0</v>
      </c>
      <c r="P25" s="7">
        <f t="shared" si="7"/>
        <v>0</v>
      </c>
      <c r="Q25" s="7">
        <f t="shared" si="7"/>
        <v>0</v>
      </c>
      <c r="R25" s="7">
        <f t="shared" si="7"/>
        <v>0</v>
      </c>
      <c r="S25" s="7"/>
      <c r="U25" s="6" t="s">
        <v>600</v>
      </c>
      <c r="V25" s="7">
        <f t="shared" si="8"/>
        <v>0.08647021664003568</v>
      </c>
      <c r="W25" s="7">
        <f t="shared" si="8"/>
        <v>0.08647021664003568</v>
      </c>
      <c r="X25" s="7">
        <f t="shared" si="8"/>
        <v>0.08647021664003568</v>
      </c>
      <c r="Y25" s="7">
        <f t="shared" si="8"/>
        <v>0.08647021664003568</v>
      </c>
      <c r="Z25" s="7">
        <f t="shared" si="8"/>
        <v>0.08647021664003568</v>
      </c>
      <c r="AA25" s="7">
        <f t="shared" si="8"/>
        <v>0.08647021664003568</v>
      </c>
      <c r="AB25" s="7"/>
      <c r="AD25" s="6" t="s">
        <v>600</v>
      </c>
      <c r="AE25" s="7">
        <f t="shared" si="9"/>
        <v>0</v>
      </c>
      <c r="AF25" s="7">
        <f t="shared" si="9"/>
        <v>0</v>
      </c>
      <c r="AG25" s="7">
        <f t="shared" si="9"/>
        <v>0</v>
      </c>
      <c r="AH25" s="7">
        <f t="shared" si="9"/>
        <v>0</v>
      </c>
      <c r="AI25" s="7">
        <f t="shared" si="9"/>
        <v>0</v>
      </c>
      <c r="AJ25" s="7">
        <f t="shared" si="9"/>
        <v>0</v>
      </c>
      <c r="AK25" s="7"/>
      <c r="AM25" s="6" t="s">
        <v>600</v>
      </c>
      <c r="AN25" s="7">
        <f t="shared" si="10"/>
        <v>0.1142143303292585</v>
      </c>
      <c r="AO25" s="7">
        <f t="shared" si="10"/>
        <v>0.11283000572964873</v>
      </c>
      <c r="AP25" s="7">
        <f t="shared" si="10"/>
        <v>0.11487032217535673</v>
      </c>
      <c r="AQ25" s="7">
        <f t="shared" si="10"/>
        <v>0.11517005578549577</v>
      </c>
      <c r="AR25" s="7">
        <f t="shared" si="10"/>
        <v>0.11141091478805815</v>
      </c>
      <c r="AS25" s="7">
        <f t="shared" si="10"/>
        <v>0.11141091478805815</v>
      </c>
      <c r="AT25" s="7"/>
      <c r="AV25" s="6" t="s">
        <v>600</v>
      </c>
      <c r="AW25" s="7">
        <f aca="true" t="shared" si="12" ref="AW25:BB25">AW12/AW$17</f>
        <v>0</v>
      </c>
      <c r="AX25" s="7">
        <f t="shared" si="12"/>
        <v>0</v>
      </c>
      <c r="AY25" s="7">
        <f t="shared" si="12"/>
        <v>0</v>
      </c>
      <c r="AZ25" s="7">
        <f t="shared" si="12"/>
        <v>0</v>
      </c>
      <c r="BA25" s="7">
        <f t="shared" si="12"/>
        <v>0</v>
      </c>
      <c r="BB25" s="7">
        <f t="shared" si="12"/>
        <v>0</v>
      </c>
    </row>
    <row r="26" spans="2:54" ht="12.75">
      <c r="B26" s="26" t="s">
        <v>603</v>
      </c>
      <c r="C26" s="7">
        <f t="shared" si="6"/>
        <v>0.0008055714359960501</v>
      </c>
      <c r="D26" s="7">
        <f t="shared" si="6"/>
        <v>0.0011454458873344574</v>
      </c>
      <c r="E26" s="7">
        <f t="shared" si="6"/>
        <v>0.0013242797605909924</v>
      </c>
      <c r="F26" s="7">
        <f t="shared" si="6"/>
        <v>0.0013252777236406159</v>
      </c>
      <c r="G26" s="7">
        <f t="shared" si="6"/>
        <v>0.0013124879366917584</v>
      </c>
      <c r="H26" s="7">
        <f t="shared" si="6"/>
        <v>0.0013124879366917584</v>
      </c>
      <c r="L26" s="26" t="s">
        <v>603</v>
      </c>
      <c r="M26" s="7">
        <f t="shared" si="7"/>
        <v>0</v>
      </c>
      <c r="N26" s="7">
        <f t="shared" si="7"/>
        <v>0</v>
      </c>
      <c r="O26" s="7">
        <f t="shared" si="7"/>
        <v>0</v>
      </c>
      <c r="P26" s="7">
        <f t="shared" si="7"/>
        <v>0</v>
      </c>
      <c r="Q26" s="7">
        <f t="shared" si="7"/>
        <v>0</v>
      </c>
      <c r="R26" s="7">
        <f t="shared" si="7"/>
        <v>0</v>
      </c>
      <c r="S26" s="7"/>
      <c r="U26" s="26" t="s">
        <v>603</v>
      </c>
      <c r="V26" s="7">
        <f t="shared" si="8"/>
        <v>0</v>
      </c>
      <c r="W26" s="7">
        <f t="shared" si="8"/>
        <v>0</v>
      </c>
      <c r="X26" s="7">
        <f t="shared" si="8"/>
        <v>0</v>
      </c>
      <c r="Y26" s="7">
        <f t="shared" si="8"/>
        <v>0</v>
      </c>
      <c r="Z26" s="7">
        <f t="shared" si="8"/>
        <v>0</v>
      </c>
      <c r="AA26" s="7">
        <f t="shared" si="8"/>
        <v>0</v>
      </c>
      <c r="AB26" s="7"/>
      <c r="AD26" s="26" t="s">
        <v>603</v>
      </c>
      <c r="AE26" s="7">
        <f t="shared" si="9"/>
        <v>0</v>
      </c>
      <c r="AF26" s="7">
        <f t="shared" si="9"/>
        <v>0</v>
      </c>
      <c r="AG26" s="7">
        <f t="shared" si="9"/>
        <v>0</v>
      </c>
      <c r="AH26" s="7">
        <f t="shared" si="9"/>
        <v>0</v>
      </c>
      <c r="AI26" s="7">
        <f t="shared" si="9"/>
        <v>0</v>
      </c>
      <c r="AJ26" s="7">
        <f t="shared" si="9"/>
        <v>0</v>
      </c>
      <c r="AK26" s="7"/>
      <c r="AM26" s="26" t="s">
        <v>603</v>
      </c>
      <c r="AN26" s="7">
        <f t="shared" si="10"/>
        <v>0</v>
      </c>
      <c r="AO26" s="7">
        <f t="shared" si="10"/>
        <v>0</v>
      </c>
      <c r="AP26" s="7">
        <f t="shared" si="10"/>
        <v>0</v>
      </c>
      <c r="AQ26" s="7">
        <f t="shared" si="10"/>
        <v>0</v>
      </c>
      <c r="AR26" s="7">
        <f t="shared" si="10"/>
        <v>0</v>
      </c>
      <c r="AS26" s="7">
        <f t="shared" si="10"/>
        <v>0</v>
      </c>
      <c r="AT26" s="7"/>
      <c r="AV26" s="26" t="s">
        <v>603</v>
      </c>
      <c r="AW26" s="7">
        <f aca="true" t="shared" si="13" ref="AW26:BB26">AW13/AW$17</f>
        <v>0.012924744632061705</v>
      </c>
      <c r="AX26" s="7">
        <f t="shared" si="13"/>
        <v>0.01744755930209763</v>
      </c>
      <c r="AY26" s="7">
        <f t="shared" si="13"/>
        <v>0.01994524833789597</v>
      </c>
      <c r="AZ26" s="7">
        <f t="shared" si="13"/>
        <v>0.01994524833789597</v>
      </c>
      <c r="BA26" s="7">
        <f t="shared" si="13"/>
        <v>0.01994524833789597</v>
      </c>
      <c r="BB26" s="7">
        <f t="shared" si="13"/>
        <v>0.01994524833789597</v>
      </c>
    </row>
    <row r="27" spans="2:54" ht="12.75">
      <c r="B27" s="6" t="s">
        <v>602</v>
      </c>
      <c r="C27" s="7">
        <f t="shared" si="6"/>
        <v>0.007172184397900317</v>
      </c>
      <c r="D27" s="7">
        <f t="shared" si="6"/>
        <v>0.007104338537175511</v>
      </c>
      <c r="E27" s="7">
        <f t="shared" si="6"/>
        <v>0.007166690469080664</v>
      </c>
      <c r="F27" s="7">
        <f t="shared" si="6"/>
        <v>0.007172091210290392</v>
      </c>
      <c r="G27" s="7">
        <f t="shared" si="6"/>
        <v>0.00710287589268481</v>
      </c>
      <c r="H27" s="7">
        <f t="shared" si="6"/>
        <v>0.00710287589268481</v>
      </c>
      <c r="L27" s="6" t="s">
        <v>602</v>
      </c>
      <c r="M27" s="7">
        <f t="shared" si="7"/>
        <v>0</v>
      </c>
      <c r="N27" s="7">
        <f t="shared" si="7"/>
        <v>0</v>
      </c>
      <c r="O27" s="7">
        <f t="shared" si="7"/>
        <v>0</v>
      </c>
      <c r="P27" s="7">
        <f t="shared" si="7"/>
        <v>0</v>
      </c>
      <c r="Q27" s="7">
        <f t="shared" si="7"/>
        <v>0</v>
      </c>
      <c r="R27" s="7">
        <f t="shared" si="7"/>
        <v>0</v>
      </c>
      <c r="S27" s="7"/>
      <c r="U27" s="6" t="s">
        <v>602</v>
      </c>
      <c r="V27" s="7">
        <f t="shared" si="8"/>
        <v>0.0012262643528668574</v>
      </c>
      <c r="W27" s="7">
        <f t="shared" si="8"/>
        <v>0.0012262643528668574</v>
      </c>
      <c r="X27" s="7">
        <f t="shared" si="8"/>
        <v>0.0012262643528668574</v>
      </c>
      <c r="Y27" s="7">
        <f t="shared" si="8"/>
        <v>0.0012262643528668574</v>
      </c>
      <c r="Z27" s="7">
        <f t="shared" si="8"/>
        <v>0.0012262643528668574</v>
      </c>
      <c r="AA27" s="7">
        <f t="shared" si="8"/>
        <v>0.0012262643528668574</v>
      </c>
      <c r="AB27" s="7"/>
      <c r="AD27" s="6" t="s">
        <v>602</v>
      </c>
      <c r="AE27" s="7">
        <f t="shared" si="9"/>
        <v>0.014166814237648309</v>
      </c>
      <c r="AF27" s="7">
        <f t="shared" si="9"/>
        <v>0.014166814237648309</v>
      </c>
      <c r="AG27" s="7">
        <f t="shared" si="9"/>
        <v>0.014166814237648309</v>
      </c>
      <c r="AH27" s="7">
        <f t="shared" si="9"/>
        <v>0.014166814237648309</v>
      </c>
      <c r="AI27" s="7">
        <f t="shared" si="9"/>
        <v>0.014166814237648309</v>
      </c>
      <c r="AJ27" s="7">
        <f t="shared" si="9"/>
        <v>0.014166814237648309</v>
      </c>
      <c r="AK27" s="7"/>
      <c r="AM27" s="6" t="s">
        <v>602</v>
      </c>
      <c r="AN27" s="7">
        <f t="shared" si="10"/>
        <v>0.018515213705719638</v>
      </c>
      <c r="AO27" s="7">
        <f t="shared" si="10"/>
        <v>0.018290801710079775</v>
      </c>
      <c r="AP27" s="7">
        <f t="shared" si="10"/>
        <v>0.01862155613389572</v>
      </c>
      <c r="AQ27" s="7">
        <f t="shared" si="10"/>
        <v>0.018670145762101853</v>
      </c>
      <c r="AR27" s="7">
        <f t="shared" si="10"/>
        <v>0.018060753764470364</v>
      </c>
      <c r="AS27" s="7">
        <f t="shared" si="10"/>
        <v>0.018060753764470364</v>
      </c>
      <c r="AT27" s="7"/>
      <c r="AV27" s="6" t="s">
        <v>602</v>
      </c>
      <c r="AW27" s="7">
        <f aca="true" t="shared" si="14" ref="AW27:BB27">AW14/AW$17</f>
        <v>0.0050031269543464665</v>
      </c>
      <c r="AX27" s="7">
        <f t="shared" si="14"/>
        <v>0.004704959811801608</v>
      </c>
      <c r="AY27" s="7">
        <f t="shared" si="14"/>
        <v>0.004692999608916699</v>
      </c>
      <c r="AZ27" s="7">
        <f t="shared" si="14"/>
        <v>0.004692999608916699</v>
      </c>
      <c r="BA27" s="7">
        <f t="shared" si="14"/>
        <v>0.004692999608916699</v>
      </c>
      <c r="BB27" s="7">
        <f t="shared" si="14"/>
        <v>0.004692999608916699</v>
      </c>
    </row>
    <row r="28" spans="2:54" ht="12.75">
      <c r="B28" s="6" t="s">
        <v>601</v>
      </c>
      <c r="C28" s="7">
        <f t="shared" si="6"/>
        <v>0.0025986175354711294</v>
      </c>
      <c r="D28" s="7">
        <f t="shared" si="6"/>
        <v>0.002574035701875185</v>
      </c>
      <c r="E28" s="7">
        <f t="shared" si="6"/>
        <v>0.0025966269815509654</v>
      </c>
      <c r="F28" s="7">
        <f t="shared" si="6"/>
        <v>0.0025985837718443447</v>
      </c>
      <c r="G28" s="7">
        <f t="shared" si="6"/>
        <v>0.002573505758219134</v>
      </c>
      <c r="H28" s="7">
        <f t="shared" si="6"/>
        <v>0.002573505758219134</v>
      </c>
      <c r="L28" s="6" t="s">
        <v>601</v>
      </c>
      <c r="M28" s="7">
        <f t="shared" si="7"/>
        <v>0.009595254710397768</v>
      </c>
      <c r="N28" s="7">
        <f t="shared" si="7"/>
        <v>0.009508990318118948</v>
      </c>
      <c r="O28" s="7">
        <f t="shared" si="7"/>
        <v>0.009668346419782023</v>
      </c>
      <c r="P28" s="7">
        <f t="shared" si="7"/>
        <v>0.009668346419782023</v>
      </c>
      <c r="Q28" s="7">
        <f t="shared" si="7"/>
        <v>0.009668346419782023</v>
      </c>
      <c r="R28" s="7">
        <f t="shared" si="7"/>
        <v>0.009668346419782023</v>
      </c>
      <c r="S28" s="7"/>
      <c r="U28" s="6" t="s">
        <v>601</v>
      </c>
      <c r="V28" s="7">
        <f t="shared" si="8"/>
        <v>0.00040875478428895246</v>
      </c>
      <c r="W28" s="7">
        <f t="shared" si="8"/>
        <v>0.00040875478428895246</v>
      </c>
      <c r="X28" s="7">
        <f t="shared" si="8"/>
        <v>0.00040875478428895246</v>
      </c>
      <c r="Y28" s="7">
        <f t="shared" si="8"/>
        <v>0.00040875478428895246</v>
      </c>
      <c r="Z28" s="7">
        <f t="shared" si="8"/>
        <v>0.00040875478428895246</v>
      </c>
      <c r="AA28" s="7">
        <f t="shared" si="8"/>
        <v>0.00040875478428895246</v>
      </c>
      <c r="AB28" s="7"/>
      <c r="AD28" s="6" t="s">
        <v>601</v>
      </c>
      <c r="AE28" s="7">
        <f t="shared" si="9"/>
        <v>0</v>
      </c>
      <c r="AF28" s="7">
        <f t="shared" si="9"/>
        <v>0</v>
      </c>
      <c r="AG28" s="7">
        <f t="shared" si="9"/>
        <v>0</v>
      </c>
      <c r="AH28" s="7">
        <f t="shared" si="9"/>
        <v>0</v>
      </c>
      <c r="AI28" s="7">
        <f t="shared" si="9"/>
        <v>0</v>
      </c>
      <c r="AJ28" s="7">
        <f t="shared" si="9"/>
        <v>0</v>
      </c>
      <c r="AK28" s="7"/>
      <c r="AM28" s="6" t="s">
        <v>601</v>
      </c>
      <c r="AN28" s="7">
        <f t="shared" si="10"/>
        <v>0.001115374319621665</v>
      </c>
      <c r="AO28" s="7">
        <f t="shared" si="10"/>
        <v>0.0011018555247036008</v>
      </c>
      <c r="AP28" s="7">
        <f t="shared" si="10"/>
        <v>0.001121780489993718</v>
      </c>
      <c r="AQ28" s="7">
        <f t="shared" si="10"/>
        <v>0.0011247075760302322</v>
      </c>
      <c r="AR28" s="7">
        <f t="shared" si="10"/>
        <v>0.0010879972147271302</v>
      </c>
      <c r="AS28" s="7">
        <f t="shared" si="10"/>
        <v>0.0010879972147271302</v>
      </c>
      <c r="AT28" s="7"/>
      <c r="AV28" s="6" t="s">
        <v>601</v>
      </c>
      <c r="AW28" s="7">
        <f aca="true" t="shared" si="15" ref="AW28:BB28">AW15/AW$17</f>
        <v>0</v>
      </c>
      <c r="AX28" s="7">
        <f t="shared" si="15"/>
        <v>0</v>
      </c>
      <c r="AY28" s="7">
        <f t="shared" si="15"/>
        <v>0</v>
      </c>
      <c r="AZ28" s="7">
        <f t="shared" si="15"/>
        <v>0</v>
      </c>
      <c r="BA28" s="7">
        <f t="shared" si="15"/>
        <v>0</v>
      </c>
      <c r="BB28" s="7">
        <f t="shared" si="15"/>
        <v>0</v>
      </c>
    </row>
    <row r="29" spans="2:54" ht="12.75">
      <c r="B29" s="6" t="s">
        <v>598</v>
      </c>
      <c r="C29" s="7">
        <f t="shared" si="6"/>
        <v>0.0004937373317395146</v>
      </c>
      <c r="D29" s="7">
        <f t="shared" si="6"/>
        <v>0.0004890667833562851</v>
      </c>
      <c r="E29" s="7">
        <f t="shared" si="6"/>
        <v>0.0004933591264946834</v>
      </c>
      <c r="F29" s="7">
        <f t="shared" si="6"/>
        <v>0.0004937309166504255</v>
      </c>
      <c r="G29" s="7">
        <f t="shared" si="6"/>
        <v>0.0004889660940616355</v>
      </c>
      <c r="H29" s="7">
        <f t="shared" si="6"/>
        <v>0.0004889660940616355</v>
      </c>
      <c r="L29" s="6" t="s">
        <v>598</v>
      </c>
      <c r="M29" s="7">
        <f t="shared" si="7"/>
        <v>0</v>
      </c>
      <c r="N29" s="7">
        <f t="shared" si="7"/>
        <v>0</v>
      </c>
      <c r="O29" s="7">
        <f t="shared" si="7"/>
        <v>0</v>
      </c>
      <c r="P29" s="7">
        <f t="shared" si="7"/>
        <v>0</v>
      </c>
      <c r="Q29" s="7">
        <f t="shared" si="7"/>
        <v>0</v>
      </c>
      <c r="R29" s="7">
        <f t="shared" si="7"/>
        <v>0</v>
      </c>
      <c r="S29" s="7"/>
      <c r="U29" s="6" t="s">
        <v>598</v>
      </c>
      <c r="V29" s="7">
        <f t="shared" si="8"/>
        <v>0.0008918286202668054</v>
      </c>
      <c r="W29" s="7">
        <f t="shared" si="8"/>
        <v>0.0008918286202668054</v>
      </c>
      <c r="X29" s="7">
        <f t="shared" si="8"/>
        <v>0.0008918286202668054</v>
      </c>
      <c r="Y29" s="7">
        <f t="shared" si="8"/>
        <v>0.0008918286202668054</v>
      </c>
      <c r="Z29" s="7">
        <f t="shared" si="8"/>
        <v>0.0008918286202668054</v>
      </c>
      <c r="AA29" s="7">
        <f t="shared" si="8"/>
        <v>0.0008918286202668054</v>
      </c>
      <c r="AB29" s="7"/>
      <c r="AD29" s="6" t="s">
        <v>598</v>
      </c>
      <c r="AE29" s="7">
        <f t="shared" si="9"/>
        <v>0</v>
      </c>
      <c r="AF29" s="7">
        <f t="shared" si="9"/>
        <v>0</v>
      </c>
      <c r="AG29" s="7">
        <f t="shared" si="9"/>
        <v>0</v>
      </c>
      <c r="AH29" s="7">
        <f t="shared" si="9"/>
        <v>0</v>
      </c>
      <c r="AI29" s="7">
        <f t="shared" si="9"/>
        <v>0</v>
      </c>
      <c r="AJ29" s="7">
        <f t="shared" si="9"/>
        <v>0</v>
      </c>
      <c r="AK29" s="7"/>
      <c r="AM29" s="6" t="s">
        <v>598</v>
      </c>
      <c r="AN29" s="7">
        <f t="shared" si="10"/>
        <v>0.0006246096189881324</v>
      </c>
      <c r="AO29" s="7">
        <f t="shared" si="10"/>
        <v>0.0006170390938340165</v>
      </c>
      <c r="AP29" s="7">
        <f t="shared" si="10"/>
        <v>0.0006281970743964821</v>
      </c>
      <c r="AQ29" s="7">
        <f t="shared" si="10"/>
        <v>0.00062983624257693</v>
      </c>
      <c r="AR29" s="7">
        <f t="shared" si="10"/>
        <v>0.000609278440247193</v>
      </c>
      <c r="AS29" s="7">
        <f t="shared" si="10"/>
        <v>0.000609278440247193</v>
      </c>
      <c r="AT29" s="7"/>
      <c r="AV29" s="6" t="s">
        <v>598</v>
      </c>
      <c r="AW29" s="7">
        <f aca="true" t="shared" si="16" ref="AW29:BB29">AW16/AW$17</f>
        <v>0</v>
      </c>
      <c r="AX29" s="7">
        <f t="shared" si="16"/>
        <v>0</v>
      </c>
      <c r="AY29" s="7">
        <f t="shared" si="16"/>
        <v>0</v>
      </c>
      <c r="AZ29" s="7">
        <f t="shared" si="16"/>
        <v>0</v>
      </c>
      <c r="BA29" s="7">
        <f t="shared" si="16"/>
        <v>0</v>
      </c>
      <c r="BB29" s="7">
        <f t="shared" si="16"/>
        <v>0</v>
      </c>
    </row>
    <row r="30" spans="2:54" ht="12.75">
      <c r="B30" s="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V30" s="10"/>
      <c r="AW30" s="10"/>
      <c r="AX30" s="10"/>
      <c r="AY30" s="10"/>
      <c r="AZ30" s="10"/>
      <c r="BA30" s="10"/>
      <c r="BB30" s="10"/>
    </row>
    <row r="31" spans="2:8" ht="12.75" hidden="1">
      <c r="B31" s="25"/>
      <c r="C31" s="25"/>
      <c r="D31" s="25"/>
      <c r="E31" s="25"/>
      <c r="F31" s="25"/>
      <c r="G31" s="25"/>
      <c r="H31" s="25"/>
    </row>
    <row r="32" spans="2:8" ht="12.75" hidden="1">
      <c r="B32" s="6"/>
      <c r="C32" s="9"/>
      <c r="D32" s="9"/>
      <c r="E32" s="9"/>
      <c r="F32" s="9"/>
      <c r="G32" s="9"/>
      <c r="H32" s="9"/>
    </row>
    <row r="33" spans="2:48" ht="12.75" hidden="1">
      <c r="B33" s="8"/>
      <c r="C33" s="7"/>
      <c r="D33" s="7"/>
      <c r="E33" s="7"/>
      <c r="F33" s="7"/>
      <c r="G33" s="7"/>
      <c r="H33" s="7"/>
      <c r="L33" s="8"/>
      <c r="U33" s="8"/>
      <c r="AD33" s="8"/>
      <c r="AM33" s="8"/>
      <c r="AV33" s="8"/>
    </row>
    <row r="34" spans="2:55" ht="12.75" customHeight="1" hidden="1">
      <c r="B34" s="261" t="s">
        <v>680</v>
      </c>
      <c r="C34" s="261"/>
      <c r="D34" s="261"/>
      <c r="E34" s="261"/>
      <c r="F34" s="261"/>
      <c r="G34" s="261"/>
      <c r="H34" s="261"/>
      <c r="I34" s="261"/>
      <c r="J34" s="67"/>
      <c r="K34" s="115"/>
      <c r="L34" s="261" t="s">
        <v>682</v>
      </c>
      <c r="M34" s="261"/>
      <c r="N34" s="261"/>
      <c r="O34" s="261"/>
      <c r="P34" s="261"/>
      <c r="Q34" s="261"/>
      <c r="R34" s="261"/>
      <c r="S34" s="67"/>
      <c r="T34" s="115"/>
      <c r="U34" s="261" t="s">
        <v>683</v>
      </c>
      <c r="V34" s="261"/>
      <c r="W34" s="261"/>
      <c r="X34" s="261"/>
      <c r="Y34" s="261"/>
      <c r="Z34" s="261"/>
      <c r="AA34" s="261"/>
      <c r="AB34" s="67"/>
      <c r="AC34" s="115"/>
      <c r="AD34" s="261" t="s">
        <v>37</v>
      </c>
      <c r="AE34" s="261"/>
      <c r="AF34" s="261"/>
      <c r="AG34" s="261"/>
      <c r="AH34" s="261"/>
      <c r="AI34" s="261"/>
      <c r="AJ34" s="261"/>
      <c r="AK34" s="67"/>
      <c r="AL34" s="115"/>
      <c r="AM34" s="261" t="s">
        <v>684</v>
      </c>
      <c r="AN34" s="261"/>
      <c r="AO34" s="261"/>
      <c r="AP34" s="261"/>
      <c r="AQ34" s="261"/>
      <c r="AR34" s="261"/>
      <c r="AS34" s="261"/>
      <c r="AT34" s="67"/>
      <c r="AU34" s="81"/>
      <c r="AV34" s="261" t="s">
        <v>685</v>
      </c>
      <c r="AW34" s="261"/>
      <c r="AX34" s="261"/>
      <c r="AY34" s="261"/>
      <c r="AZ34" s="261"/>
      <c r="BA34" s="261"/>
      <c r="BB34" s="261"/>
      <c r="BC34" s="115"/>
    </row>
    <row r="35" spans="2:55" ht="13.5" customHeight="1" hidden="1">
      <c r="B35" s="261"/>
      <c r="C35" s="261"/>
      <c r="D35" s="261"/>
      <c r="E35" s="261"/>
      <c r="F35" s="261"/>
      <c r="G35" s="261"/>
      <c r="H35" s="261"/>
      <c r="I35" s="261"/>
      <c r="J35" s="67"/>
      <c r="K35" s="115"/>
      <c r="L35" s="261"/>
      <c r="M35" s="261"/>
      <c r="N35" s="261"/>
      <c r="O35" s="261"/>
      <c r="P35" s="261"/>
      <c r="Q35" s="261"/>
      <c r="R35" s="261"/>
      <c r="S35" s="67"/>
      <c r="T35" s="115"/>
      <c r="U35" s="261"/>
      <c r="V35" s="261"/>
      <c r="W35" s="261"/>
      <c r="X35" s="261"/>
      <c r="Y35" s="261"/>
      <c r="Z35" s="261"/>
      <c r="AA35" s="261"/>
      <c r="AB35" s="67"/>
      <c r="AC35" s="115"/>
      <c r="AD35" s="261"/>
      <c r="AE35" s="261"/>
      <c r="AF35" s="261"/>
      <c r="AG35" s="261"/>
      <c r="AH35" s="261"/>
      <c r="AI35" s="261"/>
      <c r="AJ35" s="261"/>
      <c r="AK35" s="67"/>
      <c r="AL35" s="115"/>
      <c r="AM35" s="261"/>
      <c r="AN35" s="261"/>
      <c r="AO35" s="261"/>
      <c r="AP35" s="261"/>
      <c r="AQ35" s="261"/>
      <c r="AR35" s="261"/>
      <c r="AS35" s="261"/>
      <c r="AT35" s="67"/>
      <c r="AU35" s="115"/>
      <c r="AV35" s="261"/>
      <c r="AW35" s="261"/>
      <c r="AX35" s="261"/>
      <c r="AY35" s="261"/>
      <c r="AZ35" s="261"/>
      <c r="BA35" s="261"/>
      <c r="BB35" s="261"/>
      <c r="BC35" s="115"/>
    </row>
    <row r="36" spans="2:53" ht="12.75" customHeight="1" hidden="1">
      <c r="B36" s="67"/>
      <c r="C36" s="67"/>
      <c r="D36" s="67"/>
      <c r="E36" s="67"/>
      <c r="F36" s="67"/>
      <c r="G36" s="67"/>
      <c r="H36" s="67"/>
      <c r="I36" s="67"/>
      <c r="J36" s="67"/>
      <c r="K36" s="67"/>
      <c r="L36" s="67"/>
      <c r="M36" s="67"/>
      <c r="N36" s="67"/>
      <c r="O36" s="67"/>
      <c r="P36" s="67"/>
      <c r="Q36" s="67"/>
      <c r="T36" s="67"/>
      <c r="U36" s="67"/>
      <c r="V36" s="67"/>
      <c r="W36" s="67"/>
      <c r="X36" s="67"/>
      <c r="Y36" s="67"/>
      <c r="Z36" s="67"/>
      <c r="AC36" s="67"/>
      <c r="AD36" s="67"/>
      <c r="AE36" s="67"/>
      <c r="AF36" s="67"/>
      <c r="AG36" s="67"/>
      <c r="AH36" s="67"/>
      <c r="AI36" s="67"/>
      <c r="AL36" s="67"/>
      <c r="AM36" s="67"/>
      <c r="AN36" s="67"/>
      <c r="AO36" s="67"/>
      <c r="AP36" s="67"/>
      <c r="AQ36" s="67"/>
      <c r="AR36" s="67"/>
      <c r="AV36" s="67"/>
      <c r="AW36" s="67"/>
      <c r="AX36" s="67"/>
      <c r="AY36" s="67"/>
      <c r="AZ36" s="67"/>
      <c r="BA36" s="67"/>
    </row>
    <row r="37" spans="2:53" ht="66" customHeight="1" hidden="1">
      <c r="B37" s="67"/>
      <c r="C37" s="67"/>
      <c r="D37" s="67"/>
      <c r="E37" s="67"/>
      <c r="F37" s="67"/>
      <c r="G37" s="67"/>
      <c r="H37" s="67"/>
      <c r="I37" s="67"/>
      <c r="J37" s="67"/>
      <c r="K37" s="67"/>
      <c r="L37" s="67"/>
      <c r="M37" s="67"/>
      <c r="N37" s="67"/>
      <c r="O37" s="67"/>
      <c r="P37" s="67"/>
      <c r="Q37" s="67"/>
      <c r="T37" s="67"/>
      <c r="U37" s="67"/>
      <c r="V37" s="67"/>
      <c r="W37" s="67"/>
      <c r="X37" s="67"/>
      <c r="Y37" s="67"/>
      <c r="Z37" s="67"/>
      <c r="AC37" s="67"/>
      <c r="AD37" s="67"/>
      <c r="AE37" s="67"/>
      <c r="AF37" s="67"/>
      <c r="AG37" s="67"/>
      <c r="AH37" s="67"/>
      <c r="AI37" s="67"/>
      <c r="AL37" s="67"/>
      <c r="AM37" s="67"/>
      <c r="AN37" s="67"/>
      <c r="AO37" s="67"/>
      <c r="AP37" s="67"/>
      <c r="AQ37" s="67"/>
      <c r="AR37" s="67"/>
      <c r="AV37" s="67"/>
      <c r="AW37" s="67"/>
      <c r="AX37" s="67"/>
      <c r="AY37" s="67"/>
      <c r="AZ37" s="67"/>
      <c r="BA37" s="67"/>
    </row>
    <row r="38" spans="2:54" ht="12.75" customHeight="1" hidden="1">
      <c r="B38" s="256"/>
      <c r="C38" s="256"/>
      <c r="D38" s="256"/>
      <c r="E38" s="256"/>
      <c r="F38" s="256"/>
      <c r="G38" s="256"/>
      <c r="H38" s="256"/>
      <c r="I38" s="256"/>
      <c r="J38" s="67"/>
      <c r="K38" s="67"/>
      <c r="L38" s="256"/>
      <c r="M38" s="256"/>
      <c r="N38" s="256"/>
      <c r="O38" s="256"/>
      <c r="P38" s="256"/>
      <c r="Q38" s="256"/>
      <c r="R38" s="256"/>
      <c r="S38" s="256"/>
      <c r="T38" s="67"/>
      <c r="U38" s="256"/>
      <c r="V38" s="256"/>
      <c r="W38" s="256"/>
      <c r="X38" s="256"/>
      <c r="Y38" s="256"/>
      <c r="Z38" s="256"/>
      <c r="AA38" s="256"/>
      <c r="AB38" s="256"/>
      <c r="AC38" s="67"/>
      <c r="AD38" s="256"/>
      <c r="AE38" s="256"/>
      <c r="AF38" s="256"/>
      <c r="AG38" s="256"/>
      <c r="AH38" s="256"/>
      <c r="AI38" s="256"/>
      <c r="AJ38" s="256"/>
      <c r="AK38" s="256"/>
      <c r="AL38" s="67"/>
      <c r="AM38" s="67"/>
      <c r="AN38" s="67"/>
      <c r="AO38" s="67"/>
      <c r="AP38" s="67"/>
      <c r="AQ38" s="67"/>
      <c r="AR38" s="67"/>
      <c r="AU38" s="256"/>
      <c r="AV38" s="256"/>
      <c r="AW38" s="256"/>
      <c r="AX38" s="256"/>
      <c r="AY38" s="256"/>
      <c r="AZ38" s="256"/>
      <c r="BA38" s="256"/>
      <c r="BB38" s="256"/>
    </row>
    <row r="39" spans="2:54" ht="12.75" customHeight="1" hidden="1">
      <c r="B39" s="256"/>
      <c r="C39" s="256"/>
      <c r="D39" s="256"/>
      <c r="E39" s="256"/>
      <c r="F39" s="256"/>
      <c r="G39" s="256"/>
      <c r="H39" s="256"/>
      <c r="I39" s="256"/>
      <c r="J39" s="67"/>
      <c r="K39" s="67"/>
      <c r="L39" s="256"/>
      <c r="M39" s="256"/>
      <c r="N39" s="256"/>
      <c r="O39" s="256"/>
      <c r="P39" s="256"/>
      <c r="Q39" s="256"/>
      <c r="R39" s="256"/>
      <c r="S39" s="256"/>
      <c r="T39" s="67"/>
      <c r="U39" s="256"/>
      <c r="V39" s="256"/>
      <c r="W39" s="256"/>
      <c r="X39" s="256"/>
      <c r="Y39" s="256"/>
      <c r="Z39" s="256"/>
      <c r="AA39" s="256"/>
      <c r="AB39" s="256"/>
      <c r="AC39" s="67"/>
      <c r="AD39" s="256"/>
      <c r="AE39" s="256"/>
      <c r="AF39" s="256"/>
      <c r="AG39" s="256"/>
      <c r="AH39" s="256"/>
      <c r="AI39" s="256"/>
      <c r="AJ39" s="256"/>
      <c r="AK39" s="256"/>
      <c r="AL39" s="67"/>
      <c r="AM39" s="256"/>
      <c r="AN39" s="256"/>
      <c r="AO39" s="256"/>
      <c r="AP39" s="256"/>
      <c r="AQ39" s="256"/>
      <c r="AR39" s="256"/>
      <c r="AS39" s="256"/>
      <c r="AT39" s="256"/>
      <c r="AU39" s="256"/>
      <c r="AV39" s="256"/>
      <c r="AW39" s="256"/>
      <c r="AX39" s="256"/>
      <c r="AY39" s="256"/>
      <c r="AZ39" s="256"/>
      <c r="BA39" s="256"/>
      <c r="BB39" s="256"/>
    </row>
    <row r="40" spans="39:46" ht="12.75" customHeight="1" hidden="1">
      <c r="AM40" s="256"/>
      <c r="AN40" s="256"/>
      <c r="AO40" s="256"/>
      <c r="AP40" s="256"/>
      <c r="AQ40" s="256"/>
      <c r="AR40" s="256"/>
      <c r="AS40" s="256"/>
      <c r="AT40" s="256"/>
    </row>
    <row r="41" ht="12.75" customHeight="1" hidden="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86" spans="2:49" ht="12.75">
      <c r="B86" s="81" t="s">
        <v>599</v>
      </c>
      <c r="C86" s="83">
        <f>C23</f>
        <v>0.721064393742529</v>
      </c>
      <c r="L86" s="81" t="s">
        <v>599</v>
      </c>
      <c r="M86" s="84">
        <f>M23</f>
        <v>0.8469993021632938</v>
      </c>
      <c r="U86" s="81" t="s">
        <v>599</v>
      </c>
      <c r="V86" s="84">
        <f>V23</f>
        <v>0.6831407231243729</v>
      </c>
      <c r="AD86" s="81" t="s">
        <v>599</v>
      </c>
      <c r="AE86" s="84">
        <f>AE23</f>
        <v>0.6460067292367628</v>
      </c>
      <c r="AM86" s="81" t="s">
        <v>599</v>
      </c>
      <c r="AN86" s="84">
        <f>AN23</f>
        <v>0.6594985277058981</v>
      </c>
      <c r="AV86" s="81" t="s">
        <v>599</v>
      </c>
      <c r="AW86" s="84">
        <f>AW23</f>
        <v>0.8582447362935168</v>
      </c>
    </row>
    <row r="87" spans="2:49" ht="12.75">
      <c r="B87" s="26" t="s">
        <v>603</v>
      </c>
      <c r="C87" s="7">
        <f>C26</f>
        <v>0.0008055714359960501</v>
      </c>
      <c r="L87" s="26" t="s">
        <v>603</v>
      </c>
      <c r="M87" s="84">
        <f>M26</f>
        <v>0</v>
      </c>
      <c r="U87" s="26" t="s">
        <v>603</v>
      </c>
      <c r="V87" s="4">
        <f>V26</f>
        <v>0</v>
      </c>
      <c r="AD87" s="26" t="s">
        <v>603</v>
      </c>
      <c r="AE87" s="4">
        <f>AE26</f>
        <v>0</v>
      </c>
      <c r="AM87" s="26" t="s">
        <v>603</v>
      </c>
      <c r="AN87" s="4">
        <f>AN26</f>
        <v>0</v>
      </c>
      <c r="AV87" s="26" t="s">
        <v>603</v>
      </c>
      <c r="AW87" s="4">
        <f>AW26</f>
        <v>0.012924744632061705</v>
      </c>
    </row>
    <row r="88" spans="2:49" ht="12.75">
      <c r="B88" s="6" t="s">
        <v>597</v>
      </c>
      <c r="C88" s="7">
        <f>C24</f>
        <v>0.20436827607712696</v>
      </c>
      <c r="L88" s="6" t="s">
        <v>597</v>
      </c>
      <c r="M88" s="84">
        <f>M24</f>
        <v>0.14340544312630846</v>
      </c>
      <c r="U88" s="6" t="s">
        <v>597</v>
      </c>
      <c r="V88" s="84">
        <f>V24</f>
        <v>0.2278622124781688</v>
      </c>
      <c r="AD88" s="6" t="s">
        <v>597</v>
      </c>
      <c r="AE88" s="84">
        <f>AE24</f>
        <v>0.3398264565255888</v>
      </c>
      <c r="AM88" s="6" t="s">
        <v>597</v>
      </c>
      <c r="AN88" s="84">
        <f>AN24</f>
        <v>0.20603194432051397</v>
      </c>
      <c r="AV88" s="6" t="s">
        <v>597</v>
      </c>
      <c r="AW88" s="84">
        <f>AW24</f>
        <v>0.12382739212007504</v>
      </c>
    </row>
    <row r="89" spans="2:49" ht="12.75">
      <c r="B89" s="6" t="s">
        <v>602</v>
      </c>
      <c r="C89" s="7">
        <f>C27</f>
        <v>0.007172184397900317</v>
      </c>
      <c r="L89" s="6" t="s">
        <v>602</v>
      </c>
      <c r="M89" s="84">
        <f>M27</f>
        <v>0</v>
      </c>
      <c r="U89" s="6" t="s">
        <v>602</v>
      </c>
      <c r="V89" s="84">
        <f>V27</f>
        <v>0.0012262643528668574</v>
      </c>
      <c r="AD89" s="6" t="s">
        <v>602</v>
      </c>
      <c r="AE89" s="84">
        <f>AE27</f>
        <v>0.014166814237648309</v>
      </c>
      <c r="AM89" s="6" t="s">
        <v>602</v>
      </c>
      <c r="AN89" s="84">
        <f>AN27</f>
        <v>0.018515213705719638</v>
      </c>
      <c r="AV89" s="6" t="s">
        <v>602</v>
      </c>
      <c r="AW89" s="84">
        <f>AW27</f>
        <v>0.0050031269543464665</v>
      </c>
    </row>
    <row r="90" spans="2:49" ht="12.75">
      <c r="B90" s="6" t="s">
        <v>601</v>
      </c>
      <c r="C90" s="7">
        <f>C28</f>
        <v>0.0025986175354711294</v>
      </c>
      <c r="L90" s="6" t="s">
        <v>601</v>
      </c>
      <c r="M90" s="84">
        <f>M28</f>
        <v>0.009595254710397768</v>
      </c>
      <c r="U90" s="6" t="s">
        <v>601</v>
      </c>
      <c r="V90" s="84">
        <f>V28</f>
        <v>0.00040875478428895246</v>
      </c>
      <c r="AD90" s="6" t="s">
        <v>601</v>
      </c>
      <c r="AE90" s="84">
        <f>AE28</f>
        <v>0</v>
      </c>
      <c r="AM90" s="6" t="s">
        <v>601</v>
      </c>
      <c r="AN90" s="84">
        <f>AN28</f>
        <v>0.001115374319621665</v>
      </c>
      <c r="AV90" s="6" t="s">
        <v>601</v>
      </c>
      <c r="AW90" s="84">
        <f>AW28</f>
        <v>0</v>
      </c>
    </row>
    <row r="91" spans="2:49" ht="12.75">
      <c r="B91" s="6" t="s">
        <v>600</v>
      </c>
      <c r="C91" s="7">
        <f>C25</f>
        <v>0.06349721947923705</v>
      </c>
      <c r="L91" s="6" t="s">
        <v>600</v>
      </c>
      <c r="M91" s="84">
        <f>M25</f>
        <v>0</v>
      </c>
      <c r="U91" s="6" t="s">
        <v>600</v>
      </c>
      <c r="V91" s="84">
        <f>V25</f>
        <v>0.08647021664003568</v>
      </c>
      <c r="AD91" s="6" t="s">
        <v>600</v>
      </c>
      <c r="AE91" s="84">
        <f>AE25</f>
        <v>0</v>
      </c>
      <c r="AM91" s="6" t="s">
        <v>600</v>
      </c>
      <c r="AN91" s="84">
        <f>AN25</f>
        <v>0.1142143303292585</v>
      </c>
      <c r="AV91" s="6" t="s">
        <v>600</v>
      </c>
      <c r="AW91" s="84">
        <f>AW25</f>
        <v>0</v>
      </c>
    </row>
    <row r="92" spans="2:49" ht="12.75">
      <c r="B92" s="6" t="s">
        <v>598</v>
      </c>
      <c r="C92" s="7">
        <f>C29</f>
        <v>0.0004937373317395146</v>
      </c>
      <c r="L92" s="6" t="s">
        <v>598</v>
      </c>
      <c r="M92" s="84">
        <f>M29</f>
        <v>0</v>
      </c>
      <c r="U92" s="6" t="s">
        <v>598</v>
      </c>
      <c r="V92" s="84">
        <f>V29</f>
        <v>0.0008918286202668054</v>
      </c>
      <c r="AD92" s="6" t="s">
        <v>598</v>
      </c>
      <c r="AE92" s="84">
        <f>AE29</f>
        <v>0</v>
      </c>
      <c r="AM92" s="6" t="s">
        <v>598</v>
      </c>
      <c r="AN92" s="84">
        <f>AN29</f>
        <v>0.0006246096189881324</v>
      </c>
      <c r="AV92" s="6" t="s">
        <v>598</v>
      </c>
      <c r="AW92" s="84">
        <f>AW29</f>
        <v>0</v>
      </c>
    </row>
    <row r="93" spans="3:40" ht="12.75">
      <c r="C93" s="84">
        <f>SUM(C86:C92)</f>
        <v>0.9999999999999999</v>
      </c>
      <c r="M93" s="84">
        <f>SUM(M86:M92)</f>
        <v>1</v>
      </c>
      <c r="V93">
        <f>SUM(V86:V92)</f>
        <v>1</v>
      </c>
      <c r="AE93">
        <f>SUM(AE86:AE92)</f>
        <v>1</v>
      </c>
      <c r="AN93">
        <f>SUM(AN86:AN92)</f>
        <v>1</v>
      </c>
    </row>
  </sheetData>
  <mergeCells count="42">
    <mergeCell ref="L1:R2"/>
    <mergeCell ref="L4:R4"/>
    <mergeCell ref="M7:R7"/>
    <mergeCell ref="B1:H2"/>
    <mergeCell ref="C7:H7"/>
    <mergeCell ref="B4:H4"/>
    <mergeCell ref="B5:I6"/>
    <mergeCell ref="L5:S6"/>
    <mergeCell ref="U1:AA2"/>
    <mergeCell ref="U4:AA4"/>
    <mergeCell ref="V7:AA7"/>
    <mergeCell ref="V20:AA20"/>
    <mergeCell ref="AD34:AJ35"/>
    <mergeCell ref="AM1:AS2"/>
    <mergeCell ref="AM4:AS4"/>
    <mergeCell ref="AN7:AS7"/>
    <mergeCell ref="AD1:AJ2"/>
    <mergeCell ref="AD4:AJ4"/>
    <mergeCell ref="AE7:AJ7"/>
    <mergeCell ref="AE20:AJ20"/>
    <mergeCell ref="AD5:AK6"/>
    <mergeCell ref="AV34:BB35"/>
    <mergeCell ref="AM34:AS35"/>
    <mergeCell ref="AV1:BB2"/>
    <mergeCell ref="AV4:BB4"/>
    <mergeCell ref="AW7:BB7"/>
    <mergeCell ref="AW20:BB20"/>
    <mergeCell ref="AN20:AS20"/>
    <mergeCell ref="AM5:AT6"/>
    <mergeCell ref="AV5:BC6"/>
    <mergeCell ref="B38:I39"/>
    <mergeCell ref="L38:S39"/>
    <mergeCell ref="U5:AB6"/>
    <mergeCell ref="M20:R20"/>
    <mergeCell ref="L34:R35"/>
    <mergeCell ref="U34:AA35"/>
    <mergeCell ref="C20:H20"/>
    <mergeCell ref="B34:I35"/>
    <mergeCell ref="AU38:BB39"/>
    <mergeCell ref="AM39:AT40"/>
    <mergeCell ref="AD38:AK39"/>
    <mergeCell ref="U38:AB39"/>
  </mergeCells>
  <printOptions horizontalCentered="1"/>
  <pageMargins left="0.5" right="0.25" top="1" bottom="1" header="0.5" footer="0.5"/>
  <pageSetup fitToWidth="6" horizontalDpi="300" verticalDpi="300" orientation="portrait" scale="85" r:id="rId2"/>
  <headerFooter alignWithMargins="0">
    <oddHeader>&amp;LCDR Report - Summer Fuel Types&amp;RJune 2006
</oddHeader>
    <oddFooter xml:space="preserve">&amp;CSummer Fuel Types - &amp;P of &amp;N </oddFooter>
  </headerFooter>
  <colBreaks count="5" manualBreakCount="5">
    <brk id="10" max="67" man="1"/>
    <brk id="19" max="67" man="1"/>
    <brk id="28" max="67" man="1"/>
    <brk id="37" max="67" man="1"/>
    <brk id="46" max="6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 Capacity Demand Reseve Report</dc:title>
  <dc:subject>Generation and Demand Projections</dc:subject>
  <dc:creator/>
  <cp:keywords/>
  <dc:description/>
  <cp:lastModifiedBy/>
  <cp:lastPrinted>2006-06-12T16:43:43Z</cp:lastPrinted>
  <dcterms:created xsi:type="dcterms:W3CDTF">2003-03-19T21:38:32Z</dcterms:created>
  <dcterms:modified xsi:type="dcterms:W3CDTF">2006-08-17T19:23:38Z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