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30" activeTab="0"/>
  </bookViews>
  <sheets>
    <sheet name="Transactions By Status" sheetId="1" r:id="rId1"/>
  </sheets>
  <definedNames/>
  <calcPr fullCalcOnLoad="1"/>
</workbook>
</file>

<file path=xl/sharedStrings.xml><?xml version="1.0" encoding="utf-8"?>
<sst xmlns="http://schemas.openxmlformats.org/spreadsheetml/2006/main" count="69" uniqueCount="61">
  <si>
    <t>Transactions by Status</t>
  </si>
  <si>
    <t>Siebel Status</t>
  </si>
  <si>
    <t>Move In</t>
  </si>
  <si>
    <t>Switch</t>
  </si>
  <si>
    <t>Drop to AREP</t>
  </si>
  <si>
    <t>Grand Total</t>
  </si>
  <si>
    <t>Formula</t>
  </si>
  <si>
    <t>Total</t>
  </si>
  <si>
    <t>Cancel Pending</t>
  </si>
  <si>
    <t>a</t>
  </si>
  <si>
    <t xml:space="preserve">Cancelled by Customer Obj. </t>
  </si>
  <si>
    <t>b</t>
  </si>
  <si>
    <t>Cancelled Permit Not Received</t>
  </si>
  <si>
    <t>c</t>
  </si>
  <si>
    <t>Manual</t>
  </si>
  <si>
    <t>d</t>
  </si>
  <si>
    <t>Cancelled Operating Rule</t>
  </si>
  <si>
    <t>e</t>
  </si>
  <si>
    <t>Cancelled CR Requested</t>
  </si>
  <si>
    <t>f</t>
  </si>
  <si>
    <t>Cancelled w/Exception</t>
  </si>
  <si>
    <t>g</t>
  </si>
  <si>
    <t>Total Cancelled</t>
  </si>
  <si>
    <t>h = a thru g</t>
  </si>
  <si>
    <t>Unexecutable</t>
  </si>
  <si>
    <t>i</t>
  </si>
  <si>
    <t>Rejected by TDSP</t>
  </si>
  <si>
    <t>j</t>
  </si>
  <si>
    <t>Percent Cancelled by Customer Obj. to Total Cancelled</t>
  </si>
  <si>
    <t>k = b / l</t>
  </si>
  <si>
    <t>Total number that will not be completed</t>
  </si>
  <si>
    <t>l = h + i + j</t>
  </si>
  <si>
    <t>Percent of Transactions started and not completed</t>
  </si>
  <si>
    <t>m = l / x</t>
  </si>
  <si>
    <t>Permit Pending</t>
  </si>
  <si>
    <t>n</t>
  </si>
  <si>
    <t>In Review</t>
  </si>
  <si>
    <t>o</t>
  </si>
  <si>
    <t>In Review Pecent to Total Transactions</t>
  </si>
  <si>
    <t>p = (n+ o) / x</t>
  </si>
  <si>
    <t>Scheduled</t>
  </si>
  <si>
    <t>q</t>
  </si>
  <si>
    <t>Scheduled Percent to Total Transactions</t>
  </si>
  <si>
    <t>r = q / x</t>
  </si>
  <si>
    <t>Complete w/o Transactions</t>
  </si>
  <si>
    <t>s</t>
  </si>
  <si>
    <t>Complete</t>
  </si>
  <si>
    <t>t</t>
  </si>
  <si>
    <t>Total Complete</t>
  </si>
  <si>
    <t>u = s + t</t>
  </si>
  <si>
    <t>Complete Percent to Total Transactions</t>
  </si>
  <si>
    <t>v=u / x</t>
  </si>
  <si>
    <t>Complete Percent to Total that are expected to be completed</t>
  </si>
  <si>
    <t>w = u/(x-l)</t>
  </si>
  <si>
    <t>Total Transactions</t>
  </si>
  <si>
    <t>x = l + n + o + q + u</t>
  </si>
  <si>
    <t>January, February, and March 2006</t>
  </si>
  <si>
    <t>January</t>
  </si>
  <si>
    <t>February</t>
  </si>
  <si>
    <t>March</t>
  </si>
  <si>
    <t>As of April 24,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</si>
</sst>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MS Sans Serif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15" applyNumberFormat="1" applyFont="1" applyAlignment="1" applyProtection="1">
      <alignment/>
      <protection locked="0"/>
    </xf>
    <xf numFmtId="164" fontId="0" fillId="0" borderId="0" xfId="15" applyNumberFormat="1" applyAlignment="1">
      <alignment/>
    </xf>
    <xf numFmtId="164" fontId="0" fillId="0" borderId="0" xfId="15" applyNumberFormat="1" applyAlignment="1" applyProtection="1">
      <alignment/>
      <protection locked="0"/>
    </xf>
    <xf numFmtId="164" fontId="0" fillId="0" borderId="0" xfId="15" applyNumberFormat="1" applyFill="1" applyAlignment="1">
      <alignment/>
    </xf>
    <xf numFmtId="164" fontId="0" fillId="0" borderId="2" xfId="15" applyNumberFormat="1" applyBorder="1" applyAlignment="1">
      <alignment/>
    </xf>
    <xf numFmtId="165" fontId="0" fillId="0" borderId="0" xfId="19" applyNumberFormat="1" applyAlignment="1">
      <alignment/>
    </xf>
    <xf numFmtId="10" fontId="0" fillId="0" borderId="0" xfId="15" applyNumberFormat="1" applyAlignment="1">
      <alignment/>
    </xf>
    <xf numFmtId="10" fontId="0" fillId="0" borderId="0" xfId="15" applyNumberFormat="1" applyFill="1" applyAlignment="1">
      <alignment/>
    </xf>
    <xf numFmtId="10" fontId="0" fillId="0" borderId="0" xfId="19" applyNumberFormat="1" applyFill="1" applyAlignment="1">
      <alignment/>
    </xf>
    <xf numFmtId="164" fontId="0" fillId="0" borderId="0" xfId="15" applyNumberFormat="1" applyAlignment="1" applyProtection="1">
      <alignment/>
      <protection/>
    </xf>
    <xf numFmtId="10" fontId="0" fillId="0" borderId="0" xfId="19" applyNumberFormat="1" applyAlignment="1">
      <alignment/>
    </xf>
    <xf numFmtId="10" fontId="0" fillId="0" borderId="0" xfId="19" applyNumberFormat="1" applyAlignment="1" applyProtection="1">
      <alignment/>
      <protection/>
    </xf>
    <xf numFmtId="164" fontId="0" fillId="0" borderId="3" xfId="15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15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R1"/>
    </sheetView>
  </sheetViews>
  <sheetFormatPr defaultColWidth="9.140625" defaultRowHeight="12.75"/>
  <cols>
    <col min="1" max="1" width="24.57421875" style="1" customWidth="1"/>
    <col min="2" max="2" width="9.57421875" style="1" customWidth="1"/>
    <col min="3" max="6" width="11.28125" style="0" bestFit="1" customWidth="1"/>
    <col min="7" max="7" width="3.7109375" style="0" customWidth="1"/>
    <col min="8" max="10" width="10.28125" style="0" bestFit="1" customWidth="1"/>
    <col min="11" max="11" width="11.28125" style="0" bestFit="1" customWidth="1"/>
    <col min="12" max="12" width="3.7109375" style="0" customWidth="1"/>
    <col min="17" max="17" width="3.7109375" style="0" customWidth="1"/>
  </cols>
  <sheetData>
    <row r="1" spans="1:18" ht="15.7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5.75">
      <c r="A2" s="24" t="s">
        <v>56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2.75">
      <c r="A3" s="26" t="s">
        <v>60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25.5">
      <c r="A4" s="1" t="s">
        <v>1</v>
      </c>
      <c r="C4" s="27" t="s">
        <v>2</v>
      </c>
      <c r="D4" s="27"/>
      <c r="E4" s="27"/>
      <c r="F4" s="27"/>
      <c r="H4" s="27" t="s">
        <v>3</v>
      </c>
      <c r="I4" s="27"/>
      <c r="J4" s="27"/>
      <c r="K4" s="27"/>
      <c r="M4" s="27" t="s">
        <v>4</v>
      </c>
      <c r="N4" s="27"/>
      <c r="O4" s="27"/>
      <c r="P4" s="27"/>
      <c r="R4" s="2" t="s">
        <v>5</v>
      </c>
    </row>
    <row r="5" spans="2:16" ht="12.75">
      <c r="B5" s="3" t="s">
        <v>6</v>
      </c>
      <c r="C5" s="4" t="s">
        <v>57</v>
      </c>
      <c r="D5" s="4" t="s">
        <v>58</v>
      </c>
      <c r="E5" s="4" t="s">
        <v>59</v>
      </c>
      <c r="F5" s="5" t="s">
        <v>7</v>
      </c>
      <c r="H5" s="4" t="s">
        <v>57</v>
      </c>
      <c r="I5" s="4" t="s">
        <v>58</v>
      </c>
      <c r="J5" s="4" t="s">
        <v>59</v>
      </c>
      <c r="K5" s="5" t="s">
        <v>7</v>
      </c>
      <c r="M5" s="4" t="s">
        <v>57</v>
      </c>
      <c r="N5" s="4" t="s">
        <v>58</v>
      </c>
      <c r="O5" s="4" t="s">
        <v>59</v>
      </c>
      <c r="P5" s="5" t="s">
        <v>7</v>
      </c>
    </row>
    <row r="6" ht="12.75">
      <c r="B6" s="3"/>
    </row>
    <row r="7" spans="1:18" ht="12.75">
      <c r="A7" s="1" t="s">
        <v>8</v>
      </c>
      <c r="B7" s="3" t="s">
        <v>9</v>
      </c>
      <c r="C7" s="6">
        <v>0</v>
      </c>
      <c r="D7" s="6">
        <v>1</v>
      </c>
      <c r="E7" s="6">
        <v>20</v>
      </c>
      <c r="F7" s="7">
        <f>SUM(C7:E7)</f>
        <v>21</v>
      </c>
      <c r="G7" s="7"/>
      <c r="H7" s="8">
        <v>0</v>
      </c>
      <c r="I7" s="8">
        <v>0</v>
      </c>
      <c r="J7" s="6">
        <v>0</v>
      </c>
      <c r="K7" s="9">
        <f aca="true" t="shared" si="0" ref="K7:K13">SUM(H7:J7)</f>
        <v>0</v>
      </c>
      <c r="L7" s="7"/>
      <c r="M7" s="8">
        <v>0</v>
      </c>
      <c r="N7" s="8">
        <v>0</v>
      </c>
      <c r="O7" s="8">
        <v>0</v>
      </c>
      <c r="P7" s="7">
        <f aca="true" t="shared" si="1" ref="P7:P13">SUM(M7:O7)</f>
        <v>0</v>
      </c>
      <c r="Q7" s="7"/>
      <c r="R7" s="7">
        <f aca="true" t="shared" si="2" ref="R7:R13">+K7+F7+P7</f>
        <v>21</v>
      </c>
    </row>
    <row r="8" spans="1:18" ht="15" customHeight="1">
      <c r="A8" s="1" t="s">
        <v>10</v>
      </c>
      <c r="B8" s="3" t="s">
        <v>11</v>
      </c>
      <c r="C8" s="6">
        <v>0</v>
      </c>
      <c r="D8" s="6">
        <v>0</v>
      </c>
      <c r="E8" s="6">
        <v>0</v>
      </c>
      <c r="F8" s="7">
        <f aca="true" t="shared" si="3" ref="F8:F13">SUM(C8:E8)</f>
        <v>0</v>
      </c>
      <c r="G8" s="7"/>
      <c r="H8" s="6">
        <v>940</v>
      </c>
      <c r="I8" s="6">
        <v>1219</v>
      </c>
      <c r="J8" s="6">
        <v>1137</v>
      </c>
      <c r="K8" s="9">
        <f t="shared" si="0"/>
        <v>3296</v>
      </c>
      <c r="L8" s="7"/>
      <c r="M8" s="8">
        <v>0</v>
      </c>
      <c r="N8" s="8">
        <v>0</v>
      </c>
      <c r="O8" s="8">
        <v>0</v>
      </c>
      <c r="P8" s="7">
        <f t="shared" si="1"/>
        <v>0</v>
      </c>
      <c r="Q8" s="7"/>
      <c r="R8" s="7">
        <f t="shared" si="2"/>
        <v>3296</v>
      </c>
    </row>
    <row r="9" spans="1:18" ht="25.5">
      <c r="A9" s="1" t="s">
        <v>12</v>
      </c>
      <c r="B9" s="3" t="s">
        <v>13</v>
      </c>
      <c r="C9" s="6">
        <v>3729</v>
      </c>
      <c r="D9" s="6">
        <v>3598</v>
      </c>
      <c r="E9" s="6">
        <v>2714</v>
      </c>
      <c r="F9" s="7">
        <f t="shared" si="3"/>
        <v>10041</v>
      </c>
      <c r="G9" s="7"/>
      <c r="H9" s="8">
        <v>0</v>
      </c>
      <c r="I9" s="6">
        <v>0</v>
      </c>
      <c r="J9" s="8">
        <v>0</v>
      </c>
      <c r="K9" s="7">
        <f t="shared" si="0"/>
        <v>0</v>
      </c>
      <c r="L9" s="7"/>
      <c r="M9" s="8">
        <v>0</v>
      </c>
      <c r="N9" s="6">
        <v>0</v>
      </c>
      <c r="O9" s="8">
        <v>0</v>
      </c>
      <c r="P9" s="7">
        <f t="shared" si="1"/>
        <v>0</v>
      </c>
      <c r="Q9" s="7"/>
      <c r="R9" s="7">
        <f t="shared" si="2"/>
        <v>10041</v>
      </c>
    </row>
    <row r="10" spans="1:18" ht="12.75">
      <c r="A10" s="1" t="s">
        <v>14</v>
      </c>
      <c r="B10" s="3" t="s">
        <v>15</v>
      </c>
      <c r="C10" s="6">
        <v>314</v>
      </c>
      <c r="D10" s="6">
        <v>267</v>
      </c>
      <c r="E10" s="6">
        <v>354</v>
      </c>
      <c r="F10" s="7">
        <f t="shared" si="3"/>
        <v>935</v>
      </c>
      <c r="G10" s="7"/>
      <c r="H10" s="6">
        <v>426</v>
      </c>
      <c r="I10" s="6">
        <v>44</v>
      </c>
      <c r="J10" s="6">
        <v>79</v>
      </c>
      <c r="K10" s="9">
        <f t="shared" si="0"/>
        <v>549</v>
      </c>
      <c r="L10" s="7"/>
      <c r="M10" s="6">
        <v>12</v>
      </c>
      <c r="N10" s="6">
        <v>3</v>
      </c>
      <c r="O10" s="6">
        <v>16</v>
      </c>
      <c r="P10" s="7">
        <f t="shared" si="1"/>
        <v>31</v>
      </c>
      <c r="Q10" s="7"/>
      <c r="R10" s="7">
        <f t="shared" si="2"/>
        <v>1515</v>
      </c>
    </row>
    <row r="11" spans="1:18" ht="12.75">
      <c r="A11" s="1" t="s">
        <v>16</v>
      </c>
      <c r="B11" s="3" t="s">
        <v>17</v>
      </c>
      <c r="C11" s="6">
        <v>320</v>
      </c>
      <c r="D11" s="6">
        <v>299</v>
      </c>
      <c r="E11" s="6">
        <v>317</v>
      </c>
      <c r="F11" s="7">
        <f t="shared" si="3"/>
        <v>936</v>
      </c>
      <c r="G11" s="7"/>
      <c r="H11" s="6">
        <v>728</v>
      </c>
      <c r="I11" s="6">
        <v>712</v>
      </c>
      <c r="J11" s="6">
        <v>727</v>
      </c>
      <c r="K11" s="9">
        <f t="shared" si="0"/>
        <v>2167</v>
      </c>
      <c r="L11" s="7"/>
      <c r="M11" s="6">
        <v>146</v>
      </c>
      <c r="N11" s="6">
        <v>68</v>
      </c>
      <c r="O11" s="6">
        <v>70</v>
      </c>
      <c r="P11" s="7">
        <f t="shared" si="1"/>
        <v>284</v>
      </c>
      <c r="Q11" s="7"/>
      <c r="R11" s="7">
        <f t="shared" si="2"/>
        <v>3387</v>
      </c>
    </row>
    <row r="12" spans="1:18" ht="12.75">
      <c r="A12" s="1" t="s">
        <v>18</v>
      </c>
      <c r="B12" s="3" t="s">
        <v>19</v>
      </c>
      <c r="C12" s="6">
        <v>3011</v>
      </c>
      <c r="D12" s="6">
        <v>2931</v>
      </c>
      <c r="E12" s="6">
        <v>3395</v>
      </c>
      <c r="F12" s="7">
        <f t="shared" si="3"/>
        <v>9337</v>
      </c>
      <c r="G12" s="7"/>
      <c r="H12" s="6">
        <v>976</v>
      </c>
      <c r="I12" s="6">
        <v>1028</v>
      </c>
      <c r="J12" s="6">
        <v>1171</v>
      </c>
      <c r="K12" s="9">
        <f t="shared" si="0"/>
        <v>3175</v>
      </c>
      <c r="L12" s="7"/>
      <c r="M12" s="6">
        <v>377</v>
      </c>
      <c r="N12" s="6">
        <v>104</v>
      </c>
      <c r="O12" s="6">
        <v>228</v>
      </c>
      <c r="P12" s="7">
        <f t="shared" si="1"/>
        <v>709</v>
      </c>
      <c r="Q12" s="7"/>
      <c r="R12" s="7">
        <f t="shared" si="2"/>
        <v>13221</v>
      </c>
    </row>
    <row r="13" spans="1:18" ht="12.75">
      <c r="A13" s="1" t="s">
        <v>20</v>
      </c>
      <c r="B13" s="3" t="s">
        <v>21</v>
      </c>
      <c r="C13" s="6">
        <v>16</v>
      </c>
      <c r="D13" s="6">
        <v>83</v>
      </c>
      <c r="E13" s="6">
        <v>4</v>
      </c>
      <c r="F13" s="7">
        <f t="shared" si="3"/>
        <v>103</v>
      </c>
      <c r="G13" s="7"/>
      <c r="H13" s="8">
        <v>0</v>
      </c>
      <c r="I13" s="6">
        <v>5</v>
      </c>
      <c r="J13" s="8">
        <v>1</v>
      </c>
      <c r="K13" s="9">
        <f t="shared" si="0"/>
        <v>6</v>
      </c>
      <c r="L13" s="7"/>
      <c r="M13" s="8">
        <v>0</v>
      </c>
      <c r="N13" s="8">
        <v>0</v>
      </c>
      <c r="O13" s="8">
        <v>0</v>
      </c>
      <c r="P13" s="7">
        <f t="shared" si="1"/>
        <v>0</v>
      </c>
      <c r="Q13" s="7"/>
      <c r="R13" s="7">
        <f t="shared" si="2"/>
        <v>109</v>
      </c>
    </row>
    <row r="14" spans="1:18" ht="12.75">
      <c r="A14" s="1" t="s">
        <v>22</v>
      </c>
      <c r="B14" s="3" t="s">
        <v>23</v>
      </c>
      <c r="C14" s="10">
        <f>SUM(C7:C13)</f>
        <v>7390</v>
      </c>
      <c r="D14" s="10">
        <f>SUM(D7:D13)</f>
        <v>7179</v>
      </c>
      <c r="E14" s="10">
        <f>SUM(E7:E13)</f>
        <v>6804</v>
      </c>
      <c r="F14" s="10">
        <f>SUM(F7:F13)</f>
        <v>21373</v>
      </c>
      <c r="G14" s="7"/>
      <c r="H14" s="10">
        <f>SUM(H7:H13)</f>
        <v>3070</v>
      </c>
      <c r="I14" s="10">
        <f>SUM(I7:I13)</f>
        <v>3008</v>
      </c>
      <c r="J14" s="10">
        <f>SUM(J7:J13)</f>
        <v>3115</v>
      </c>
      <c r="K14" s="10">
        <f>SUM(K7:K13)</f>
        <v>9193</v>
      </c>
      <c r="L14" s="7"/>
      <c r="M14" s="10">
        <f>SUM(M7:M13)</f>
        <v>535</v>
      </c>
      <c r="N14" s="10">
        <f>SUM(N7:N13)</f>
        <v>175</v>
      </c>
      <c r="O14" s="10">
        <f>SUM(O7:O13)</f>
        <v>314</v>
      </c>
      <c r="P14" s="10">
        <f>SUM(P7:P13)</f>
        <v>1024</v>
      </c>
      <c r="Q14" s="7"/>
      <c r="R14" s="10">
        <f>SUM(R7:R13)</f>
        <v>31590</v>
      </c>
    </row>
    <row r="15" spans="2:18" ht="12.75">
      <c r="B15" s="3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2.75">
      <c r="A16" s="1" t="s">
        <v>24</v>
      </c>
      <c r="B16" s="1" t="s">
        <v>25</v>
      </c>
      <c r="C16" s="6">
        <v>6843</v>
      </c>
      <c r="D16" s="6">
        <v>7022</v>
      </c>
      <c r="E16" s="6">
        <v>8409</v>
      </c>
      <c r="F16" s="7">
        <f>SUM(C16:E16)</f>
        <v>22274</v>
      </c>
      <c r="G16" s="7"/>
      <c r="H16" s="8">
        <v>0</v>
      </c>
      <c r="I16" s="8">
        <v>0</v>
      </c>
      <c r="J16" s="8">
        <v>0</v>
      </c>
      <c r="K16" s="7">
        <f>SUM(H16:J16)</f>
        <v>0</v>
      </c>
      <c r="L16" s="7"/>
      <c r="M16" s="8">
        <v>0</v>
      </c>
      <c r="N16" s="8">
        <v>0</v>
      </c>
      <c r="O16" s="8">
        <v>0</v>
      </c>
      <c r="P16" s="7">
        <f>SUM(M16:O16)</f>
        <v>0</v>
      </c>
      <c r="Q16" s="7"/>
      <c r="R16" s="7">
        <f>+K16+F16+P16</f>
        <v>22274</v>
      </c>
    </row>
    <row r="17" spans="3:18" ht="12.75">
      <c r="C17" s="8"/>
      <c r="D17" s="8"/>
      <c r="E17" s="8"/>
      <c r="F17" s="7"/>
      <c r="G17" s="7"/>
      <c r="H17" s="8"/>
      <c r="I17" s="8"/>
      <c r="J17" s="8"/>
      <c r="K17" s="7"/>
      <c r="L17" s="7"/>
      <c r="M17" s="8"/>
      <c r="N17" s="8"/>
      <c r="O17" s="8"/>
      <c r="P17" s="7"/>
      <c r="Q17" s="7"/>
      <c r="R17" s="7"/>
    </row>
    <row r="18" spans="1:18" ht="12.75">
      <c r="A18" s="1" t="s">
        <v>26</v>
      </c>
      <c r="B18" s="1" t="s">
        <v>27</v>
      </c>
      <c r="C18" s="6">
        <v>1512</v>
      </c>
      <c r="D18" s="6">
        <v>1131</v>
      </c>
      <c r="E18" s="6">
        <v>1167</v>
      </c>
      <c r="F18" s="6">
        <f>SUM(C18:E18)</f>
        <v>3810</v>
      </c>
      <c r="G18" s="7"/>
      <c r="H18" s="6">
        <v>306</v>
      </c>
      <c r="I18" s="6">
        <v>85</v>
      </c>
      <c r="J18" s="6">
        <v>121</v>
      </c>
      <c r="K18" s="9">
        <f>SUM(H18:J18)</f>
        <v>512</v>
      </c>
      <c r="L18" s="7"/>
      <c r="M18" s="6">
        <v>41</v>
      </c>
      <c r="N18" s="6">
        <v>2</v>
      </c>
      <c r="O18" s="6">
        <v>5</v>
      </c>
      <c r="P18" s="7">
        <f>SUM(M18:O18)</f>
        <v>48</v>
      </c>
      <c r="Q18" s="7"/>
      <c r="R18" s="7">
        <f>+K18+F18+P18</f>
        <v>4370</v>
      </c>
    </row>
    <row r="19" spans="3:18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38.25">
      <c r="A20" s="1" t="s">
        <v>28</v>
      </c>
      <c r="B20" s="3" t="s">
        <v>29</v>
      </c>
      <c r="C20" s="16">
        <f>+C8/C14</f>
        <v>0</v>
      </c>
      <c r="D20" s="16">
        <f>+D7/D14</f>
        <v>0.0001392951664577239</v>
      </c>
      <c r="E20" s="16">
        <f>+E8/E14</f>
        <v>0</v>
      </c>
      <c r="F20" s="16">
        <f>+F8/F14</f>
        <v>0</v>
      </c>
      <c r="G20" s="11"/>
      <c r="H20" s="16">
        <f>+H8/H14</f>
        <v>0.30618892508143325</v>
      </c>
      <c r="I20" s="16">
        <f>+I8/I14</f>
        <v>0.4052526595744681</v>
      </c>
      <c r="J20" s="16">
        <f>+J8/J14</f>
        <v>0.365008025682183</v>
      </c>
      <c r="K20" s="16">
        <f>+K8/K14</f>
        <v>0.358533666920483</v>
      </c>
      <c r="L20" s="11"/>
      <c r="M20" s="16">
        <f>+M8/M14</f>
        <v>0</v>
      </c>
      <c r="N20" s="16">
        <f>+N8/N14</f>
        <v>0</v>
      </c>
      <c r="O20" s="16">
        <f>+O8/O14</f>
        <v>0</v>
      </c>
      <c r="P20" s="16">
        <f>+P8/P14</f>
        <v>0</v>
      </c>
      <c r="Q20" s="11"/>
      <c r="R20" s="11">
        <f>+R8/R14</f>
        <v>0.10433681544792656</v>
      </c>
    </row>
    <row r="21" spans="2:18" ht="12.75"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25.5">
      <c r="A22" s="1" t="s">
        <v>30</v>
      </c>
      <c r="B22" s="3" t="s">
        <v>31</v>
      </c>
      <c r="C22" s="7">
        <f>+C14+C16+C18</f>
        <v>15745</v>
      </c>
      <c r="D22" s="7">
        <f>+D14+D16+D18</f>
        <v>15332</v>
      </c>
      <c r="E22" s="7">
        <f>+E14+E16+E18</f>
        <v>16380</v>
      </c>
      <c r="F22" s="7">
        <f>+F14+F16+F18</f>
        <v>47457</v>
      </c>
      <c r="G22" s="11"/>
      <c r="H22" s="7">
        <f>+H14+H16+H18</f>
        <v>3376</v>
      </c>
      <c r="I22" s="7">
        <f>+I14+I16+I18</f>
        <v>3093</v>
      </c>
      <c r="J22" s="7">
        <f>+J14+J16+J18</f>
        <v>3236</v>
      </c>
      <c r="K22" s="7">
        <f>+K14+K16+K18</f>
        <v>9705</v>
      </c>
      <c r="L22" s="11"/>
      <c r="M22" s="7">
        <f>+M14+M16+M18</f>
        <v>576</v>
      </c>
      <c r="N22" s="7">
        <f>+N14+N16+N18</f>
        <v>177</v>
      </c>
      <c r="O22" s="7">
        <f>+O14+O16+O18</f>
        <v>319</v>
      </c>
      <c r="P22" s="7">
        <f>+P14+P16+P18</f>
        <v>1072</v>
      </c>
      <c r="Q22" s="11"/>
      <c r="R22" s="7">
        <f>+R14+R16+R18</f>
        <v>58234</v>
      </c>
    </row>
    <row r="23" spans="2:18" ht="12.75">
      <c r="B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25.5">
      <c r="A24" s="1" t="s">
        <v>32</v>
      </c>
      <c r="B24" s="3" t="s">
        <v>33</v>
      </c>
      <c r="C24" s="12">
        <f>C22/C42</f>
        <v>0.07465269546251956</v>
      </c>
      <c r="D24" s="12">
        <f aca="true" t="shared" si="4" ref="D24:O24">D22/D42</f>
        <v>0.07797068725271819</v>
      </c>
      <c r="E24" s="12">
        <f t="shared" si="4"/>
        <v>0.0753127686868083</v>
      </c>
      <c r="F24" s="13">
        <f>ROUND(F22/F42,4)</f>
        <v>0.0759</v>
      </c>
      <c r="G24" s="12"/>
      <c r="H24" s="12">
        <f t="shared" si="4"/>
        <v>0.08043457543123987</v>
      </c>
      <c r="I24" s="12">
        <f t="shared" si="4"/>
        <v>0.07424209692518183</v>
      </c>
      <c r="J24" s="12">
        <f t="shared" si="4"/>
        <v>0.05552028823882646</v>
      </c>
      <c r="K24" s="13">
        <f>ROUND(K22/K42,4)</f>
        <v>0.0684</v>
      </c>
      <c r="L24" s="12"/>
      <c r="M24" s="12">
        <f t="shared" si="4"/>
        <v>0.39751552795031053</v>
      </c>
      <c r="N24" s="12">
        <f t="shared" si="4"/>
        <v>0.19710467706013363</v>
      </c>
      <c r="O24" s="12">
        <f t="shared" si="4"/>
        <v>0.25934959349593495</v>
      </c>
      <c r="P24" s="13">
        <f>ROUND(P22/P42,4)</f>
        <v>0.2997</v>
      </c>
      <c r="Q24" s="12"/>
      <c r="R24" s="13">
        <f>ROUND(R22/R42,4)</f>
        <v>0.0756</v>
      </c>
    </row>
    <row r="25" spans="2:18" ht="12.75">
      <c r="B25" s="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2.75">
      <c r="A26" s="1" t="s">
        <v>34</v>
      </c>
      <c r="B26" s="3" t="s">
        <v>35</v>
      </c>
      <c r="C26" s="6">
        <v>3</v>
      </c>
      <c r="D26" s="6">
        <v>5</v>
      </c>
      <c r="E26" s="6">
        <v>1552</v>
      </c>
      <c r="F26" s="7">
        <f>SUM(C26:E26)</f>
        <v>1560</v>
      </c>
      <c r="G26" s="7"/>
      <c r="H26" s="8">
        <v>0</v>
      </c>
      <c r="I26" s="8">
        <v>0</v>
      </c>
      <c r="J26" s="8">
        <v>0</v>
      </c>
      <c r="K26" s="7">
        <f>SUM(H26:J26)</f>
        <v>0</v>
      </c>
      <c r="L26" s="7"/>
      <c r="M26" s="8">
        <v>0</v>
      </c>
      <c r="N26" s="8">
        <v>0</v>
      </c>
      <c r="O26" s="8">
        <v>0</v>
      </c>
      <c r="P26" s="7">
        <f>SUM(M26:O26)</f>
        <v>0</v>
      </c>
      <c r="Q26" s="7"/>
      <c r="R26" s="7">
        <f>+K26+F26+P26</f>
        <v>1560</v>
      </c>
    </row>
    <row r="27" spans="2:18" ht="12.75">
      <c r="B27" s="3"/>
      <c r="C27" s="8"/>
      <c r="D27" s="8"/>
      <c r="E27" s="8"/>
      <c r="F27" s="7"/>
      <c r="G27" s="7"/>
      <c r="H27" s="8"/>
      <c r="I27" s="8"/>
      <c r="J27" s="8"/>
      <c r="K27" s="7"/>
      <c r="L27" s="7"/>
      <c r="M27" s="8"/>
      <c r="N27" s="8"/>
      <c r="O27" s="8"/>
      <c r="P27" s="7"/>
      <c r="Q27" s="7"/>
      <c r="R27" s="7"/>
    </row>
    <row r="28" spans="1:18" ht="12.75">
      <c r="A28" s="1" t="s">
        <v>36</v>
      </c>
      <c r="B28" s="3" t="s">
        <v>37</v>
      </c>
      <c r="C28" s="6">
        <v>3</v>
      </c>
      <c r="D28" s="6">
        <v>4</v>
      </c>
      <c r="E28" s="6">
        <v>0</v>
      </c>
      <c r="F28" s="7">
        <f>SUM(C28:E28)</f>
        <v>7</v>
      </c>
      <c r="G28" s="7"/>
      <c r="H28" s="8">
        <v>0</v>
      </c>
      <c r="I28" s="6">
        <v>0</v>
      </c>
      <c r="J28" s="8">
        <v>0</v>
      </c>
      <c r="K28" s="9">
        <f>SUM(H28:J28)</f>
        <v>0</v>
      </c>
      <c r="L28" s="7"/>
      <c r="M28" s="6">
        <v>0</v>
      </c>
      <c r="N28" s="6">
        <v>0</v>
      </c>
      <c r="O28" s="8">
        <v>0</v>
      </c>
      <c r="P28" s="7">
        <f>SUM(M28:O28)</f>
        <v>0</v>
      </c>
      <c r="Q28" s="7"/>
      <c r="R28" s="7">
        <f>+K28+F28+P28</f>
        <v>7</v>
      </c>
    </row>
    <row r="29" spans="1:18" ht="25.5">
      <c r="A29" s="1" t="s">
        <v>38</v>
      </c>
      <c r="B29" s="3" t="s">
        <v>39</v>
      </c>
      <c r="C29" s="12">
        <f>(+C26+C28)/C42</f>
        <v>2.844815324071879E-05</v>
      </c>
      <c r="D29" s="12">
        <f>(+D26+D28)/D42</f>
        <v>4.5769383333841884E-05</v>
      </c>
      <c r="E29" s="12">
        <f>(+E26+E28)/E42</f>
        <v>0.007135861843829456</v>
      </c>
      <c r="F29" s="13">
        <f>ROUND((+F26+F28)/F42,4)</f>
        <v>0.0025</v>
      </c>
      <c r="G29" s="7"/>
      <c r="H29" s="12">
        <f>(+H26+H28)/H42</f>
        <v>0</v>
      </c>
      <c r="I29" s="12">
        <f>(+I26+I28)/I42</f>
        <v>0</v>
      </c>
      <c r="J29" s="12">
        <f>(+J26+J28)/J42</f>
        <v>0</v>
      </c>
      <c r="K29" s="13">
        <f>ROUND((+K26+K28)/K42,4)</f>
        <v>0</v>
      </c>
      <c r="L29" s="7"/>
      <c r="M29" s="12">
        <f>(+M26+M28)/M42</f>
        <v>0</v>
      </c>
      <c r="N29" s="12">
        <f>(+N26+N28)/N42</f>
        <v>0</v>
      </c>
      <c r="O29" s="12">
        <f>(+O26+O28)/O42</f>
        <v>0</v>
      </c>
      <c r="P29" s="13">
        <f>ROUND((+P26+P28)/P42,4)</f>
        <v>0</v>
      </c>
      <c r="Q29" s="7"/>
      <c r="R29" s="13">
        <f>ROUND((+R26+R28)/R42,4)</f>
        <v>0.002</v>
      </c>
    </row>
    <row r="30" spans="2:18" ht="12.75">
      <c r="B30" s="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2.75">
      <c r="A31" s="1" t="s">
        <v>40</v>
      </c>
      <c r="B31" s="3" t="s">
        <v>41</v>
      </c>
      <c r="C31" s="6">
        <v>110</v>
      </c>
      <c r="D31" s="6">
        <v>224</v>
      </c>
      <c r="E31" s="6">
        <v>1158</v>
      </c>
      <c r="F31" s="7">
        <f>SUM(C31:E31)</f>
        <v>1492</v>
      </c>
      <c r="G31" s="7"/>
      <c r="H31" s="6">
        <v>6</v>
      </c>
      <c r="I31" s="6">
        <v>10</v>
      </c>
      <c r="J31" s="6">
        <v>15956</v>
      </c>
      <c r="K31" s="9">
        <f>SUM(H31:J31)</f>
        <v>15972</v>
      </c>
      <c r="L31" s="7"/>
      <c r="M31" s="6">
        <v>0</v>
      </c>
      <c r="N31" s="6">
        <v>1</v>
      </c>
      <c r="O31" s="6">
        <v>30</v>
      </c>
      <c r="P31" s="7">
        <f>SUM(M31:O31)</f>
        <v>31</v>
      </c>
      <c r="Q31" s="7"/>
      <c r="R31" s="7">
        <f>+K31+F31+P31</f>
        <v>17495</v>
      </c>
    </row>
    <row r="32" spans="1:18" ht="25.5">
      <c r="A32" s="1" t="s">
        <v>42</v>
      </c>
      <c r="B32" s="3" t="s">
        <v>43</v>
      </c>
      <c r="C32" s="16">
        <f>C31/C42</f>
        <v>0.0005215494760798444</v>
      </c>
      <c r="D32" s="16">
        <f>D31/D42</f>
        <v>0.0011391490963089535</v>
      </c>
      <c r="E32" s="16">
        <f>E31/E42</f>
        <v>0.00532430928811502</v>
      </c>
      <c r="F32" s="14">
        <f>ROUND(+F31/F42,4)</f>
        <v>0.0024</v>
      </c>
      <c r="G32" s="7"/>
      <c r="H32" s="16">
        <f>H31/H42</f>
        <v>0.00014295244448680073</v>
      </c>
      <c r="I32" s="16">
        <f>I31/I42</f>
        <v>0.0002400326444396438</v>
      </c>
      <c r="J32" s="16">
        <f>J31/J42</f>
        <v>0.2737582568413829</v>
      </c>
      <c r="K32" s="14">
        <f>ROUND(+K31/K42,4)</f>
        <v>0.1125</v>
      </c>
      <c r="L32" s="7"/>
      <c r="M32" s="16">
        <f>M31/M42</f>
        <v>0</v>
      </c>
      <c r="N32" s="16">
        <f>N31/N42</f>
        <v>0.0011135857461024498</v>
      </c>
      <c r="O32" s="16">
        <f>O31/O42</f>
        <v>0.024390243902439025</v>
      </c>
      <c r="P32" s="14">
        <f>ROUND(+P31/P42,4)</f>
        <v>0.0087</v>
      </c>
      <c r="Q32" s="7"/>
      <c r="R32" s="14">
        <f>ROUND(+R31/R42,4)</f>
        <v>0.0227</v>
      </c>
    </row>
    <row r="33" spans="2:18" ht="12.75">
      <c r="B33" s="3"/>
      <c r="C33" s="11"/>
      <c r="D33" s="11"/>
      <c r="E33" s="11"/>
      <c r="F33" s="11"/>
      <c r="G33" s="7"/>
      <c r="H33" s="11"/>
      <c r="I33" s="11"/>
      <c r="J33" s="11"/>
      <c r="K33" s="11"/>
      <c r="L33" s="7"/>
      <c r="M33" s="11"/>
      <c r="N33" s="11"/>
      <c r="O33" s="11"/>
      <c r="P33" s="11"/>
      <c r="Q33" s="7"/>
      <c r="R33" s="11"/>
    </row>
    <row r="34" spans="1:18" ht="12.75" customHeight="1">
      <c r="A34" s="1" t="s">
        <v>44</v>
      </c>
      <c r="B34" s="3" t="s">
        <v>45</v>
      </c>
      <c r="C34" s="6">
        <v>58</v>
      </c>
      <c r="D34" s="6">
        <v>41</v>
      </c>
      <c r="E34" s="6">
        <v>34</v>
      </c>
      <c r="F34" s="7">
        <f>SUM(C34:E34)</f>
        <v>133</v>
      </c>
      <c r="G34" s="7"/>
      <c r="H34" s="8">
        <v>0</v>
      </c>
      <c r="I34" s="8">
        <v>0</v>
      </c>
      <c r="J34" s="8">
        <v>0</v>
      </c>
      <c r="K34" s="7">
        <f>SUM(H34:J34)</f>
        <v>0</v>
      </c>
      <c r="L34" s="7"/>
      <c r="M34" s="6">
        <v>0</v>
      </c>
      <c r="N34" s="8">
        <v>0</v>
      </c>
      <c r="O34" s="8">
        <v>0</v>
      </c>
      <c r="P34" s="7">
        <f>SUM(M34:O34)</f>
        <v>0</v>
      </c>
      <c r="Q34" s="7"/>
      <c r="R34" s="7">
        <f>+K34+F34+P34</f>
        <v>133</v>
      </c>
    </row>
    <row r="35" spans="1:18" ht="12.75">
      <c r="A35" s="1" t="s">
        <v>46</v>
      </c>
      <c r="B35" s="3" t="s">
        <v>47</v>
      </c>
      <c r="C35" s="6">
        <v>194991</v>
      </c>
      <c r="D35" s="6">
        <v>181032</v>
      </c>
      <c r="E35" s="6">
        <v>198369</v>
      </c>
      <c r="F35" s="7">
        <f>SUM(C35:E35)</f>
        <v>574392</v>
      </c>
      <c r="G35" s="7"/>
      <c r="H35" s="6">
        <v>38590</v>
      </c>
      <c r="I35" s="6">
        <v>38558</v>
      </c>
      <c r="J35" s="6">
        <v>39093</v>
      </c>
      <c r="K35" s="7">
        <f>SUM(H35:J35)</f>
        <v>116241</v>
      </c>
      <c r="L35" s="7"/>
      <c r="M35" s="6">
        <v>873</v>
      </c>
      <c r="N35" s="6">
        <v>720</v>
      </c>
      <c r="O35" s="6">
        <v>881</v>
      </c>
      <c r="P35" s="7">
        <f>SUM(M35:O35)</f>
        <v>2474</v>
      </c>
      <c r="Q35" s="7"/>
      <c r="R35" s="7">
        <f>+K35+F35+P35</f>
        <v>693107</v>
      </c>
    </row>
    <row r="36" spans="1:18" ht="12.75">
      <c r="A36" s="1" t="s">
        <v>48</v>
      </c>
      <c r="B36" s="3" t="s">
        <v>49</v>
      </c>
      <c r="C36" s="7">
        <f>+C35+C34</f>
        <v>195049</v>
      </c>
      <c r="D36" s="7">
        <f>+D35+D34</f>
        <v>181073</v>
      </c>
      <c r="E36" s="7">
        <f>+E35+E34</f>
        <v>198403</v>
      </c>
      <c r="F36" s="7">
        <f>+F35+F34</f>
        <v>574525</v>
      </c>
      <c r="G36" s="7"/>
      <c r="H36" s="7">
        <f>+H35+H34</f>
        <v>38590</v>
      </c>
      <c r="I36" s="7">
        <f>+I35+I34</f>
        <v>38558</v>
      </c>
      <c r="J36" s="7">
        <f>+J35+J34</f>
        <v>39093</v>
      </c>
      <c r="K36" s="7">
        <f>+K35+K34</f>
        <v>116241</v>
      </c>
      <c r="L36" s="7"/>
      <c r="M36" s="15">
        <f>+M35+M34</f>
        <v>873</v>
      </c>
      <c r="N36" s="15">
        <f>+N35+N34</f>
        <v>720</v>
      </c>
      <c r="O36" s="15">
        <f>+O35+O34</f>
        <v>881</v>
      </c>
      <c r="P36" s="15">
        <f>+P35+P34</f>
        <v>2474</v>
      </c>
      <c r="Q36" s="7"/>
      <c r="R36" s="7">
        <f>+K36+F36+P36</f>
        <v>693240</v>
      </c>
    </row>
    <row r="37" spans="2:18" ht="12.75">
      <c r="B37" s="3"/>
      <c r="C37" s="7"/>
      <c r="D37" s="7"/>
      <c r="E37" s="7"/>
      <c r="F37" s="7"/>
      <c r="G37" s="7"/>
      <c r="H37" s="7"/>
      <c r="I37" s="7"/>
      <c r="J37" s="7"/>
      <c r="K37" s="9"/>
      <c r="L37" s="7"/>
      <c r="M37" s="7"/>
      <c r="N37" s="7"/>
      <c r="O37" s="7"/>
      <c r="P37" s="7"/>
      <c r="Q37" s="7"/>
      <c r="R37" s="7"/>
    </row>
    <row r="38" spans="1:18" ht="25.5">
      <c r="A38" s="1" t="s">
        <v>50</v>
      </c>
      <c r="B38" s="3" t="s">
        <v>51</v>
      </c>
      <c r="C38" s="16">
        <f>C36/C42</f>
        <v>0.9247973069081599</v>
      </c>
      <c r="D38" s="16">
        <f aca="true" t="shared" si="5" ref="D38:R38">D36/D42</f>
        <v>0.920844394267639</v>
      </c>
      <c r="E38" s="16">
        <f t="shared" si="5"/>
        <v>0.9122270601812472</v>
      </c>
      <c r="F38" s="14">
        <f t="shared" si="5"/>
        <v>0.9191797018115612</v>
      </c>
      <c r="G38" s="7"/>
      <c r="H38" s="16">
        <f t="shared" si="5"/>
        <v>0.9194224721242733</v>
      </c>
      <c r="I38" s="16">
        <f t="shared" si="5"/>
        <v>0.9255178704303786</v>
      </c>
      <c r="J38" s="16">
        <f t="shared" si="5"/>
        <v>0.6707214549197907</v>
      </c>
      <c r="K38" s="14">
        <f t="shared" si="5"/>
        <v>0.8190715765442016</v>
      </c>
      <c r="L38" s="7"/>
      <c r="M38" s="16">
        <f t="shared" si="5"/>
        <v>0.6024844720496895</v>
      </c>
      <c r="N38" s="16">
        <f t="shared" si="5"/>
        <v>0.8017817371937639</v>
      </c>
      <c r="O38" s="16">
        <f t="shared" si="5"/>
        <v>0.7162601626016261</v>
      </c>
      <c r="P38" s="14">
        <f t="shared" si="5"/>
        <v>0.6916410399776349</v>
      </c>
      <c r="Q38" s="7"/>
      <c r="R38" s="14">
        <f t="shared" si="5"/>
        <v>0.8996854137898813</v>
      </c>
    </row>
    <row r="39" spans="2:18" ht="12.75">
      <c r="B39" s="3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38.25">
      <c r="A40" s="1" t="s">
        <v>52</v>
      </c>
      <c r="B40" s="3" t="s">
        <v>53</v>
      </c>
      <c r="C40" s="17">
        <f>+C36/(C42-C22)</f>
        <v>0.9994056311326314</v>
      </c>
      <c r="D40" s="17">
        <f aca="true" t="shared" si="6" ref="D40:P40">+D36/(D42-D22)</f>
        <v>0.9987148798164429</v>
      </c>
      <c r="E40" s="17">
        <f t="shared" si="6"/>
        <v>0.9865249884393351</v>
      </c>
      <c r="F40" s="17">
        <f t="shared" si="6"/>
        <v>0.9947038006592981</v>
      </c>
      <c r="G40" s="17"/>
      <c r="H40" s="17">
        <f t="shared" si="6"/>
        <v>0.9998445434760079</v>
      </c>
      <c r="I40" s="17">
        <f t="shared" si="6"/>
        <v>0.9997407176934247</v>
      </c>
      <c r="J40" s="17">
        <f t="shared" si="6"/>
        <v>0.7101491398572182</v>
      </c>
      <c r="K40" s="17">
        <f t="shared" si="6"/>
        <v>0.8791949354450772</v>
      </c>
      <c r="L40" s="17"/>
      <c r="M40" s="17">
        <f t="shared" si="6"/>
        <v>1</v>
      </c>
      <c r="N40" s="17">
        <f t="shared" si="6"/>
        <v>0.9986130374479889</v>
      </c>
      <c r="O40" s="17">
        <f t="shared" si="6"/>
        <v>0.9670691547749726</v>
      </c>
      <c r="P40" s="17">
        <f t="shared" si="6"/>
        <v>0.987624750499002</v>
      </c>
      <c r="Q40" s="16"/>
      <c r="R40" s="16">
        <f>+R36/(R42-R22)</f>
        <v>0.9732388790147999</v>
      </c>
    </row>
    <row r="42" spans="1:18" ht="23.25" thickBot="1">
      <c r="A42" s="1" t="s">
        <v>54</v>
      </c>
      <c r="B42" s="3" t="s">
        <v>55</v>
      </c>
      <c r="C42" s="18">
        <f>+C36+C31+C28+C22+C26</f>
        <v>210910</v>
      </c>
      <c r="D42" s="18">
        <f>+D36+D31+D28+D22+D26</f>
        <v>196638</v>
      </c>
      <c r="E42" s="18">
        <f>+E36+E31+E28+E22+E26</f>
        <v>217493</v>
      </c>
      <c r="F42" s="18">
        <f>+F36+F31+F28+F22+F26</f>
        <v>625041</v>
      </c>
      <c r="G42" s="7"/>
      <c r="H42" s="18">
        <f>+H36+H31+H28+H22+H26</f>
        <v>41972</v>
      </c>
      <c r="I42" s="18">
        <f>+I36+I31+I28+I22+I26</f>
        <v>41661</v>
      </c>
      <c r="J42" s="18">
        <f>+J36+J31+J28+J22+J26</f>
        <v>58285</v>
      </c>
      <c r="K42" s="18">
        <f>+K36+K31+K28+K22+K26</f>
        <v>141918</v>
      </c>
      <c r="L42" s="7"/>
      <c r="M42" s="18">
        <f>+M36+M31+M28+M22+M26</f>
        <v>1449</v>
      </c>
      <c r="N42" s="18">
        <f>+N36+N31+N28+N22+N26</f>
        <v>898</v>
      </c>
      <c r="O42" s="18">
        <f>+O36+O31+O28+O22+O26</f>
        <v>1230</v>
      </c>
      <c r="P42" s="18">
        <f>+P36+P31+P28+P22+P26</f>
        <v>3577</v>
      </c>
      <c r="Q42" s="7"/>
      <c r="R42" s="18">
        <f>+R36+R31+R28+R22+R26</f>
        <v>770536</v>
      </c>
    </row>
    <row r="43" ht="13.5" thickTop="1"/>
    <row r="44" spans="6:16" ht="12.75">
      <c r="F44" s="19"/>
      <c r="K44" s="19"/>
      <c r="P44" s="19"/>
    </row>
    <row r="45" ht="12.75">
      <c r="C45" s="20"/>
    </row>
    <row r="46" ht="12.75">
      <c r="C46" s="20"/>
    </row>
    <row r="47" ht="12.75">
      <c r="C47" s="20"/>
    </row>
    <row r="48" ht="12.75">
      <c r="C48" s="21"/>
    </row>
  </sheetData>
  <mergeCells count="6">
    <mergeCell ref="A1:R1"/>
    <mergeCell ref="A2:R2"/>
    <mergeCell ref="A3:R3"/>
    <mergeCell ref="C4:F4"/>
    <mergeCell ref="H4:K4"/>
    <mergeCell ref="M4:P4"/>
  </mergeCells>
  <printOptions/>
  <pageMargins left="1" right="1" top="1" bottom="1" header="0.5" footer="0.5"/>
  <pageSetup fitToHeight="0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mmccarty</dc:creator>
  <cp:keywords/>
  <dc:description/>
  <cp:lastModifiedBy>jfraser</cp:lastModifiedBy>
  <cp:lastPrinted>2006-04-24T18:19:48Z</cp:lastPrinted>
  <dcterms:created xsi:type="dcterms:W3CDTF">2005-10-24T19:56:43Z</dcterms:created>
  <dcterms:modified xsi:type="dcterms:W3CDTF">2006-04-24T18:25:35Z</dcterms:modified>
  <cp:category/>
  <cp:version/>
  <cp:contentType/>
  <cp:contentStatus/>
</cp:coreProperties>
</file>