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640" activeTab="0"/>
  </bookViews>
  <sheets>
    <sheet name="Case 1" sheetId="1" r:id="rId1"/>
    <sheet name="Case 2" sheetId="2" r:id="rId2"/>
    <sheet name="Case 3" sheetId="3" r:id="rId3"/>
    <sheet name="Case 4" sheetId="4" r:id="rId4"/>
  </sheets>
  <definedNames/>
  <calcPr fullCalcOnLoad="1"/>
</workbook>
</file>

<file path=xl/sharedStrings.xml><?xml version="1.0" encoding="utf-8"?>
<sst xmlns="http://schemas.openxmlformats.org/spreadsheetml/2006/main" count="248" uniqueCount="21">
  <si>
    <t>M1</t>
  </si>
  <si>
    <t>M2</t>
  </si>
  <si>
    <t>PA</t>
  </si>
  <si>
    <t>PB</t>
  </si>
  <si>
    <t>Net Generation</t>
  </si>
  <si>
    <t>G1</t>
  </si>
  <si>
    <t>G2</t>
  </si>
  <si>
    <t>G3</t>
  </si>
  <si>
    <t>G4</t>
  </si>
  <si>
    <t>SCADA</t>
  </si>
  <si>
    <t>Adjusted Output</t>
  </si>
  <si>
    <t>Payment</t>
  </si>
  <si>
    <t>Option # 1</t>
  </si>
  <si>
    <t>Option # 2</t>
  </si>
  <si>
    <t>Payment based on meter amount times price at meter bus</t>
  </si>
  <si>
    <t>Option # 3</t>
  </si>
  <si>
    <t>Price applied to adjusted output</t>
  </si>
  <si>
    <t>Price applied to SCADA</t>
  </si>
  <si>
    <t>N/A</t>
  </si>
  <si>
    <t>"disperse" payment to generators by calculating and using "uniformly adjusted price".</t>
  </si>
  <si>
    <t>Payment is based on SCADA times price at Resource Node, and adjusted with a charge based on each generator's "SCADA to SCADA total ratio".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</si>
</sst>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1.00390625" style="0" customWidth="1"/>
    <col min="2" max="2" width="4.57421875" style="0" customWidth="1"/>
    <col min="3" max="3" width="5.28125" style="0" customWidth="1"/>
    <col min="4" max="4" width="4.7109375" style="0" customWidth="1"/>
    <col min="5" max="5" width="5.57421875" style="0" customWidth="1"/>
    <col min="6" max="6" width="15.421875" style="0" customWidth="1"/>
    <col min="8" max="8" width="14.57421875" style="0" bestFit="1" customWidth="1"/>
    <col min="9" max="9" width="13.57421875" style="0" customWidth="1"/>
    <col min="10" max="10" width="13.28125" style="0" customWidth="1"/>
    <col min="11" max="11" width="9.7109375" style="0" customWidth="1"/>
    <col min="12" max="12" width="18.421875" style="0" customWidth="1"/>
  </cols>
  <sheetData>
    <row r="1" spans="1:12" ht="53.25" customHeight="1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</v>
      </c>
      <c r="H1" s="2" t="s">
        <v>10</v>
      </c>
      <c r="I1" s="2" t="s">
        <v>16</v>
      </c>
      <c r="J1" s="2" t="s">
        <v>17</v>
      </c>
      <c r="K1" s="2" t="s">
        <v>11</v>
      </c>
      <c r="L1" s="2" t="s">
        <v>14</v>
      </c>
    </row>
    <row r="2" spans="2:12" ht="12.75">
      <c r="B2">
        <v>50</v>
      </c>
      <c r="C2">
        <v>100</v>
      </c>
      <c r="D2">
        <v>10</v>
      </c>
      <c r="E2">
        <v>12</v>
      </c>
      <c r="F2">
        <f>B2+C2</f>
        <v>150</v>
      </c>
      <c r="G2">
        <f>SUM(G3:G6)</f>
        <v>450</v>
      </c>
      <c r="L2">
        <f>(B2*D2)+(C2*E2)</f>
        <v>1700</v>
      </c>
    </row>
    <row r="3" spans="1:11" ht="12.75">
      <c r="A3" t="s">
        <v>5</v>
      </c>
      <c r="G3">
        <v>100</v>
      </c>
      <c r="H3" s="1">
        <f>F$2*(G3/(G$3+G$4+G$5+G$6))</f>
        <v>33.33333333333333</v>
      </c>
      <c r="I3">
        <f>D2</f>
        <v>10</v>
      </c>
      <c r="J3" t="s">
        <v>18</v>
      </c>
      <c r="K3" s="1">
        <f>D$2*H3</f>
        <v>333.33333333333326</v>
      </c>
    </row>
    <row r="4" spans="1:11" ht="12.75">
      <c r="A4" t="s">
        <v>6</v>
      </c>
      <c r="G4">
        <v>150</v>
      </c>
      <c r="H4" s="1">
        <f>F$2*(G4/(G$3+G$4+G$5+G$6))</f>
        <v>50</v>
      </c>
      <c r="I4">
        <f>I3</f>
        <v>10</v>
      </c>
      <c r="J4" t="s">
        <v>18</v>
      </c>
      <c r="K4" s="1">
        <f>D$2*H4</f>
        <v>500</v>
      </c>
    </row>
    <row r="5" spans="1:11" ht="12.75">
      <c r="A5" t="s">
        <v>7</v>
      </c>
      <c r="G5">
        <v>120</v>
      </c>
      <c r="H5" s="1">
        <f>F$2*(G5/(G$3+G$4+G$5+G$6))</f>
        <v>40</v>
      </c>
      <c r="I5">
        <f>E2</f>
        <v>12</v>
      </c>
      <c r="J5" t="s">
        <v>18</v>
      </c>
      <c r="K5" s="1">
        <f>E$2*H5</f>
        <v>480</v>
      </c>
    </row>
    <row r="6" spans="1:11" ht="12.75">
      <c r="A6" t="s">
        <v>8</v>
      </c>
      <c r="G6">
        <v>80</v>
      </c>
      <c r="H6" s="1">
        <f>F$2*(G6/(G$3+G$4+G$5+G$6))</f>
        <v>26.666666666666668</v>
      </c>
      <c r="I6">
        <f>I5</f>
        <v>12</v>
      </c>
      <c r="J6" t="s">
        <v>18</v>
      </c>
      <c r="K6" s="1">
        <f>E$2*H6</f>
        <v>320</v>
      </c>
    </row>
    <row r="7" ht="12.75">
      <c r="K7" s="1">
        <f>SUM(K3:K6)</f>
        <v>1633.3333333333333</v>
      </c>
    </row>
    <row r="10" spans="1:12" ht="51.75" customHeight="1">
      <c r="A10" s="2" t="s">
        <v>13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9</v>
      </c>
      <c r="H10" s="2" t="s">
        <v>10</v>
      </c>
      <c r="I10" s="2" t="s">
        <v>16</v>
      </c>
      <c r="J10" s="2" t="s">
        <v>17</v>
      </c>
      <c r="K10" s="2" t="s">
        <v>11</v>
      </c>
      <c r="L10" s="2" t="s">
        <v>14</v>
      </c>
    </row>
    <row r="11" spans="2:12" ht="12.75">
      <c r="B11">
        <f>B2</f>
        <v>50</v>
      </c>
      <c r="C11">
        <f>C2</f>
        <v>100</v>
      </c>
      <c r="D11">
        <f>D2</f>
        <v>10</v>
      </c>
      <c r="E11">
        <f>E2</f>
        <v>12</v>
      </c>
      <c r="F11">
        <f>F2</f>
        <v>150</v>
      </c>
      <c r="G11">
        <f>SUM(G12:G15)</f>
        <v>450</v>
      </c>
      <c r="L11">
        <f>(B11*D11)+(C11*E11)</f>
        <v>1700</v>
      </c>
    </row>
    <row r="12" spans="1:11" ht="12.75">
      <c r="A12" t="s">
        <v>5</v>
      </c>
      <c r="G12">
        <f>G3</f>
        <v>100</v>
      </c>
      <c r="H12" s="1">
        <f>F$11*(G12/(G$3+G$4+G$5+G$6))</f>
        <v>33.33333333333333</v>
      </c>
      <c r="I12" s="1">
        <f>L$11/((D$11*H$12+D$11*H$13)+(E$11*H$14+E$11*H$15))*D$11</f>
        <v>10.408163265306122</v>
      </c>
      <c r="J12" t="s">
        <v>18</v>
      </c>
      <c r="K12" s="1">
        <f>I12*H12</f>
        <v>346.93877551020404</v>
      </c>
    </row>
    <row r="13" spans="1:11" ht="12.75">
      <c r="A13" t="s">
        <v>6</v>
      </c>
      <c r="G13">
        <f>G4</f>
        <v>150</v>
      </c>
      <c r="H13" s="1">
        <f>F$11*(G13/(G$3+G$4+G$5+G$6))</f>
        <v>50</v>
      </c>
      <c r="I13" s="1">
        <f>L$11/((D$11*H$12+D$11*H$13)+(E$11*H$14+E$11*H$15))*D$11</f>
        <v>10.408163265306122</v>
      </c>
      <c r="J13" t="s">
        <v>18</v>
      </c>
      <c r="K13" s="1">
        <f>I13*H13</f>
        <v>520.4081632653061</v>
      </c>
    </row>
    <row r="14" spans="1:11" ht="12.75">
      <c r="A14" t="s">
        <v>7</v>
      </c>
      <c r="G14">
        <f>G5</f>
        <v>120</v>
      </c>
      <c r="H14" s="1">
        <f>F$11*(G14/(G$3+G$4+G$5+G$6))</f>
        <v>40</v>
      </c>
      <c r="I14" s="1">
        <f>L$11/((D$11*H$12+D$11*H$13)+(E$11*H$14+E$11*H$15))*E$11</f>
        <v>12.489795918367347</v>
      </c>
      <c r="J14" t="s">
        <v>18</v>
      </c>
      <c r="K14" s="1">
        <f>I14*H14</f>
        <v>499.5918367346939</v>
      </c>
    </row>
    <row r="15" spans="1:11" ht="12.75">
      <c r="A15" t="s">
        <v>8</v>
      </c>
      <c r="G15">
        <f>G6</f>
        <v>80</v>
      </c>
      <c r="H15" s="1">
        <f>F$11*(G15/(G$3+G$4+G$5+G$6))</f>
        <v>26.666666666666668</v>
      </c>
      <c r="I15" s="1">
        <f>L$11/((D$11*H$12+D$11*H$13)+(E$11*H$14+E$11*H$15))*E$11</f>
        <v>12.489795918367347</v>
      </c>
      <c r="J15" t="s">
        <v>18</v>
      </c>
      <c r="K15" s="1">
        <f>I15*H15</f>
        <v>333.06122448979596</v>
      </c>
    </row>
    <row r="16" ht="12.75">
      <c r="K16" s="1">
        <f>SUM(K12:K15)</f>
        <v>1700</v>
      </c>
    </row>
    <row r="17" ht="12.75">
      <c r="A17" t="s">
        <v>19</v>
      </c>
    </row>
    <row r="20" spans="1:12" ht="51">
      <c r="A20" s="2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9</v>
      </c>
      <c r="H20" s="2" t="s">
        <v>10</v>
      </c>
      <c r="I20" s="2" t="s">
        <v>16</v>
      </c>
      <c r="J20" s="2" t="s">
        <v>17</v>
      </c>
      <c r="K20" s="2" t="s">
        <v>11</v>
      </c>
      <c r="L20" s="2" t="s">
        <v>14</v>
      </c>
    </row>
    <row r="21" spans="2:12" ht="12.75">
      <c r="B21">
        <f>B11</f>
        <v>50</v>
      </c>
      <c r="C21">
        <f>C11</f>
        <v>100</v>
      </c>
      <c r="D21">
        <f>D11</f>
        <v>10</v>
      </c>
      <c r="E21">
        <f>E11</f>
        <v>12</v>
      </c>
      <c r="F21">
        <f>F11</f>
        <v>150</v>
      </c>
      <c r="G21">
        <f>SUM(G22:G25)</f>
        <v>450</v>
      </c>
      <c r="L21">
        <f>(B21*D21)+(C21*E21)</f>
        <v>1700</v>
      </c>
    </row>
    <row r="22" spans="1:11" ht="12.75">
      <c r="A22" t="s">
        <v>5</v>
      </c>
      <c r="G22">
        <f>G12</f>
        <v>100</v>
      </c>
      <c r="H22" s="1">
        <f>F$2*(G22/(G$3+G$4+G$5+G$6))</f>
        <v>33.33333333333333</v>
      </c>
      <c r="I22" t="s">
        <v>18</v>
      </c>
      <c r="J22">
        <f>$D$2</f>
        <v>10</v>
      </c>
      <c r="K22" s="1">
        <f>$G22*$J22+(L$21-SUMPRODUCT($G$22:$G$25,$J$22:$J$25))*G22/G$21</f>
        <v>288.8888888888889</v>
      </c>
    </row>
    <row r="23" spans="1:11" ht="12.75">
      <c r="A23" t="s">
        <v>6</v>
      </c>
      <c r="G23">
        <f>G13</f>
        <v>150</v>
      </c>
      <c r="H23" s="1">
        <f>F$2*(G23/(G$3+G$4+G$5+G$6))</f>
        <v>50</v>
      </c>
      <c r="I23" t="s">
        <v>18</v>
      </c>
      <c r="J23">
        <f>$D$2</f>
        <v>10</v>
      </c>
      <c r="K23" s="1">
        <f>$G23*$J23+(L$21-SUMPRODUCT($G$22:$G$25,$J$22:$J$25))*G23/G$21</f>
        <v>433.33333333333326</v>
      </c>
    </row>
    <row r="24" spans="1:11" ht="12.75">
      <c r="A24" t="s">
        <v>7</v>
      </c>
      <c r="G24">
        <f>G14</f>
        <v>120</v>
      </c>
      <c r="H24" s="1">
        <f>F$2*(G24/(G$3+G$4+G$5+G$6))</f>
        <v>40</v>
      </c>
      <c r="I24" t="s">
        <v>18</v>
      </c>
      <c r="J24">
        <f>$E$2</f>
        <v>12</v>
      </c>
      <c r="K24" s="1">
        <f>$G24*$J24+(L$21-SUMPRODUCT($G$22:$G$25,$J$22:$J$25))*G24/G$21</f>
        <v>586.6666666666666</v>
      </c>
    </row>
    <row r="25" spans="1:11" ht="12.75">
      <c r="A25" t="s">
        <v>8</v>
      </c>
      <c r="G25">
        <f>G15</f>
        <v>80</v>
      </c>
      <c r="H25" s="1">
        <f>F$2*(G25/(G$3+G$4+G$5+G$6))</f>
        <v>26.666666666666668</v>
      </c>
      <c r="I25" t="s">
        <v>18</v>
      </c>
      <c r="J25">
        <f>$E$2</f>
        <v>12</v>
      </c>
      <c r="K25" s="1">
        <f>$G25*$J25+(L$21-SUMPRODUCT($G$22:$G$25,$J$22:$J$25))*G25/G$21</f>
        <v>391.1111111111111</v>
      </c>
    </row>
    <row r="26" ht="12.75">
      <c r="K26" s="1">
        <f>SUM(K22:K25)</f>
        <v>1699.9999999999998</v>
      </c>
    </row>
    <row r="27" ht="12.75">
      <c r="A27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I25" sqref="I25"/>
    </sheetView>
  </sheetViews>
  <sheetFormatPr defaultColWidth="9.140625" defaultRowHeight="12.75"/>
  <cols>
    <col min="1" max="1" width="11.00390625" style="0" customWidth="1"/>
    <col min="2" max="2" width="4.57421875" style="0" customWidth="1"/>
    <col min="3" max="3" width="5.28125" style="0" customWidth="1"/>
    <col min="4" max="4" width="4.7109375" style="0" customWidth="1"/>
    <col min="5" max="5" width="5.57421875" style="0" customWidth="1"/>
    <col min="6" max="6" width="15.421875" style="0" customWidth="1"/>
    <col min="8" max="8" width="14.57421875" style="0" bestFit="1" customWidth="1"/>
    <col min="9" max="9" width="13.57421875" style="0" customWidth="1"/>
    <col min="10" max="10" width="13.28125" style="0" customWidth="1"/>
    <col min="11" max="11" width="9.7109375" style="0" customWidth="1"/>
    <col min="12" max="12" width="18.421875" style="0" customWidth="1"/>
  </cols>
  <sheetData>
    <row r="1" spans="1:12" ht="53.25" customHeight="1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</v>
      </c>
      <c r="H1" s="2" t="s">
        <v>10</v>
      </c>
      <c r="I1" s="2" t="s">
        <v>16</v>
      </c>
      <c r="J1" s="2" t="s">
        <v>17</v>
      </c>
      <c r="K1" s="2" t="s">
        <v>11</v>
      </c>
      <c r="L1" s="2" t="s">
        <v>14</v>
      </c>
    </row>
    <row r="2" spans="2:12" ht="12.75">
      <c r="B2">
        <v>-50</v>
      </c>
      <c r="C2">
        <v>100</v>
      </c>
      <c r="D2">
        <v>40</v>
      </c>
      <c r="E2">
        <v>30</v>
      </c>
      <c r="F2">
        <f>B2+C2</f>
        <v>50</v>
      </c>
      <c r="G2">
        <f>SUM(G3:G6)</f>
        <v>93</v>
      </c>
      <c r="L2">
        <f>(B2*D2)+(C2*E2)</f>
        <v>1000</v>
      </c>
    </row>
    <row r="3" spans="1:11" ht="12.75">
      <c r="A3" t="s">
        <v>5</v>
      </c>
      <c r="G3">
        <v>32</v>
      </c>
      <c r="H3" s="1">
        <f>F$2*(G3/(G$3+G$4+G$5+G$6))</f>
        <v>17.20430107526882</v>
      </c>
      <c r="I3">
        <f>D2</f>
        <v>40</v>
      </c>
      <c r="J3" t="s">
        <v>18</v>
      </c>
      <c r="K3" s="1">
        <f>D$2*H3</f>
        <v>688.1720430107528</v>
      </c>
    </row>
    <row r="4" spans="1:11" ht="12.75">
      <c r="A4" t="s">
        <v>6</v>
      </c>
      <c r="G4">
        <v>20</v>
      </c>
      <c r="H4" s="1">
        <f>F$2*(G4/(G$3+G$4+G$5+G$6))</f>
        <v>10.75268817204301</v>
      </c>
      <c r="I4">
        <f>I3</f>
        <v>40</v>
      </c>
      <c r="J4" t="s">
        <v>18</v>
      </c>
      <c r="K4" s="1">
        <f>D$2*H4</f>
        <v>430.1075268817204</v>
      </c>
    </row>
    <row r="5" spans="1:11" ht="12.75">
      <c r="A5" t="s">
        <v>7</v>
      </c>
      <c r="G5">
        <v>21</v>
      </c>
      <c r="H5" s="1">
        <f>F$2*(G5/(G$3+G$4+G$5+G$6))</f>
        <v>11.29032258064516</v>
      </c>
      <c r="I5">
        <f>E2</f>
        <v>30</v>
      </c>
      <c r="J5" t="s">
        <v>18</v>
      </c>
      <c r="K5" s="1">
        <f>E$2*H5</f>
        <v>338.7096774193548</v>
      </c>
    </row>
    <row r="6" spans="1:11" ht="12.75">
      <c r="A6" t="s">
        <v>8</v>
      </c>
      <c r="G6">
        <v>20</v>
      </c>
      <c r="H6" s="1">
        <f>F$2*(G6/(G$3+G$4+G$5+G$6))</f>
        <v>10.75268817204301</v>
      </c>
      <c r="I6">
        <f>I5</f>
        <v>30</v>
      </c>
      <c r="J6" t="s">
        <v>18</v>
      </c>
      <c r="K6" s="1">
        <f>E$2*H6</f>
        <v>322.5806451612903</v>
      </c>
    </row>
    <row r="7" ht="12.75">
      <c r="K7" s="1">
        <f>SUM(K3:K6)</f>
        <v>1779.5698924731182</v>
      </c>
    </row>
    <row r="10" spans="1:12" ht="51.75" customHeight="1">
      <c r="A10" s="2" t="s">
        <v>13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9</v>
      </c>
      <c r="H10" s="2" t="s">
        <v>10</v>
      </c>
      <c r="I10" s="2" t="s">
        <v>16</v>
      </c>
      <c r="J10" s="2" t="s">
        <v>17</v>
      </c>
      <c r="K10" s="2" t="s">
        <v>11</v>
      </c>
      <c r="L10" s="2" t="s">
        <v>14</v>
      </c>
    </row>
    <row r="11" spans="2:12" ht="12.75">
      <c r="B11">
        <f>B2</f>
        <v>-50</v>
      </c>
      <c r="C11">
        <f>C2</f>
        <v>100</v>
      </c>
      <c r="D11">
        <f>D2</f>
        <v>40</v>
      </c>
      <c r="E11">
        <f>E2</f>
        <v>30</v>
      </c>
      <c r="F11">
        <f>F2</f>
        <v>50</v>
      </c>
      <c r="G11">
        <f>SUM(G12:G15)</f>
        <v>93</v>
      </c>
      <c r="L11">
        <f>(B11*D11)+(C11*E11)</f>
        <v>1000</v>
      </c>
    </row>
    <row r="12" spans="1:11" ht="12.75">
      <c r="A12" t="s">
        <v>5</v>
      </c>
      <c r="G12">
        <f>G3</f>
        <v>32</v>
      </c>
      <c r="H12" s="1">
        <f>F$11*(G12/(G$3+G$4+G$5+G$6))</f>
        <v>17.20430107526882</v>
      </c>
      <c r="I12" s="1">
        <f>L$11/((D$11*H$12+D$11*H$13)+(E$11*H$14+E$11*H$15))*D$11</f>
        <v>22.477341389728096</v>
      </c>
      <c r="J12" t="s">
        <v>18</v>
      </c>
      <c r="K12" s="1">
        <f>I12*H12</f>
        <v>386.7069486404834</v>
      </c>
    </row>
    <row r="13" spans="1:11" ht="12.75">
      <c r="A13" t="s">
        <v>6</v>
      </c>
      <c r="G13">
        <f>G4</f>
        <v>20</v>
      </c>
      <c r="H13" s="1">
        <f>F$11*(G13/(G$3+G$4+G$5+G$6))</f>
        <v>10.75268817204301</v>
      </c>
      <c r="I13" s="1">
        <f>L$11/((D$11*H$12+D$11*H$13)+(E$11*H$14+E$11*H$15))*D$11</f>
        <v>22.477341389728096</v>
      </c>
      <c r="J13" t="s">
        <v>18</v>
      </c>
      <c r="K13" s="1">
        <f>I13*H13</f>
        <v>241.6918429003021</v>
      </c>
    </row>
    <row r="14" spans="1:11" ht="12.75">
      <c r="A14" t="s">
        <v>7</v>
      </c>
      <c r="G14">
        <f>G5</f>
        <v>21</v>
      </c>
      <c r="H14" s="1">
        <f>F$11*(G14/(G$3+G$4+G$5+G$6))</f>
        <v>11.29032258064516</v>
      </c>
      <c r="I14" s="1">
        <f>L$11/((D$11*H$12+D$11*H$13)+(E$11*H$14+E$11*H$15))*E$11</f>
        <v>16.858006042296072</v>
      </c>
      <c r="J14" t="s">
        <v>18</v>
      </c>
      <c r="K14" s="1">
        <f>I14*H14</f>
        <v>190.3323262839879</v>
      </c>
    </row>
    <row r="15" spans="1:11" ht="12.75">
      <c r="A15" t="s">
        <v>8</v>
      </c>
      <c r="G15">
        <f>G6</f>
        <v>20</v>
      </c>
      <c r="H15" s="1">
        <f>F$11*(G15/(G$3+G$4+G$5+G$6))</f>
        <v>10.75268817204301</v>
      </c>
      <c r="I15" s="1">
        <f>L$11/((D$11*H$12+D$11*H$13)+(E$11*H$14+E$11*H$15))*E$11</f>
        <v>16.858006042296072</v>
      </c>
      <c r="J15" t="s">
        <v>18</v>
      </c>
      <c r="K15" s="1">
        <f>I15*H15</f>
        <v>181.26888217522657</v>
      </c>
    </row>
    <row r="16" ht="12.75">
      <c r="K16" s="1">
        <f>SUM(K12:K15)</f>
        <v>1000</v>
      </c>
    </row>
    <row r="17" ht="12.75">
      <c r="A17" t="s">
        <v>19</v>
      </c>
    </row>
    <row r="20" spans="1:12" ht="51">
      <c r="A20" s="2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9</v>
      </c>
      <c r="H20" s="2" t="s">
        <v>10</v>
      </c>
      <c r="I20" s="2" t="s">
        <v>16</v>
      </c>
      <c r="J20" s="2" t="s">
        <v>17</v>
      </c>
      <c r="K20" s="2" t="s">
        <v>11</v>
      </c>
      <c r="L20" s="2" t="s">
        <v>14</v>
      </c>
    </row>
    <row r="21" spans="2:12" ht="12.75">
      <c r="B21">
        <f>B11</f>
        <v>-50</v>
      </c>
      <c r="C21">
        <f>C11</f>
        <v>100</v>
      </c>
      <c r="D21">
        <f>D11</f>
        <v>40</v>
      </c>
      <c r="E21">
        <f>E11</f>
        <v>30</v>
      </c>
      <c r="F21">
        <f>F11</f>
        <v>50</v>
      </c>
      <c r="G21">
        <f>SUM(G22:G25)</f>
        <v>93</v>
      </c>
      <c r="L21">
        <f>(B21*D21)+(C21*E21)</f>
        <v>1000</v>
      </c>
    </row>
    <row r="22" spans="1:11" ht="12.75">
      <c r="A22" t="s">
        <v>5</v>
      </c>
      <c r="G22">
        <f>G12</f>
        <v>32</v>
      </c>
      <c r="H22" s="1">
        <f>F$2*(G22/(G$3+G$4+G$5+G$6))</f>
        <v>17.20430107526882</v>
      </c>
      <c r="I22" t="s">
        <v>18</v>
      </c>
      <c r="J22">
        <f>$D$2</f>
        <v>40</v>
      </c>
      <c r="K22" s="1">
        <f>$G22*$J22+(L$21-SUMPRODUCT($G$22:$G$25,$J$22:$J$25))*G22/G$21</f>
        <v>485.1612903225806</v>
      </c>
    </row>
    <row r="23" spans="1:11" ht="12.75">
      <c r="A23" t="s">
        <v>6</v>
      </c>
      <c r="G23">
        <f>G13</f>
        <v>20</v>
      </c>
      <c r="H23" s="1">
        <f>F$2*(G23/(G$3+G$4+G$5+G$6))</f>
        <v>10.75268817204301</v>
      </c>
      <c r="I23" t="s">
        <v>18</v>
      </c>
      <c r="J23">
        <f>$D$2</f>
        <v>40</v>
      </c>
      <c r="K23" s="1">
        <f>$G23*$J23+(L$21-SUMPRODUCT($G$22:$G$25,$J$22:$J$25))*G23/G$21</f>
        <v>303.2258064516129</v>
      </c>
    </row>
    <row r="24" spans="1:11" ht="12.75">
      <c r="A24" t="s">
        <v>7</v>
      </c>
      <c r="G24">
        <f>G14</f>
        <v>21</v>
      </c>
      <c r="H24" s="1">
        <f>F$2*(G24/(G$3+G$4+G$5+G$6))</f>
        <v>11.29032258064516</v>
      </c>
      <c r="I24" t="s">
        <v>18</v>
      </c>
      <c r="J24">
        <f>$E$2</f>
        <v>30</v>
      </c>
      <c r="K24" s="1">
        <f>$G24*$J24+(L$21-SUMPRODUCT($G$22:$G$25,$J$22:$J$25))*G24/G$21</f>
        <v>108.38709677419354</v>
      </c>
    </row>
    <row r="25" spans="1:11" ht="12.75">
      <c r="A25" t="s">
        <v>8</v>
      </c>
      <c r="G25">
        <f>G15</f>
        <v>20</v>
      </c>
      <c r="H25" s="1">
        <f>F$2*(G25/(G$3+G$4+G$5+G$6))</f>
        <v>10.75268817204301</v>
      </c>
      <c r="I25" t="s">
        <v>18</v>
      </c>
      <c r="J25">
        <f>$E$2</f>
        <v>30</v>
      </c>
      <c r="K25" s="1">
        <f>$G25*$J25+(L$21-SUMPRODUCT($G$22:$G$25,$J$22:$J$25))*G25/G$21</f>
        <v>103.22580645161293</v>
      </c>
    </row>
    <row r="26" ht="12.75">
      <c r="K26" s="1">
        <f>SUM(K22:K25)</f>
        <v>1000</v>
      </c>
    </row>
    <row r="27" ht="12.75">
      <c r="A27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J17" sqref="J17"/>
    </sheetView>
  </sheetViews>
  <sheetFormatPr defaultColWidth="9.140625" defaultRowHeight="12.75"/>
  <cols>
    <col min="1" max="1" width="11.00390625" style="0" customWidth="1"/>
    <col min="2" max="2" width="4.57421875" style="0" customWidth="1"/>
    <col min="3" max="3" width="5.28125" style="0" customWidth="1"/>
    <col min="4" max="4" width="4.7109375" style="0" customWidth="1"/>
    <col min="5" max="5" width="5.57421875" style="0" customWidth="1"/>
    <col min="6" max="6" width="15.421875" style="0" customWidth="1"/>
    <col min="8" max="8" width="14.57421875" style="0" bestFit="1" customWidth="1"/>
    <col min="9" max="9" width="13.57421875" style="0" customWidth="1"/>
    <col min="10" max="10" width="13.28125" style="0" customWidth="1"/>
    <col min="11" max="11" width="9.7109375" style="0" customWidth="1"/>
    <col min="12" max="12" width="18.421875" style="0" customWidth="1"/>
  </cols>
  <sheetData>
    <row r="1" spans="1:12" ht="53.25" customHeight="1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</v>
      </c>
      <c r="H1" s="2" t="s">
        <v>10</v>
      </c>
      <c r="I1" s="2" t="s">
        <v>16</v>
      </c>
      <c r="J1" s="2" t="s">
        <v>17</v>
      </c>
      <c r="K1" s="2" t="s">
        <v>11</v>
      </c>
      <c r="L1" s="2" t="s">
        <v>14</v>
      </c>
    </row>
    <row r="2" spans="2:12" ht="12.75">
      <c r="B2">
        <v>-50</v>
      </c>
      <c r="C2">
        <v>60</v>
      </c>
      <c r="D2">
        <v>40</v>
      </c>
      <c r="E2">
        <v>25</v>
      </c>
      <c r="F2">
        <f>B2+C2</f>
        <v>10</v>
      </c>
      <c r="G2">
        <f>SUM(G3:G6)</f>
        <v>93</v>
      </c>
      <c r="L2">
        <f>(B2*D2)+(C2*E2)</f>
        <v>-500</v>
      </c>
    </row>
    <row r="3" spans="1:11" ht="12.75">
      <c r="A3" t="s">
        <v>5</v>
      </c>
      <c r="G3">
        <v>32</v>
      </c>
      <c r="H3" s="1">
        <f>F$2*(G3/(G$3+G$4+G$5+G$6))</f>
        <v>3.440860215053764</v>
      </c>
      <c r="I3">
        <f>D2</f>
        <v>40</v>
      </c>
      <c r="J3" t="s">
        <v>18</v>
      </c>
      <c r="K3" s="1">
        <f>D$2*H3</f>
        <v>137.63440860215056</v>
      </c>
    </row>
    <row r="4" spans="1:11" ht="12.75">
      <c r="A4" t="s">
        <v>6</v>
      </c>
      <c r="G4">
        <v>20</v>
      </c>
      <c r="H4" s="1">
        <f>F$2*(G4/(G$3+G$4+G$5+G$6))</f>
        <v>2.150537634408602</v>
      </c>
      <c r="I4">
        <f>I3</f>
        <v>40</v>
      </c>
      <c r="J4" t="s">
        <v>18</v>
      </c>
      <c r="K4" s="1">
        <f>D$2*H4</f>
        <v>86.02150537634408</v>
      </c>
    </row>
    <row r="5" spans="1:11" ht="12.75">
      <c r="A5" t="s">
        <v>7</v>
      </c>
      <c r="G5">
        <v>21</v>
      </c>
      <c r="H5" s="1">
        <f>F$2*(G5/(G$3+G$4+G$5+G$6))</f>
        <v>2.258064516129032</v>
      </c>
      <c r="I5">
        <f>E2</f>
        <v>25</v>
      </c>
      <c r="J5" t="s">
        <v>18</v>
      </c>
      <c r="K5" s="1">
        <f>E$2*H5</f>
        <v>56.4516129032258</v>
      </c>
    </row>
    <row r="6" spans="1:11" ht="12.75">
      <c r="A6" t="s">
        <v>8</v>
      </c>
      <c r="G6">
        <v>20</v>
      </c>
      <c r="H6" s="1">
        <f>F$2*(G6/(G$3+G$4+G$5+G$6))</f>
        <v>2.150537634408602</v>
      </c>
      <c r="I6">
        <f>I5</f>
        <v>25</v>
      </c>
      <c r="J6" t="s">
        <v>18</v>
      </c>
      <c r="K6" s="1">
        <f>E$2*H6</f>
        <v>53.76344086021505</v>
      </c>
    </row>
    <row r="7" ht="12.75">
      <c r="K7" s="1">
        <f>SUM(K3:K6)</f>
        <v>333.8709677419355</v>
      </c>
    </row>
    <row r="10" spans="1:12" ht="51.75" customHeight="1">
      <c r="A10" s="2" t="s">
        <v>13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9</v>
      </c>
      <c r="H10" s="2" t="s">
        <v>10</v>
      </c>
      <c r="I10" s="2" t="s">
        <v>16</v>
      </c>
      <c r="J10" s="2" t="s">
        <v>17</v>
      </c>
      <c r="K10" s="2" t="s">
        <v>11</v>
      </c>
      <c r="L10" s="2" t="s">
        <v>14</v>
      </c>
    </row>
    <row r="11" spans="2:12" ht="12.75">
      <c r="B11">
        <f>B2</f>
        <v>-50</v>
      </c>
      <c r="C11">
        <f>C2</f>
        <v>60</v>
      </c>
      <c r="D11">
        <f>D2</f>
        <v>40</v>
      </c>
      <c r="E11">
        <f>E2</f>
        <v>25</v>
      </c>
      <c r="F11">
        <f>F2</f>
        <v>10</v>
      </c>
      <c r="G11">
        <f>SUM(G12:G15)</f>
        <v>93</v>
      </c>
      <c r="L11">
        <f>(B11*D11)+(C11*E11)</f>
        <v>-500</v>
      </c>
    </row>
    <row r="12" spans="1:11" ht="12.75">
      <c r="A12" t="s">
        <v>5</v>
      </c>
      <c r="G12">
        <f>G3</f>
        <v>32</v>
      </c>
      <c r="H12" s="1">
        <f>F$11*(G12/(G$3+G$4+G$5+G$6))</f>
        <v>3.440860215053764</v>
      </c>
      <c r="I12" s="1">
        <f>L$11/((D$11*H$12+D$11*H$13)+(E$11*H$14+E$11*H$15))*D$11</f>
        <v>-59.90338164251207</v>
      </c>
      <c r="J12" t="s">
        <v>18</v>
      </c>
      <c r="K12" s="1">
        <f>I12*H12</f>
        <v>-206.11916264090178</v>
      </c>
    </row>
    <row r="13" spans="1:11" ht="12.75">
      <c r="A13" t="s">
        <v>6</v>
      </c>
      <c r="G13">
        <f>G4</f>
        <v>20</v>
      </c>
      <c r="H13" s="1">
        <f>F$11*(G13/(G$3+G$4+G$5+G$6))</f>
        <v>2.150537634408602</v>
      </c>
      <c r="I13" s="1">
        <f>L$11/((D$11*H$12+D$11*H$13)+(E$11*H$14+E$11*H$15))*D$11</f>
        <v>-59.90338164251207</v>
      </c>
      <c r="J13" t="s">
        <v>18</v>
      </c>
      <c r="K13" s="1">
        <f>I13*H13</f>
        <v>-128.82447665056358</v>
      </c>
    </row>
    <row r="14" spans="1:11" ht="12.75">
      <c r="A14" t="s">
        <v>7</v>
      </c>
      <c r="G14">
        <f>G5</f>
        <v>21</v>
      </c>
      <c r="H14" s="1">
        <f>F$11*(G14/(G$3+G$4+G$5+G$6))</f>
        <v>2.258064516129032</v>
      </c>
      <c r="I14" s="1">
        <f>L$11/((D$11*H$12+D$11*H$13)+(E$11*H$14+E$11*H$15))*E$11</f>
        <v>-37.43961352657005</v>
      </c>
      <c r="J14" t="s">
        <v>18</v>
      </c>
      <c r="K14" s="1">
        <f>I14*H14</f>
        <v>-84.54106280193236</v>
      </c>
    </row>
    <row r="15" spans="1:11" ht="12.75">
      <c r="A15" t="s">
        <v>8</v>
      </c>
      <c r="G15">
        <f>G6</f>
        <v>20</v>
      </c>
      <c r="H15" s="1">
        <f>F$11*(G15/(G$3+G$4+G$5+G$6))</f>
        <v>2.150537634408602</v>
      </c>
      <c r="I15" s="1">
        <f>L$11/((D$11*H$12+D$11*H$13)+(E$11*H$14+E$11*H$15))*E$11</f>
        <v>-37.43961352657005</v>
      </c>
      <c r="J15" t="s">
        <v>18</v>
      </c>
      <c r="K15" s="1">
        <f>I15*H15</f>
        <v>-80.51529790660226</v>
      </c>
    </row>
    <row r="16" ht="12.75">
      <c r="K16" s="1">
        <f>SUM(K12:K15)</f>
        <v>-500</v>
      </c>
    </row>
    <row r="17" ht="12.75">
      <c r="A17" t="s">
        <v>19</v>
      </c>
    </row>
    <row r="20" spans="1:12" ht="51">
      <c r="A20" s="2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9</v>
      </c>
      <c r="H20" s="2" t="s">
        <v>10</v>
      </c>
      <c r="I20" s="2" t="s">
        <v>16</v>
      </c>
      <c r="J20" s="2" t="s">
        <v>17</v>
      </c>
      <c r="K20" s="2" t="s">
        <v>11</v>
      </c>
      <c r="L20" s="2" t="s">
        <v>14</v>
      </c>
    </row>
    <row r="21" spans="2:12" ht="12.75">
      <c r="B21">
        <f>B11</f>
        <v>-50</v>
      </c>
      <c r="C21">
        <f>C11</f>
        <v>60</v>
      </c>
      <c r="D21">
        <f>D11</f>
        <v>40</v>
      </c>
      <c r="E21">
        <f>E11</f>
        <v>25</v>
      </c>
      <c r="F21">
        <f>F11</f>
        <v>10</v>
      </c>
      <c r="G21">
        <f>SUM(G22:G25)</f>
        <v>93</v>
      </c>
      <c r="L21">
        <f>(B21*D21)+(C21*E21)</f>
        <v>-500</v>
      </c>
    </row>
    <row r="22" spans="1:11" ht="12.75">
      <c r="A22" t="s">
        <v>5</v>
      </c>
      <c r="G22">
        <f>G12</f>
        <v>32</v>
      </c>
      <c r="H22" s="1">
        <f>F$2*(G22/(G$3+G$4+G$5+G$6))</f>
        <v>3.440860215053764</v>
      </c>
      <c r="I22" t="s">
        <v>18</v>
      </c>
      <c r="J22">
        <f>$D$2</f>
        <v>40</v>
      </c>
      <c r="K22" s="1">
        <f>$G22*$J22+(L$21-SUMPRODUCT($G$22:$G$25,$J$22:$J$25))*G22/G$21</f>
        <v>39.569892473118216</v>
      </c>
    </row>
    <row r="23" spans="1:11" ht="12.75">
      <c r="A23" t="s">
        <v>6</v>
      </c>
      <c r="G23">
        <f>G13</f>
        <v>20</v>
      </c>
      <c r="H23" s="1">
        <f>F$2*(G23/(G$3+G$4+G$5+G$6))</f>
        <v>2.150537634408602</v>
      </c>
      <c r="I23" t="s">
        <v>18</v>
      </c>
      <c r="J23">
        <f>$D$2</f>
        <v>40</v>
      </c>
      <c r="K23" s="1">
        <f>$G23*$J23+(L$21-SUMPRODUCT($G$22:$G$25,$J$22:$J$25))*G23/G$21</f>
        <v>24.731182795698942</v>
      </c>
    </row>
    <row r="24" spans="1:11" ht="12.75">
      <c r="A24" t="s">
        <v>7</v>
      </c>
      <c r="G24">
        <f>G14</f>
        <v>21</v>
      </c>
      <c r="H24" s="1">
        <f>F$2*(G24/(G$3+G$4+G$5+G$6))</f>
        <v>2.258064516129032</v>
      </c>
      <c r="I24" t="s">
        <v>18</v>
      </c>
      <c r="J24">
        <f>$E$2</f>
        <v>25</v>
      </c>
      <c r="K24" s="1">
        <f>$G24*$J24+(L$21-SUMPRODUCT($G$22:$G$25,$J$22:$J$25))*G24/G$21</f>
        <v>-289.0322580645161</v>
      </c>
    </row>
    <row r="25" spans="1:11" ht="12.75">
      <c r="A25" t="s">
        <v>8</v>
      </c>
      <c r="G25">
        <f>G15</f>
        <v>20</v>
      </c>
      <c r="H25" s="1">
        <f>F$2*(G25/(G$3+G$4+G$5+G$6))</f>
        <v>2.150537634408602</v>
      </c>
      <c r="I25" t="s">
        <v>18</v>
      </c>
      <c r="J25">
        <f>$E$2</f>
        <v>25</v>
      </c>
      <c r="K25" s="1">
        <f>$G25*$J25+(L$21-SUMPRODUCT($G$22:$G$25,$J$22:$J$25))*G25/G$21</f>
        <v>-275.26881720430106</v>
      </c>
    </row>
    <row r="26" ht="12.75">
      <c r="K26" s="1">
        <f>SUM(K22:K25)</f>
        <v>-500</v>
      </c>
    </row>
    <row r="27" ht="12.75">
      <c r="A27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J24" sqref="J24"/>
    </sheetView>
  </sheetViews>
  <sheetFormatPr defaultColWidth="9.140625" defaultRowHeight="12.75"/>
  <cols>
    <col min="1" max="1" width="11.00390625" style="0" customWidth="1"/>
    <col min="2" max="2" width="4.57421875" style="0" customWidth="1"/>
    <col min="3" max="3" width="5.28125" style="0" customWidth="1"/>
    <col min="4" max="4" width="4.7109375" style="0" customWidth="1"/>
    <col min="5" max="5" width="5.57421875" style="0" customWidth="1"/>
    <col min="6" max="6" width="15.421875" style="0" customWidth="1"/>
    <col min="8" max="8" width="14.57421875" style="0" bestFit="1" customWidth="1"/>
    <col min="9" max="9" width="13.57421875" style="0" customWidth="1"/>
    <col min="10" max="10" width="13.28125" style="0" customWidth="1"/>
    <col min="11" max="11" width="9.7109375" style="0" customWidth="1"/>
    <col min="12" max="12" width="18.421875" style="0" customWidth="1"/>
  </cols>
  <sheetData>
    <row r="1" spans="1:12" ht="53.25" customHeight="1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</v>
      </c>
      <c r="H1" s="2" t="s">
        <v>10</v>
      </c>
      <c r="I1" s="2" t="s">
        <v>16</v>
      </c>
      <c r="J1" s="2" t="s">
        <v>17</v>
      </c>
      <c r="K1" s="2" t="s">
        <v>11</v>
      </c>
      <c r="L1" s="2" t="s">
        <v>14</v>
      </c>
    </row>
    <row r="2" spans="2:12" ht="12.75">
      <c r="B2">
        <v>-50</v>
      </c>
      <c r="C2">
        <v>143</v>
      </c>
      <c r="D2">
        <v>40</v>
      </c>
      <c r="E2">
        <v>25</v>
      </c>
      <c r="F2">
        <f>B2+C2</f>
        <v>93</v>
      </c>
      <c r="G2">
        <f>SUM(G3:G6)</f>
        <v>93</v>
      </c>
      <c r="L2">
        <f>(B2*D2)+(C2*E2)</f>
        <v>1575</v>
      </c>
    </row>
    <row r="3" spans="1:11" ht="12.75">
      <c r="A3" t="s">
        <v>5</v>
      </c>
      <c r="G3">
        <v>32</v>
      </c>
      <c r="H3" s="1">
        <f>F$2*(G3/(G$3+G$4+G$5+G$6))</f>
        <v>32</v>
      </c>
      <c r="I3">
        <f>D2</f>
        <v>40</v>
      </c>
      <c r="J3" t="s">
        <v>18</v>
      </c>
      <c r="K3" s="1">
        <f>D$2*H3</f>
        <v>1280</v>
      </c>
    </row>
    <row r="4" spans="1:11" ht="12.75">
      <c r="A4" t="s">
        <v>6</v>
      </c>
      <c r="G4">
        <v>20</v>
      </c>
      <c r="H4" s="1">
        <f>F$2*(G4/(G$3+G$4+G$5+G$6))</f>
        <v>20</v>
      </c>
      <c r="I4">
        <f>I3</f>
        <v>40</v>
      </c>
      <c r="J4" t="s">
        <v>18</v>
      </c>
      <c r="K4" s="1">
        <f>D$2*H4</f>
        <v>800</v>
      </c>
    </row>
    <row r="5" spans="1:11" ht="12.75">
      <c r="A5" t="s">
        <v>7</v>
      </c>
      <c r="G5">
        <v>21</v>
      </c>
      <c r="H5" s="1">
        <f>F$2*(G5/(G$3+G$4+G$5+G$6))</f>
        <v>21</v>
      </c>
      <c r="I5">
        <f>E2</f>
        <v>25</v>
      </c>
      <c r="J5" t="s">
        <v>18</v>
      </c>
      <c r="K5" s="1">
        <f>E$2*H5</f>
        <v>525</v>
      </c>
    </row>
    <row r="6" spans="1:11" ht="12.75">
      <c r="A6" t="s">
        <v>8</v>
      </c>
      <c r="G6">
        <v>20</v>
      </c>
      <c r="H6" s="1">
        <f>F$2*(G6/(G$3+G$4+G$5+G$6))</f>
        <v>20</v>
      </c>
      <c r="I6">
        <f>I5</f>
        <v>25</v>
      </c>
      <c r="J6" t="s">
        <v>18</v>
      </c>
      <c r="K6" s="1">
        <f>E$2*H6</f>
        <v>500</v>
      </c>
    </row>
    <row r="7" ht="12.75">
      <c r="K7" s="1">
        <f>SUM(K3:K6)</f>
        <v>3105</v>
      </c>
    </row>
    <row r="10" spans="1:12" ht="51.75" customHeight="1">
      <c r="A10" s="2" t="s">
        <v>13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9</v>
      </c>
      <c r="H10" s="2" t="s">
        <v>10</v>
      </c>
      <c r="I10" s="2" t="s">
        <v>16</v>
      </c>
      <c r="J10" s="2" t="s">
        <v>17</v>
      </c>
      <c r="K10" s="2" t="s">
        <v>11</v>
      </c>
      <c r="L10" s="2" t="s">
        <v>14</v>
      </c>
    </row>
    <row r="11" spans="2:12" ht="12.75">
      <c r="B11">
        <f>B2</f>
        <v>-50</v>
      </c>
      <c r="C11">
        <f>C2</f>
        <v>143</v>
      </c>
      <c r="D11">
        <f>D2</f>
        <v>40</v>
      </c>
      <c r="E11">
        <f>E2</f>
        <v>25</v>
      </c>
      <c r="F11">
        <f>F2</f>
        <v>93</v>
      </c>
      <c r="G11">
        <f>SUM(G12:G15)</f>
        <v>93</v>
      </c>
      <c r="L11">
        <f>(B11*D11)+(C11*E11)</f>
        <v>1575</v>
      </c>
    </row>
    <row r="12" spans="1:11" ht="12.75">
      <c r="A12" t="s">
        <v>5</v>
      </c>
      <c r="G12">
        <f>G3</f>
        <v>32</v>
      </c>
      <c r="H12" s="1">
        <f>F$11*(G12/(G$3+G$4+G$5+G$6))</f>
        <v>32</v>
      </c>
      <c r="I12" s="1">
        <f>L$11/((D$11*H$12+D$11*H$13)+(E$11*H$14+E$11*H$15))*D$11</f>
        <v>20.28985507246377</v>
      </c>
      <c r="J12" t="s">
        <v>18</v>
      </c>
      <c r="K12" s="1">
        <f>I12*H12</f>
        <v>649.2753623188406</v>
      </c>
    </row>
    <row r="13" spans="1:11" ht="12.75">
      <c r="A13" t="s">
        <v>6</v>
      </c>
      <c r="G13">
        <f>G4</f>
        <v>20</v>
      </c>
      <c r="H13" s="1">
        <f>F$11*(G13/(G$3+G$4+G$5+G$6))</f>
        <v>20</v>
      </c>
      <c r="I13" s="1">
        <f>L$11/((D$11*H$12+D$11*H$13)+(E$11*H$14+E$11*H$15))*D$11</f>
        <v>20.28985507246377</v>
      </c>
      <c r="J13" t="s">
        <v>18</v>
      </c>
      <c r="K13" s="1">
        <f>I13*H13</f>
        <v>405.7971014492754</v>
      </c>
    </row>
    <row r="14" spans="1:11" ht="12.75">
      <c r="A14" t="s">
        <v>7</v>
      </c>
      <c r="G14">
        <f>G5</f>
        <v>21</v>
      </c>
      <c r="H14" s="1">
        <f>F$11*(G14/(G$3+G$4+G$5+G$6))</f>
        <v>21</v>
      </c>
      <c r="I14" s="1">
        <f>L$11/((D$11*H$12+D$11*H$13)+(E$11*H$14+E$11*H$15))*E$11</f>
        <v>12.681159420289855</v>
      </c>
      <c r="J14" t="s">
        <v>18</v>
      </c>
      <c r="K14" s="1">
        <f>I14*H14</f>
        <v>266.30434782608694</v>
      </c>
    </row>
    <row r="15" spans="1:11" ht="12.75">
      <c r="A15" t="s">
        <v>8</v>
      </c>
      <c r="G15">
        <f>G6</f>
        <v>20</v>
      </c>
      <c r="H15" s="1">
        <f>F$11*(G15/(G$3+G$4+G$5+G$6))</f>
        <v>20</v>
      </c>
      <c r="I15" s="1">
        <f>L$11/((D$11*H$12+D$11*H$13)+(E$11*H$14+E$11*H$15))*E$11</f>
        <v>12.681159420289855</v>
      </c>
      <c r="J15" t="s">
        <v>18</v>
      </c>
      <c r="K15" s="1">
        <f>I15*H15</f>
        <v>253.62318840579712</v>
      </c>
    </row>
    <row r="16" ht="12.75">
      <c r="K16" s="1">
        <f>SUM(K12:K15)</f>
        <v>1575</v>
      </c>
    </row>
    <row r="17" ht="12.75">
      <c r="A17" t="s">
        <v>19</v>
      </c>
    </row>
    <row r="20" spans="1:12" ht="51">
      <c r="A20" s="2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9</v>
      </c>
      <c r="H20" s="2" t="s">
        <v>10</v>
      </c>
      <c r="I20" s="2" t="s">
        <v>16</v>
      </c>
      <c r="J20" s="2" t="s">
        <v>17</v>
      </c>
      <c r="K20" s="2" t="s">
        <v>11</v>
      </c>
      <c r="L20" s="2" t="s">
        <v>14</v>
      </c>
    </row>
    <row r="21" spans="2:12" ht="12.75">
      <c r="B21">
        <f>B11</f>
        <v>-50</v>
      </c>
      <c r="C21">
        <f>C11</f>
        <v>143</v>
      </c>
      <c r="D21">
        <f>D11</f>
        <v>40</v>
      </c>
      <c r="E21">
        <f>E11</f>
        <v>25</v>
      </c>
      <c r="F21">
        <f>F11</f>
        <v>93</v>
      </c>
      <c r="G21">
        <f>SUM(G22:G25)</f>
        <v>93</v>
      </c>
      <c r="L21">
        <f>(B21*D21)+(C21*E21)</f>
        <v>1575</v>
      </c>
    </row>
    <row r="22" spans="1:11" ht="12.75">
      <c r="A22" t="s">
        <v>5</v>
      </c>
      <c r="G22">
        <f>G12</f>
        <v>32</v>
      </c>
      <c r="H22" s="1">
        <f>F$2*(G22/(G$3+G$4+G$5+G$6))</f>
        <v>32</v>
      </c>
      <c r="I22" t="s">
        <v>18</v>
      </c>
      <c r="J22">
        <f>$D$2</f>
        <v>40</v>
      </c>
      <c r="K22" s="1">
        <f>$G22*$J22+(L$21-SUMPRODUCT($G$22:$G$25,$J$22:$J$25))*G22/G$21</f>
        <v>753.5483870967741</v>
      </c>
    </row>
    <row r="23" spans="1:11" ht="12.75">
      <c r="A23" t="s">
        <v>6</v>
      </c>
      <c r="G23">
        <f>G13</f>
        <v>20</v>
      </c>
      <c r="H23" s="1">
        <f>F$2*(G23/(G$3+G$4+G$5+G$6))</f>
        <v>20</v>
      </c>
      <c r="I23" t="s">
        <v>18</v>
      </c>
      <c r="J23">
        <f>$D$2</f>
        <v>40</v>
      </c>
      <c r="K23" s="1">
        <f>$G23*$J23+(L$21-SUMPRODUCT($G$22:$G$25,$J$22:$J$25))*G23/G$21</f>
        <v>470.96774193548384</v>
      </c>
    </row>
    <row r="24" spans="1:11" ht="12.75">
      <c r="A24" t="s">
        <v>7</v>
      </c>
      <c r="G24">
        <f>G14</f>
        <v>21</v>
      </c>
      <c r="H24" s="1">
        <f>F$2*(G24/(G$3+G$4+G$5+G$6))</f>
        <v>21</v>
      </c>
      <c r="I24" t="s">
        <v>18</v>
      </c>
      <c r="J24">
        <f>$E$2</f>
        <v>25</v>
      </c>
      <c r="K24" s="1">
        <f>$G24*$J24+(L$21-SUMPRODUCT($G$22:$G$25,$J$22:$J$25))*G24/G$21</f>
        <v>179.51612903225805</v>
      </c>
    </row>
    <row r="25" spans="1:11" ht="12.75">
      <c r="A25" t="s">
        <v>8</v>
      </c>
      <c r="G25">
        <f>G15</f>
        <v>20</v>
      </c>
      <c r="H25" s="1">
        <f>F$2*(G25/(G$3+G$4+G$5+G$6))</f>
        <v>20</v>
      </c>
      <c r="I25" t="s">
        <v>18</v>
      </c>
      <c r="J25">
        <f>$E$2</f>
        <v>25</v>
      </c>
      <c r="K25" s="1">
        <f>$G25*$J25+(L$21-SUMPRODUCT($G$22:$G$25,$J$22:$J$25))*G25/G$21</f>
        <v>170.96774193548384</v>
      </c>
    </row>
    <row r="26" ht="12.75">
      <c r="K26" s="1">
        <f>SUM(K22:K25)</f>
        <v>1575</v>
      </c>
    </row>
    <row r="27" ht="12.75">
      <c r="A27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KRagsdale</dc:creator>
  <cp:keywords/>
  <dc:description/>
  <cp:lastModifiedBy>KRagsdale</cp:lastModifiedBy>
  <dcterms:created xsi:type="dcterms:W3CDTF">2006-04-07T19:00:51Z</dcterms:created>
  <dcterms:modified xsi:type="dcterms:W3CDTF">2006-04-07T23:46:15Z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