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9360" windowHeight="5400" activeTab="0"/>
  </bookViews>
  <sheets>
    <sheet name="PRR" sheetId="1" r:id="rId1"/>
    <sheet name="Protoco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<sst xmlns="http://schemas.openxmlformats.org/spreadsheetml/2006/main" count="84" uniqueCount="34">
  <si>
    <t>FIP=</t>
  </si>
  <si>
    <t>$/MMBtu</t>
  </si>
  <si>
    <t>HR=</t>
  </si>
  <si>
    <t>MMBtu/Mwh</t>
  </si>
  <si>
    <t>Start Up HR=</t>
  </si>
  <si>
    <t>Start Up Fixed=</t>
  </si>
  <si>
    <t>$</t>
  </si>
  <si>
    <t>RMC =</t>
  </si>
  <si>
    <t>MW</t>
  </si>
  <si>
    <t>PS</t>
  </si>
  <si>
    <t>PO</t>
  </si>
  <si>
    <t>MINCAP=</t>
  </si>
  <si>
    <t>RC</t>
  </si>
  <si>
    <t>RCGOC HR =</t>
  </si>
  <si>
    <t>OOMC Award</t>
  </si>
  <si>
    <t>MCPE ($/MWH)</t>
  </si>
  <si>
    <t>PC</t>
  </si>
  <si>
    <t>OOMC Bid</t>
  </si>
  <si>
    <t>Total Compensation - Cost</t>
  </si>
  <si>
    <t>w/o BES Sale</t>
  </si>
  <si>
    <t>w/ BES Sale</t>
  </si>
  <si>
    <t>QWG PRR</t>
  </si>
  <si>
    <t>RCGFC=</t>
  </si>
  <si>
    <t>$/Mwh</t>
  </si>
  <si>
    <t>TXU PRR</t>
  </si>
  <si>
    <t>= instruction</t>
  </si>
  <si>
    <t xml:space="preserve">      n/a</t>
  </si>
  <si>
    <t>Original PRR 371</t>
  </si>
  <si>
    <t>Current Protocols</t>
  </si>
  <si>
    <t xml:space="preserve">     w/ BES Sale</t>
  </si>
  <si>
    <t>$= Start Up + Operating Costs + 10% Adder divided y amount bid</t>
  </si>
  <si>
    <t>$= Start Up + Operating Costs + 10% Adder divided by amount bid</t>
  </si>
  <si>
    <t>w/ OOME Sale</t>
  </si>
  <si>
    <t>w/o OOME Sale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</si>
</sst>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40" sqref="A40:A46"/>
    </sheetView>
  </sheetViews>
  <sheetFormatPr defaultColWidth="9.140625" defaultRowHeight="12.75"/>
  <cols>
    <col min="1" max="1" width="10.8515625" style="0" customWidth="1"/>
    <col min="2" max="2" width="6.421875" style="0" customWidth="1"/>
    <col min="3" max="3" width="5.421875" style="0" customWidth="1"/>
    <col min="4" max="4" width="6.57421875" style="0" customWidth="1"/>
    <col min="5" max="5" width="8.140625" style="0" customWidth="1"/>
    <col min="6" max="6" width="10.57421875" style="0" customWidth="1"/>
    <col min="13" max="13" width="12.7109375" style="0" customWidth="1"/>
    <col min="14" max="14" width="13.421875" style="0" customWidth="1"/>
  </cols>
  <sheetData>
    <row r="1" spans="1:3" ht="12.75">
      <c r="A1" t="s">
        <v>0</v>
      </c>
      <c r="B1">
        <v>4</v>
      </c>
      <c r="C1" s="1" t="s">
        <v>1</v>
      </c>
    </row>
    <row r="2" spans="1:3" ht="12.75">
      <c r="A2" t="s">
        <v>2</v>
      </c>
      <c r="B2">
        <v>14.5</v>
      </c>
      <c r="C2" t="s">
        <v>3</v>
      </c>
    </row>
    <row r="3" spans="1:3" ht="12.75">
      <c r="A3" t="s">
        <v>4</v>
      </c>
      <c r="B3">
        <v>9</v>
      </c>
      <c r="C3" t="s">
        <v>3</v>
      </c>
    </row>
    <row r="4" spans="1:3" ht="12.75">
      <c r="A4" t="s">
        <v>5</v>
      </c>
      <c r="B4">
        <v>3000</v>
      </c>
      <c r="C4" s="1" t="s">
        <v>6</v>
      </c>
    </row>
    <row r="5" spans="1:3" ht="12.75">
      <c r="A5" t="s">
        <v>7</v>
      </c>
      <c r="B5">
        <v>200</v>
      </c>
      <c r="C5" t="s">
        <v>8</v>
      </c>
    </row>
    <row r="6" spans="1:3" ht="12.75">
      <c r="A6" t="s">
        <v>11</v>
      </c>
      <c r="B6">
        <v>120</v>
      </c>
      <c r="C6" t="s">
        <v>8</v>
      </c>
    </row>
    <row r="7" spans="1:3" ht="12.75">
      <c r="A7" t="s">
        <v>13</v>
      </c>
      <c r="B7">
        <v>1.1</v>
      </c>
      <c r="C7" t="s">
        <v>3</v>
      </c>
    </row>
    <row r="8" spans="1:3" ht="12.75">
      <c r="A8" t="s">
        <v>14</v>
      </c>
      <c r="B8">
        <v>200</v>
      </c>
      <c r="C8" s="1" t="s">
        <v>25</v>
      </c>
    </row>
    <row r="9" spans="1:3" ht="12.75">
      <c r="A9" t="s">
        <v>17</v>
      </c>
      <c r="B9">
        <v>200</v>
      </c>
      <c r="C9" s="1" t="s">
        <v>30</v>
      </c>
    </row>
    <row r="10" spans="1:3" ht="12.75">
      <c r="A10" t="s">
        <v>22</v>
      </c>
      <c r="B10">
        <f>$B2*$B1</f>
        <v>58</v>
      </c>
      <c r="C10" t="s">
        <v>23</v>
      </c>
    </row>
    <row r="14" spans="1:13" ht="12.75">
      <c r="A14" s="10"/>
      <c r="B14" s="2"/>
      <c r="C14" s="3"/>
      <c r="D14" s="3" t="s">
        <v>27</v>
      </c>
      <c r="E14" s="3"/>
      <c r="F14" s="3"/>
      <c r="G14" s="4"/>
      <c r="H14" s="2"/>
      <c r="I14" s="3"/>
      <c r="J14" s="3" t="s">
        <v>21</v>
      </c>
      <c r="K14" s="3"/>
      <c r="L14" s="3"/>
      <c r="M14" s="4"/>
    </row>
    <row r="15" spans="1:13" ht="12.75">
      <c r="A15" s="11"/>
      <c r="B15" s="5"/>
      <c r="C15" s="6"/>
      <c r="D15" s="6"/>
      <c r="E15" s="6"/>
      <c r="F15" s="6" t="s">
        <v>18</v>
      </c>
      <c r="G15" s="7"/>
      <c r="H15" s="5"/>
      <c r="I15" s="6"/>
      <c r="J15" s="6"/>
      <c r="K15" s="6"/>
      <c r="L15" s="6" t="s">
        <v>18</v>
      </c>
      <c r="M15" s="7"/>
    </row>
    <row r="16" spans="1:13" ht="25.5">
      <c r="A16" s="13" t="s">
        <v>15</v>
      </c>
      <c r="B16" s="14" t="s">
        <v>9</v>
      </c>
      <c r="C16" s="15" t="s">
        <v>10</v>
      </c>
      <c r="D16" s="15" t="s">
        <v>12</v>
      </c>
      <c r="E16" s="15" t="s">
        <v>16</v>
      </c>
      <c r="F16" s="15" t="s">
        <v>33</v>
      </c>
      <c r="G16" s="16" t="s">
        <v>32</v>
      </c>
      <c r="H16" s="14" t="s">
        <v>9</v>
      </c>
      <c r="I16" s="15" t="s">
        <v>10</v>
      </c>
      <c r="J16" s="15" t="s">
        <v>12</v>
      </c>
      <c r="K16" s="15" t="s">
        <v>16</v>
      </c>
      <c r="L16" s="15" t="s">
        <v>19</v>
      </c>
      <c r="M16" s="16" t="s">
        <v>29</v>
      </c>
    </row>
    <row r="17" spans="1:13" ht="12.75">
      <c r="A17" s="11">
        <v>75</v>
      </c>
      <c r="B17" s="5">
        <f>$B$4+$B$1*$B$3*$B$5</f>
        <v>10200</v>
      </c>
      <c r="C17" s="6">
        <f>$B$1*$B$7*$B$8</f>
        <v>880.0000000000001</v>
      </c>
      <c r="D17" s="6">
        <f>MAX(0,(A17-(16*$B$1)))*$B$8</f>
        <v>2200</v>
      </c>
      <c r="E17" s="6">
        <f>MIN($B$9*$B$8,MAX(0,B17+C17-D17))</f>
        <v>8880</v>
      </c>
      <c r="F17" s="6">
        <f>E17-B17-$B$6*$B$2*$B$1</f>
        <v>-8280</v>
      </c>
      <c r="G17" s="7">
        <f>F17+MAX($B$6*A17,$B$2*$B$1*$B$6,0)</f>
        <v>720</v>
      </c>
      <c r="H17" s="5">
        <f>$B$4+$B$1*$B$3*$B$5</f>
        <v>10200</v>
      </c>
      <c r="I17" s="6">
        <f>MAX(0,($B$10-A17))*$B$6</f>
        <v>0</v>
      </c>
      <c r="J17" s="6">
        <f>MAX(0,(A17-(16*$B$1)))*$B$8</f>
        <v>2200</v>
      </c>
      <c r="K17" s="6">
        <f>MIN($B$9*$B$8,MAX(0,H17+I17-J17))</f>
        <v>8000</v>
      </c>
      <c r="L17" s="6">
        <f>K17-H17-$B$6*$B$2*$B$1</f>
        <v>-9160</v>
      </c>
      <c r="M17" s="7">
        <f>L17+A17*$B$6</f>
        <v>-160</v>
      </c>
    </row>
    <row r="18" spans="1:13" ht="12.75">
      <c r="A18" s="11">
        <v>70</v>
      </c>
      <c r="B18" s="5">
        <f aca="true" t="shared" si="0" ref="B18:B25">$B$4+$B$1*$B$3*$B$5</f>
        <v>10200</v>
      </c>
      <c r="C18" s="6">
        <f aca="true" t="shared" si="1" ref="C18:C25">$B$1*$B$7*$B$8</f>
        <v>880.0000000000001</v>
      </c>
      <c r="D18" s="6">
        <f aca="true" t="shared" si="2" ref="D18:D25">MAX(0,(A18-(16*$B$1)))*$B$8</f>
        <v>1200</v>
      </c>
      <c r="E18" s="6">
        <f aca="true" t="shared" si="3" ref="E18:E25">MIN($B$9*$B$8,MAX(0,B18+C18-D18))</f>
        <v>9880</v>
      </c>
      <c r="F18" s="6">
        <f aca="true" t="shared" si="4" ref="F18:F25">E18-B18-$B$6*$B$2*$B$1</f>
        <v>-7280</v>
      </c>
      <c r="G18" s="7">
        <f aca="true" t="shared" si="5" ref="G18:G25">F18+MAX($B$6*A18,$B$2*$B$1*$B$6,0)</f>
        <v>1120</v>
      </c>
      <c r="H18" s="5">
        <f aca="true" t="shared" si="6" ref="H18:H25">$B$4+$B$1*$B$3*$B$5</f>
        <v>10200</v>
      </c>
      <c r="I18" s="6">
        <f aca="true" t="shared" si="7" ref="I18:I25">MAX(0,($B$10-A18))*$B$6</f>
        <v>0</v>
      </c>
      <c r="J18" s="6">
        <f aca="true" t="shared" si="8" ref="J18:J25">MAX(0,(A18-(16*$B$1)))*$B$8</f>
        <v>1200</v>
      </c>
      <c r="K18" s="6">
        <f aca="true" t="shared" si="9" ref="K18:K25">MIN($B$9*$B$8,MAX(0,H18+I18-J18))</f>
        <v>9000</v>
      </c>
      <c r="L18" s="6">
        <f aca="true" t="shared" si="10" ref="L18:L25">K18-H18-$B$6*$B$2*$B$1</f>
        <v>-8160</v>
      </c>
      <c r="M18" s="7">
        <f aca="true" t="shared" si="11" ref="M18:M25">L18+A18*$B$6</f>
        <v>240</v>
      </c>
    </row>
    <row r="19" spans="1:13" ht="12.75">
      <c r="A19" s="11">
        <v>65</v>
      </c>
      <c r="B19" s="5">
        <f t="shared" si="0"/>
        <v>10200</v>
      </c>
      <c r="C19" s="6">
        <f t="shared" si="1"/>
        <v>880.0000000000001</v>
      </c>
      <c r="D19" s="6">
        <f t="shared" si="2"/>
        <v>200</v>
      </c>
      <c r="E19" s="6">
        <f t="shared" si="3"/>
        <v>10880</v>
      </c>
      <c r="F19" s="6">
        <f t="shared" si="4"/>
        <v>-6280</v>
      </c>
      <c r="G19" s="7">
        <f t="shared" si="5"/>
        <v>1520</v>
      </c>
      <c r="H19" s="5">
        <f t="shared" si="6"/>
        <v>10200</v>
      </c>
      <c r="I19" s="6">
        <f t="shared" si="7"/>
        <v>0</v>
      </c>
      <c r="J19" s="6">
        <f t="shared" si="8"/>
        <v>200</v>
      </c>
      <c r="K19" s="6">
        <f t="shared" si="9"/>
        <v>10000</v>
      </c>
      <c r="L19" s="6">
        <f t="shared" si="10"/>
        <v>-7160</v>
      </c>
      <c r="M19" s="7">
        <f t="shared" si="11"/>
        <v>640</v>
      </c>
    </row>
    <row r="20" spans="1:13" ht="12.75">
      <c r="A20" s="11">
        <v>58</v>
      </c>
      <c r="B20" s="5">
        <f t="shared" si="0"/>
        <v>10200</v>
      </c>
      <c r="C20" s="6">
        <f t="shared" si="1"/>
        <v>880.0000000000001</v>
      </c>
      <c r="D20" s="6">
        <f t="shared" si="2"/>
        <v>0</v>
      </c>
      <c r="E20" s="6">
        <f t="shared" si="3"/>
        <v>11080</v>
      </c>
      <c r="F20" s="6">
        <f t="shared" si="4"/>
        <v>-6080</v>
      </c>
      <c r="G20" s="7">
        <f t="shared" si="5"/>
        <v>880</v>
      </c>
      <c r="H20" s="5">
        <f t="shared" si="6"/>
        <v>10200</v>
      </c>
      <c r="I20" s="6">
        <f t="shared" si="7"/>
        <v>0</v>
      </c>
      <c r="J20" s="6">
        <f t="shared" si="8"/>
        <v>0</v>
      </c>
      <c r="K20" s="6">
        <f t="shared" si="9"/>
        <v>10200</v>
      </c>
      <c r="L20" s="6">
        <f t="shared" si="10"/>
        <v>-6960</v>
      </c>
      <c r="M20" s="7">
        <f t="shared" si="11"/>
        <v>0</v>
      </c>
    </row>
    <row r="21" spans="1:13" ht="12.75">
      <c r="A21" s="11">
        <v>40</v>
      </c>
      <c r="B21" s="5">
        <f t="shared" si="0"/>
        <v>10200</v>
      </c>
      <c r="C21" s="6">
        <f t="shared" si="1"/>
        <v>880.0000000000001</v>
      </c>
      <c r="D21" s="6">
        <f t="shared" si="2"/>
        <v>0</v>
      </c>
      <c r="E21" s="6">
        <f t="shared" si="3"/>
        <v>11080</v>
      </c>
      <c r="F21" s="6">
        <f t="shared" si="4"/>
        <v>-6080</v>
      </c>
      <c r="G21" s="7">
        <f t="shared" si="5"/>
        <v>880</v>
      </c>
      <c r="H21" s="5">
        <f t="shared" si="6"/>
        <v>10200</v>
      </c>
      <c r="I21" s="6">
        <f t="shared" si="7"/>
        <v>2160</v>
      </c>
      <c r="J21" s="6">
        <f t="shared" si="8"/>
        <v>0</v>
      </c>
      <c r="K21" s="6">
        <f t="shared" si="9"/>
        <v>12360</v>
      </c>
      <c r="L21" s="6">
        <f t="shared" si="10"/>
        <v>-4800</v>
      </c>
      <c r="M21" s="7">
        <f t="shared" si="11"/>
        <v>0</v>
      </c>
    </row>
    <row r="22" spans="1:13" ht="12.75">
      <c r="A22" s="11">
        <v>35</v>
      </c>
      <c r="B22" s="5">
        <f t="shared" si="0"/>
        <v>10200</v>
      </c>
      <c r="C22" s="6">
        <f t="shared" si="1"/>
        <v>880.0000000000001</v>
      </c>
      <c r="D22" s="6">
        <f t="shared" si="2"/>
        <v>0</v>
      </c>
      <c r="E22" s="6">
        <f t="shared" si="3"/>
        <v>11080</v>
      </c>
      <c r="F22" s="6">
        <f t="shared" si="4"/>
        <v>-6080</v>
      </c>
      <c r="G22" s="7">
        <f t="shared" si="5"/>
        <v>880</v>
      </c>
      <c r="H22" s="5">
        <f t="shared" si="6"/>
        <v>10200</v>
      </c>
      <c r="I22" s="6">
        <f t="shared" si="7"/>
        <v>2760</v>
      </c>
      <c r="J22" s="6">
        <f t="shared" si="8"/>
        <v>0</v>
      </c>
      <c r="K22" s="6">
        <f t="shared" si="9"/>
        <v>12960</v>
      </c>
      <c r="L22" s="6">
        <f t="shared" si="10"/>
        <v>-4200</v>
      </c>
      <c r="M22" s="7">
        <f t="shared" si="11"/>
        <v>0</v>
      </c>
    </row>
    <row r="23" spans="1:13" ht="12.75">
      <c r="A23" s="11">
        <v>30</v>
      </c>
      <c r="B23" s="5">
        <f t="shared" si="0"/>
        <v>10200</v>
      </c>
      <c r="C23" s="6">
        <f t="shared" si="1"/>
        <v>880.0000000000001</v>
      </c>
      <c r="D23" s="6">
        <f t="shared" si="2"/>
        <v>0</v>
      </c>
      <c r="E23" s="6">
        <f t="shared" si="3"/>
        <v>11080</v>
      </c>
      <c r="F23" s="6">
        <f t="shared" si="4"/>
        <v>-6080</v>
      </c>
      <c r="G23" s="7">
        <f t="shared" si="5"/>
        <v>880</v>
      </c>
      <c r="H23" s="5">
        <f t="shared" si="6"/>
        <v>10200</v>
      </c>
      <c r="I23" s="6">
        <f t="shared" si="7"/>
        <v>3360</v>
      </c>
      <c r="J23" s="6">
        <f t="shared" si="8"/>
        <v>0</v>
      </c>
      <c r="K23" s="6">
        <f t="shared" si="9"/>
        <v>13560</v>
      </c>
      <c r="L23" s="6">
        <f t="shared" si="10"/>
        <v>-3600</v>
      </c>
      <c r="M23" s="7">
        <f t="shared" si="11"/>
        <v>0</v>
      </c>
    </row>
    <row r="24" spans="1:13" ht="12.75">
      <c r="A24" s="11">
        <v>23.5</v>
      </c>
      <c r="B24" s="5">
        <f t="shared" si="0"/>
        <v>10200</v>
      </c>
      <c r="C24" s="6">
        <f t="shared" si="1"/>
        <v>880.0000000000001</v>
      </c>
      <c r="D24" s="6">
        <f t="shared" si="2"/>
        <v>0</v>
      </c>
      <c r="E24" s="6">
        <f t="shared" si="3"/>
        <v>11080</v>
      </c>
      <c r="F24" s="6">
        <f t="shared" si="4"/>
        <v>-6080</v>
      </c>
      <c r="G24" s="7">
        <f t="shared" si="5"/>
        <v>880</v>
      </c>
      <c r="H24" s="5">
        <f t="shared" si="6"/>
        <v>10200</v>
      </c>
      <c r="I24" s="6">
        <f t="shared" si="7"/>
        <v>4140</v>
      </c>
      <c r="J24" s="6">
        <f t="shared" si="8"/>
        <v>0</v>
      </c>
      <c r="K24" s="6">
        <f t="shared" si="9"/>
        <v>14340</v>
      </c>
      <c r="L24" s="6">
        <f t="shared" si="10"/>
        <v>-2820</v>
      </c>
      <c r="M24" s="7">
        <f t="shared" si="11"/>
        <v>0</v>
      </c>
    </row>
    <row r="25" spans="1:13" ht="12.75">
      <c r="A25" s="12">
        <v>10</v>
      </c>
      <c r="B25" s="8">
        <f t="shared" si="0"/>
        <v>10200</v>
      </c>
      <c r="C25" s="9">
        <f t="shared" si="1"/>
        <v>880.0000000000001</v>
      </c>
      <c r="D25" s="9">
        <f t="shared" si="2"/>
        <v>0</v>
      </c>
      <c r="E25" s="9">
        <f t="shared" si="3"/>
        <v>11080</v>
      </c>
      <c r="F25" s="9">
        <f t="shared" si="4"/>
        <v>-6080</v>
      </c>
      <c r="G25" s="17">
        <f t="shared" si="5"/>
        <v>880</v>
      </c>
      <c r="H25" s="8">
        <f t="shared" si="6"/>
        <v>10200</v>
      </c>
      <c r="I25" s="9">
        <f t="shared" si="7"/>
        <v>5760</v>
      </c>
      <c r="J25" s="9">
        <f t="shared" si="8"/>
        <v>0</v>
      </c>
      <c r="K25" s="9">
        <f t="shared" si="9"/>
        <v>15960</v>
      </c>
      <c r="L25" s="9">
        <f t="shared" si="10"/>
        <v>-1200</v>
      </c>
      <c r="M25" s="17">
        <f t="shared" si="11"/>
        <v>0</v>
      </c>
    </row>
    <row r="27" spans="1:7" ht="12.75">
      <c r="A27" s="10"/>
      <c r="B27" s="2"/>
      <c r="C27" s="3"/>
      <c r="D27" s="3" t="s">
        <v>24</v>
      </c>
      <c r="E27" s="3"/>
      <c r="F27" s="3"/>
      <c r="G27" s="4"/>
    </row>
    <row r="28" spans="1:7" ht="12.75">
      <c r="A28" s="11"/>
      <c r="B28" s="5"/>
      <c r="C28" s="6"/>
      <c r="D28" s="6"/>
      <c r="E28" s="6"/>
      <c r="F28" s="6" t="s">
        <v>18</v>
      </c>
      <c r="G28" s="7"/>
    </row>
    <row r="29" spans="1:7" ht="25.5">
      <c r="A29" s="13" t="s">
        <v>15</v>
      </c>
      <c r="B29" s="14" t="s">
        <v>9</v>
      </c>
      <c r="C29" s="15" t="s">
        <v>10</v>
      </c>
      <c r="D29" s="15" t="s">
        <v>12</v>
      </c>
      <c r="E29" s="15" t="s">
        <v>16</v>
      </c>
      <c r="F29" s="15" t="s">
        <v>19</v>
      </c>
      <c r="G29" s="16" t="s">
        <v>20</v>
      </c>
    </row>
    <row r="30" spans="1:7" ht="12.75">
      <c r="A30" s="11">
        <v>75</v>
      </c>
      <c r="B30" s="5">
        <f>$B$4+$B$1*$B$3*$B$5</f>
        <v>10200</v>
      </c>
      <c r="C30" s="6">
        <f aca="true" t="shared" si="12" ref="C30:C38">($B$10-A30)*$B$6</f>
        <v>-2040</v>
      </c>
      <c r="D30" s="6" t="s">
        <v>26</v>
      </c>
      <c r="E30" s="6">
        <f>MIN($B$9*$B$8,MAX(0,B30+C30))</f>
        <v>8160</v>
      </c>
      <c r="F30" s="6">
        <f>E30-B30-$B$6*$B$2*$B$1</f>
        <v>-9000</v>
      </c>
      <c r="G30" s="7">
        <f>F30+$B$6*A30</f>
        <v>0</v>
      </c>
    </row>
    <row r="31" spans="1:7" ht="12.75">
      <c r="A31" s="11">
        <v>70</v>
      </c>
      <c r="B31" s="5">
        <f aca="true" t="shared" si="13" ref="B31:B38">$B$4+$B$1*$B$3*$B$5</f>
        <v>10200</v>
      </c>
      <c r="C31" s="6">
        <f t="shared" si="12"/>
        <v>-1440</v>
      </c>
      <c r="D31" s="6" t="s">
        <v>26</v>
      </c>
      <c r="E31" s="6">
        <f aca="true" t="shared" si="14" ref="E31:E38">MIN($B$9*$B$8,MAX(0,B31+C31))</f>
        <v>8760</v>
      </c>
      <c r="F31" s="6">
        <f aca="true" t="shared" si="15" ref="F31:F38">E31-B31-$B$6*$B$2*$B$1</f>
        <v>-8400</v>
      </c>
      <c r="G31" s="7">
        <f aca="true" t="shared" si="16" ref="G31:G38">F31+$B$6*A31</f>
        <v>0</v>
      </c>
    </row>
    <row r="32" spans="1:7" ht="12.75">
      <c r="A32" s="11">
        <v>65</v>
      </c>
      <c r="B32" s="5">
        <f t="shared" si="13"/>
        <v>10200</v>
      </c>
      <c r="C32" s="6">
        <f t="shared" si="12"/>
        <v>-840</v>
      </c>
      <c r="D32" s="6" t="s">
        <v>26</v>
      </c>
      <c r="E32" s="6">
        <f t="shared" si="14"/>
        <v>9360</v>
      </c>
      <c r="F32" s="6">
        <f t="shared" si="15"/>
        <v>-7800</v>
      </c>
      <c r="G32" s="7">
        <f t="shared" si="16"/>
        <v>0</v>
      </c>
    </row>
    <row r="33" spans="1:7" ht="12.75">
      <c r="A33" s="11">
        <v>58</v>
      </c>
      <c r="B33" s="5">
        <f t="shared" si="13"/>
        <v>10200</v>
      </c>
      <c r="C33" s="6">
        <f t="shared" si="12"/>
        <v>0</v>
      </c>
      <c r="D33" s="6" t="s">
        <v>26</v>
      </c>
      <c r="E33" s="6">
        <f t="shared" si="14"/>
        <v>10200</v>
      </c>
      <c r="F33" s="6">
        <f t="shared" si="15"/>
        <v>-6960</v>
      </c>
      <c r="G33" s="7">
        <f t="shared" si="16"/>
        <v>0</v>
      </c>
    </row>
    <row r="34" spans="1:7" ht="12.75">
      <c r="A34" s="11">
        <v>40</v>
      </c>
      <c r="B34" s="5">
        <f t="shared" si="13"/>
        <v>10200</v>
      </c>
      <c r="C34" s="6">
        <f t="shared" si="12"/>
        <v>2160</v>
      </c>
      <c r="D34" s="6" t="s">
        <v>26</v>
      </c>
      <c r="E34" s="6">
        <f t="shared" si="14"/>
        <v>12360</v>
      </c>
      <c r="F34" s="6">
        <f t="shared" si="15"/>
        <v>-4800</v>
      </c>
      <c r="G34" s="7">
        <f t="shared" si="16"/>
        <v>0</v>
      </c>
    </row>
    <row r="35" spans="1:7" ht="12.75">
      <c r="A35" s="11">
        <v>35</v>
      </c>
      <c r="B35" s="5">
        <f t="shared" si="13"/>
        <v>10200</v>
      </c>
      <c r="C35" s="6">
        <f t="shared" si="12"/>
        <v>2760</v>
      </c>
      <c r="D35" s="6" t="s">
        <v>26</v>
      </c>
      <c r="E35" s="6">
        <f t="shared" si="14"/>
        <v>12960</v>
      </c>
      <c r="F35" s="6">
        <f t="shared" si="15"/>
        <v>-4200</v>
      </c>
      <c r="G35" s="7">
        <f t="shared" si="16"/>
        <v>0</v>
      </c>
    </row>
    <row r="36" spans="1:7" ht="12.75">
      <c r="A36" s="11">
        <v>30</v>
      </c>
      <c r="B36" s="5">
        <f t="shared" si="13"/>
        <v>10200</v>
      </c>
      <c r="C36" s="6">
        <f t="shared" si="12"/>
        <v>3360</v>
      </c>
      <c r="D36" s="6" t="s">
        <v>26</v>
      </c>
      <c r="E36" s="6">
        <f t="shared" si="14"/>
        <v>13560</v>
      </c>
      <c r="F36" s="6">
        <f t="shared" si="15"/>
        <v>-3600</v>
      </c>
      <c r="G36" s="7">
        <f t="shared" si="16"/>
        <v>0</v>
      </c>
    </row>
    <row r="37" spans="1:7" ht="12.75">
      <c r="A37" s="11">
        <v>23.5</v>
      </c>
      <c r="B37" s="5">
        <f t="shared" si="13"/>
        <v>10200</v>
      </c>
      <c r="C37" s="6">
        <f t="shared" si="12"/>
        <v>4140</v>
      </c>
      <c r="D37" s="6" t="s">
        <v>26</v>
      </c>
      <c r="E37" s="6">
        <f t="shared" si="14"/>
        <v>14340</v>
      </c>
      <c r="F37" s="6">
        <f t="shared" si="15"/>
        <v>-2820</v>
      </c>
      <c r="G37" s="7">
        <f t="shared" si="16"/>
        <v>0</v>
      </c>
    </row>
    <row r="38" spans="1:7" ht="12.75">
      <c r="A38" s="12">
        <v>10</v>
      </c>
      <c r="B38" s="8">
        <f t="shared" si="13"/>
        <v>10200</v>
      </c>
      <c r="C38" s="9">
        <f t="shared" si="12"/>
        <v>5760</v>
      </c>
      <c r="D38" s="9" t="s">
        <v>26</v>
      </c>
      <c r="E38" s="9">
        <f t="shared" si="14"/>
        <v>15960</v>
      </c>
      <c r="F38" s="9">
        <f t="shared" si="15"/>
        <v>-1200</v>
      </c>
      <c r="G38" s="17">
        <f t="shared" si="16"/>
        <v>0</v>
      </c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G15" sqref="G15:G23"/>
    </sheetView>
  </sheetViews>
  <sheetFormatPr defaultColWidth="9.140625" defaultRowHeight="12.75"/>
  <cols>
    <col min="1" max="1" width="10.421875" style="0" customWidth="1"/>
    <col min="7" max="7" width="16.421875" style="0" customWidth="1"/>
  </cols>
  <sheetData>
    <row r="1" spans="1:3" ht="12.75">
      <c r="A1" t="s">
        <v>0</v>
      </c>
      <c r="B1">
        <v>4</v>
      </c>
      <c r="C1" s="1" t="s">
        <v>1</v>
      </c>
    </row>
    <row r="2" spans="1:3" ht="12.75">
      <c r="A2" t="s">
        <v>2</v>
      </c>
      <c r="B2">
        <v>14.5</v>
      </c>
      <c r="C2" t="s">
        <v>3</v>
      </c>
    </row>
    <row r="3" spans="1:3" ht="12.75">
      <c r="A3" t="s">
        <v>4</v>
      </c>
      <c r="B3">
        <v>9</v>
      </c>
      <c r="C3" t="s">
        <v>3</v>
      </c>
    </row>
    <row r="4" spans="1:3" ht="12.75">
      <c r="A4" t="s">
        <v>5</v>
      </c>
      <c r="B4">
        <v>3000</v>
      </c>
      <c r="C4" s="1" t="s">
        <v>6</v>
      </c>
    </row>
    <row r="5" spans="1:3" ht="12.75">
      <c r="A5" t="s">
        <v>7</v>
      </c>
      <c r="B5">
        <v>200</v>
      </c>
      <c r="C5" t="s">
        <v>8</v>
      </c>
    </row>
    <row r="6" spans="1:3" ht="12.75">
      <c r="A6" t="s">
        <v>11</v>
      </c>
      <c r="B6">
        <v>120</v>
      </c>
      <c r="C6" t="s">
        <v>8</v>
      </c>
    </row>
    <row r="7" spans="1:3" ht="12.75">
      <c r="A7" t="s">
        <v>13</v>
      </c>
      <c r="B7">
        <v>1.1</v>
      </c>
      <c r="C7" t="s">
        <v>3</v>
      </c>
    </row>
    <row r="8" spans="1:3" ht="12.75">
      <c r="A8" t="s">
        <v>14</v>
      </c>
      <c r="B8">
        <v>200</v>
      </c>
      <c r="C8" s="1" t="s">
        <v>25</v>
      </c>
    </row>
    <row r="9" spans="1:3" ht="12.75">
      <c r="A9" t="s">
        <v>17</v>
      </c>
      <c r="B9">
        <v>65</v>
      </c>
      <c r="C9" s="1" t="s">
        <v>31</v>
      </c>
    </row>
    <row r="10" spans="1:3" ht="12.75">
      <c r="A10" t="s">
        <v>22</v>
      </c>
      <c r="B10">
        <f>$B2*$B1</f>
        <v>58</v>
      </c>
      <c r="C10" t="s">
        <v>23</v>
      </c>
    </row>
    <row r="12" spans="1:7" ht="12.75">
      <c r="A12" s="10"/>
      <c r="B12" s="2"/>
      <c r="C12" s="3"/>
      <c r="D12" s="3" t="s">
        <v>28</v>
      </c>
      <c r="E12" s="3"/>
      <c r="F12" s="3"/>
      <c r="G12" s="4"/>
    </row>
    <row r="13" spans="1:7" ht="12.75">
      <c r="A13" s="11"/>
      <c r="B13" s="5"/>
      <c r="C13" s="6"/>
      <c r="D13" s="6"/>
      <c r="E13" s="6"/>
      <c r="F13" s="6" t="s">
        <v>18</v>
      </c>
      <c r="G13" s="7"/>
    </row>
    <row r="14" spans="1:7" ht="12.75">
      <c r="A14" s="11" t="s">
        <v>15</v>
      </c>
      <c r="B14" s="5" t="s">
        <v>9</v>
      </c>
      <c r="C14" s="6" t="s">
        <v>10</v>
      </c>
      <c r="D14" s="6" t="s">
        <v>12</v>
      </c>
      <c r="E14" s="6" t="s">
        <v>16</v>
      </c>
      <c r="F14" s="6" t="s">
        <v>19</v>
      </c>
      <c r="G14" s="7" t="s">
        <v>20</v>
      </c>
    </row>
    <row r="15" spans="1:7" ht="12.75">
      <c r="A15" s="11">
        <v>75</v>
      </c>
      <c r="B15" s="5">
        <f>$B$4+$B$1*$B$3*$B$5</f>
        <v>10200</v>
      </c>
      <c r="C15" s="6">
        <f>$B$1*$B$7*$B$8</f>
        <v>880.0000000000001</v>
      </c>
      <c r="D15" s="6">
        <f>MAX(0,(A15-(16*$B$1)))*$B$8</f>
        <v>2200</v>
      </c>
      <c r="E15" s="6">
        <f>MIN($B$9*$B$8,MAX(0,B15+C15-D15))</f>
        <v>8880</v>
      </c>
      <c r="F15" s="6">
        <f>E15-B15-$B$6*$B$2*$B$1</f>
        <v>-8280</v>
      </c>
      <c r="G15" s="7">
        <f>F15+A15*$B$2</f>
        <v>-7192.5</v>
      </c>
    </row>
    <row r="16" spans="1:7" ht="12.75">
      <c r="A16" s="11">
        <v>70</v>
      </c>
      <c r="B16" s="5">
        <f aca="true" t="shared" si="0" ref="B16:B23">$B$4+$B$1*$B$3*$B$5</f>
        <v>10200</v>
      </c>
      <c r="C16" s="6">
        <f aca="true" t="shared" si="1" ref="C16:C23">$B$1*$B$7*$B$8</f>
        <v>880.0000000000001</v>
      </c>
      <c r="D16" s="6">
        <f aca="true" t="shared" si="2" ref="D16:D23">MAX(0,(A16-(16*$B$1)))*$B$8</f>
        <v>1200</v>
      </c>
      <c r="E16" s="6">
        <f aca="true" t="shared" si="3" ref="E16:E23">MIN($B$9*$B$8,MAX(0,B16+C16-D16))</f>
        <v>9880</v>
      </c>
      <c r="F16" s="6">
        <f aca="true" t="shared" si="4" ref="F16:F23">E16-B16-$B$6*$B$2*$B$1</f>
        <v>-7280</v>
      </c>
      <c r="G16" s="7">
        <f aca="true" t="shared" si="5" ref="G16:G23">F16+A16*$B$2</f>
        <v>-6265</v>
      </c>
    </row>
    <row r="17" spans="1:7" ht="12.75">
      <c r="A17" s="11">
        <v>65</v>
      </c>
      <c r="B17" s="5">
        <f t="shared" si="0"/>
        <v>10200</v>
      </c>
      <c r="C17" s="6">
        <f t="shared" si="1"/>
        <v>880.0000000000001</v>
      </c>
      <c r="D17" s="6">
        <f t="shared" si="2"/>
        <v>200</v>
      </c>
      <c r="E17" s="6">
        <f t="shared" si="3"/>
        <v>10880</v>
      </c>
      <c r="F17" s="6">
        <f t="shared" si="4"/>
        <v>-6280</v>
      </c>
      <c r="G17" s="7">
        <f t="shared" si="5"/>
        <v>-5337.5</v>
      </c>
    </row>
    <row r="18" spans="1:7" ht="12.75">
      <c r="A18" s="11">
        <v>58</v>
      </c>
      <c r="B18" s="5">
        <f t="shared" si="0"/>
        <v>10200</v>
      </c>
      <c r="C18" s="6">
        <f t="shared" si="1"/>
        <v>880.0000000000001</v>
      </c>
      <c r="D18" s="6">
        <f t="shared" si="2"/>
        <v>0</v>
      </c>
      <c r="E18" s="6">
        <f t="shared" si="3"/>
        <v>11080</v>
      </c>
      <c r="F18" s="6">
        <f t="shared" si="4"/>
        <v>-6080</v>
      </c>
      <c r="G18" s="7">
        <f t="shared" si="5"/>
        <v>-5239</v>
      </c>
    </row>
    <row r="19" spans="1:7" ht="12.75">
      <c r="A19" s="11">
        <v>40</v>
      </c>
      <c r="B19" s="5">
        <f t="shared" si="0"/>
        <v>10200</v>
      </c>
      <c r="C19" s="6">
        <f t="shared" si="1"/>
        <v>880.0000000000001</v>
      </c>
      <c r="D19" s="6">
        <f t="shared" si="2"/>
        <v>0</v>
      </c>
      <c r="E19" s="6">
        <f t="shared" si="3"/>
        <v>11080</v>
      </c>
      <c r="F19" s="6">
        <f t="shared" si="4"/>
        <v>-6080</v>
      </c>
      <c r="G19" s="7">
        <f t="shared" si="5"/>
        <v>-5500</v>
      </c>
    </row>
    <row r="20" spans="1:7" ht="12.75">
      <c r="A20" s="11">
        <v>35</v>
      </c>
      <c r="B20" s="5">
        <f t="shared" si="0"/>
        <v>10200</v>
      </c>
      <c r="C20" s="6">
        <f t="shared" si="1"/>
        <v>880.0000000000001</v>
      </c>
      <c r="D20" s="6">
        <f t="shared" si="2"/>
        <v>0</v>
      </c>
      <c r="E20" s="6">
        <f t="shared" si="3"/>
        <v>11080</v>
      </c>
      <c r="F20" s="6">
        <f t="shared" si="4"/>
        <v>-6080</v>
      </c>
      <c r="G20" s="7">
        <f t="shared" si="5"/>
        <v>-5572.5</v>
      </c>
    </row>
    <row r="21" spans="1:7" ht="12.75">
      <c r="A21" s="11">
        <v>30</v>
      </c>
      <c r="B21" s="5">
        <f t="shared" si="0"/>
        <v>10200</v>
      </c>
      <c r="C21" s="6">
        <f t="shared" si="1"/>
        <v>880.0000000000001</v>
      </c>
      <c r="D21" s="6">
        <f t="shared" si="2"/>
        <v>0</v>
      </c>
      <c r="E21" s="6">
        <f t="shared" si="3"/>
        <v>11080</v>
      </c>
      <c r="F21" s="6">
        <f t="shared" si="4"/>
        <v>-6080</v>
      </c>
      <c r="G21" s="7">
        <f t="shared" si="5"/>
        <v>-5645</v>
      </c>
    </row>
    <row r="22" spans="1:7" ht="12.75">
      <c r="A22" s="11">
        <v>23.5</v>
      </c>
      <c r="B22" s="5">
        <f t="shared" si="0"/>
        <v>10200</v>
      </c>
      <c r="C22" s="6">
        <f t="shared" si="1"/>
        <v>880.0000000000001</v>
      </c>
      <c r="D22" s="6">
        <f t="shared" si="2"/>
        <v>0</v>
      </c>
      <c r="E22" s="6">
        <f t="shared" si="3"/>
        <v>11080</v>
      </c>
      <c r="F22" s="6">
        <f t="shared" si="4"/>
        <v>-6080</v>
      </c>
      <c r="G22" s="7">
        <f t="shared" si="5"/>
        <v>-5739.25</v>
      </c>
    </row>
    <row r="23" spans="1:7" ht="12.75">
      <c r="A23" s="12">
        <v>10</v>
      </c>
      <c r="B23" s="8">
        <f t="shared" si="0"/>
        <v>10200</v>
      </c>
      <c r="C23" s="9">
        <f t="shared" si="1"/>
        <v>880.0000000000001</v>
      </c>
      <c r="D23" s="9">
        <f t="shared" si="2"/>
        <v>0</v>
      </c>
      <c r="E23" s="9">
        <f t="shared" si="3"/>
        <v>11080</v>
      </c>
      <c r="F23" s="6">
        <f t="shared" si="4"/>
        <v>-6080</v>
      </c>
      <c r="G23" s="7">
        <f t="shared" si="5"/>
        <v>-5935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i056986</dc:creator>
  <cp:keywords/>
  <dc:description/>
  <cp:lastModifiedBy>if/ercot</cp:lastModifiedBy>
  <cp:lastPrinted>2002-11-17T14:15:18Z</cp:lastPrinted>
  <dcterms:created xsi:type="dcterms:W3CDTF">2002-11-15T20:09:02Z</dcterms:created>
  <dcterms:modified xsi:type="dcterms:W3CDTF">2002-11-20T21:39:29Z</dcterms:modified>
  <cp:category/>
  <cp:version/>
  <cp:contentType/>
  <cp:contentStatus/>
</cp:coreProperties>
</file>