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0" yWindow="65311" windowWidth="693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<sst xmlns="http://schemas.openxmlformats.org/spreadsheetml/2006/main" count="37" uniqueCount="34">
  <si>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Combined Cycle greater than 90MW</t>
  </si>
  <si>
    <t>Combined Cycle less than or equal to 90MW</t>
  </si>
  <si>
    <t>Gas Steam Supercritical Boiler</t>
  </si>
  <si>
    <t>Gas Steam Reheat Boiler</t>
  </si>
  <si>
    <t>Gas Steam Non-reheat or boiler without air-preheater</t>
  </si>
  <si>
    <t>Simple Cycle greater than 90MW</t>
  </si>
  <si>
    <t>Simple Cycle less than or equal to 90MW</t>
  </si>
  <si>
    <t>Renewable</t>
  </si>
  <si>
    <t>Diesel</t>
  </si>
  <si>
    <t>Hydro</t>
  </si>
  <si>
    <t>Nuclear</t>
  </si>
  <si>
    <t>Coal and Lignite</t>
  </si>
  <si>
    <t>Load Acting as a Resource</t>
  </si>
  <si>
    <t>GENERICFUELUP</t>
  </si>
  <si>
    <t>GENERICFUELDN</t>
  </si>
  <si>
    <t>NULL</t>
  </si>
  <si>
    <t>Fuel Index</t>
  </si>
  <si>
    <t>Heat Rate Adder Up</t>
  </si>
  <si>
    <t>Heat Rate Adder Down</t>
  </si>
  <si>
    <t>Up Limit</t>
  </si>
  <si>
    <t>Down Limit</t>
  </si>
  <si>
    <t>MCPE</t>
  </si>
  <si>
    <t>Null</t>
  </si>
  <si>
    <t>Down Payment</t>
  </si>
  <si>
    <t>Marginal Revenue Up</t>
  </si>
  <si>
    <t>Marginal Revenue Down</t>
  </si>
  <si>
    <t>Marginal Cost</t>
  </si>
  <si>
    <t>Marginal Cost Down</t>
  </si>
  <si>
    <t>Heat Rate Adder Worksheet</t>
  </si>
  <si>
    <t>Category</t>
  </si>
  <si>
    <t>Gas Fired</t>
  </si>
  <si>
    <t xml:space="preserve">Up Payment </t>
  </si>
  <si>
    <t>Notes on Payments: Payments are from QSE to ERCOT (Negative number means ERCOT is paying QSE)</t>
  </si>
  <si>
    <t xml:space="preserve">                               Payments represent the Local Balancing Energy Payment.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</si>
</sst>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2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0" fillId="0" borderId="4" xfId="0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2" fontId="6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7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0" fillId="0" borderId="19" xfId="0" applyFill="1" applyBorder="1" applyAlignment="1">
      <alignment/>
    </xf>
    <xf numFmtId="0" fontId="0" fillId="0" borderId="7" xfId="0" applyFill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22" xfId="0" applyBorder="1" applyAlignment="1">
      <alignment/>
    </xf>
    <xf numFmtId="0" fontId="0" fillId="0" borderId="5" xfId="0" applyBorder="1" applyAlignment="1">
      <alignment/>
    </xf>
    <xf numFmtId="0" fontId="0" fillId="0" borderId="23" xfId="0" applyBorder="1" applyAlignment="1">
      <alignment/>
    </xf>
    <xf numFmtId="0" fontId="0" fillId="0" borderId="9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</xdr:row>
      <xdr:rowOff>57150</xdr:rowOff>
    </xdr:from>
    <xdr:to>
      <xdr:col>2</xdr:col>
      <xdr:colOff>571500</xdr:colOff>
      <xdr:row>4</xdr:row>
      <xdr:rowOff>276225</xdr:rowOff>
    </xdr:to>
    <xdr:grpSp>
      <xdr:nvGrpSpPr>
        <xdr:cNvPr id="1" name="Group 6"/>
        <xdr:cNvGrpSpPr>
          <a:grpSpLocks/>
        </xdr:cNvGrpSpPr>
      </xdr:nvGrpSpPr>
      <xdr:grpSpPr>
        <a:xfrm>
          <a:off x="1771650" y="447675"/>
          <a:ext cx="200025" cy="1133475"/>
          <a:chOff x="662" y="63"/>
          <a:chExt cx="21" cy="119"/>
        </a:xfrm>
        <a:solidFill>
          <a:srgbClr val="FFFFFF"/>
        </a:solidFill>
      </xdr:grpSpPr>
      <xdr:pic>
        <xdr:nvPicPr>
          <xdr:cNvPr id="2" name="Spin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2" y="94"/>
            <a:ext cx="20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Spin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2" y="127"/>
            <a:ext cx="20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Spin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2" y="158"/>
            <a:ext cx="20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SpinButton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3" y="63"/>
            <a:ext cx="20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</xdr:row>
      <xdr:rowOff>9525</xdr:rowOff>
    </xdr:from>
    <xdr:to>
      <xdr:col>2</xdr:col>
      <xdr:colOff>676275</xdr:colOff>
      <xdr:row>5</xdr:row>
      <xdr:rowOff>38100</xdr:rowOff>
    </xdr:to>
    <xdr:sp>
      <xdr:nvSpPr>
        <xdr:cNvPr id="6" name="Rectangle 7"/>
        <xdr:cNvSpPr>
          <a:spLocks/>
        </xdr:cNvSpPr>
      </xdr:nvSpPr>
      <xdr:spPr>
        <a:xfrm>
          <a:off x="38100" y="400050"/>
          <a:ext cx="2038350" cy="12477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F23"/>
  <sheetViews>
    <sheetView showGridLines="0" showRowColHeaders="0" tabSelected="1" workbookViewId="0" topLeftCell="A1">
      <selection activeCell="AF2" sqref="AF2"/>
    </sheetView>
  </sheetViews>
  <sheetFormatPr defaultColWidth="9.140625" defaultRowHeight="12.75"/>
  <cols>
    <col min="1" max="1" width="0.85546875" style="3" customWidth="1"/>
    <col min="2" max="2" width="20.140625" style="3" bestFit="1" customWidth="1"/>
    <col min="3" max="3" width="26.00390625" style="3" customWidth="1"/>
    <col min="4" max="4" width="16.00390625" style="3" hidden="1" customWidth="1"/>
    <col min="5" max="5" width="19.421875" style="3" hidden="1" customWidth="1"/>
    <col min="6" max="6" width="11.28125" style="3" hidden="1" customWidth="1"/>
    <col min="7" max="7" width="9.28125" style="3" customWidth="1"/>
    <col min="8" max="8" width="12.28125" style="3" customWidth="1"/>
    <col min="9" max="9" width="12.57421875" style="3" customWidth="1"/>
    <col min="10" max="10" width="14.8515625" style="3" bestFit="1" customWidth="1"/>
    <col min="11" max="12" width="16.140625" style="3" hidden="1" customWidth="1"/>
    <col min="13" max="13" width="20.8515625" style="3" hidden="1" customWidth="1"/>
    <col min="14" max="14" width="22.8515625" style="3" hidden="1" customWidth="1"/>
    <col min="15" max="15" width="1.7109375" style="3" customWidth="1"/>
    <col min="16" max="16384" width="9.140625" style="3" customWidth="1"/>
  </cols>
  <sheetData>
    <row r="1" spans="2:14" ht="30.75" customHeight="1">
      <c r="B1" s="48" t="s">
        <v>28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2:32" ht="24" customHeight="1">
      <c r="B2" s="4" t="s">
        <v>16</v>
      </c>
      <c r="C2" s="38">
        <f>0.01*AF2</f>
        <v>5</v>
      </c>
      <c r="AF2" s="39">
        <v>500</v>
      </c>
    </row>
    <row r="3" spans="2:32" ht="24" customHeight="1">
      <c r="B3" s="4" t="s">
        <v>17</v>
      </c>
      <c r="C3" s="38">
        <f>0.01*AF3</f>
        <v>1</v>
      </c>
      <c r="AF3" s="39">
        <v>100</v>
      </c>
    </row>
    <row r="4" spans="2:32" ht="24" customHeight="1">
      <c r="B4" s="4" t="s">
        <v>18</v>
      </c>
      <c r="C4" s="38">
        <f>0.01*AF4</f>
        <v>1</v>
      </c>
      <c r="AF4" s="39">
        <v>100</v>
      </c>
    </row>
    <row r="5" spans="2:32" ht="24" customHeight="1">
      <c r="B5" s="4" t="s">
        <v>21</v>
      </c>
      <c r="C5" s="40">
        <f>AF5-1000</f>
        <v>50</v>
      </c>
      <c r="AF5" s="41">
        <v>1050</v>
      </c>
    </row>
    <row r="6" spans="2:3" ht="24" customHeight="1" thickBot="1">
      <c r="B6" s="4"/>
      <c r="C6" s="5"/>
    </row>
    <row r="7" spans="2:14" ht="13.5" thickBot="1">
      <c r="B7" s="50" t="s">
        <v>29</v>
      </c>
      <c r="C7" s="51"/>
      <c r="D7" s="6" t="s">
        <v>13</v>
      </c>
      <c r="E7" s="6" t="s">
        <v>14</v>
      </c>
      <c r="F7" s="23" t="s">
        <v>30</v>
      </c>
      <c r="G7" s="23" t="s">
        <v>19</v>
      </c>
      <c r="H7" s="23" t="s">
        <v>20</v>
      </c>
      <c r="I7" s="23" t="s">
        <v>31</v>
      </c>
      <c r="J7" s="23" t="s">
        <v>23</v>
      </c>
      <c r="K7" s="21" t="s">
        <v>26</v>
      </c>
      <c r="L7" s="21" t="s">
        <v>27</v>
      </c>
      <c r="M7" s="23" t="s">
        <v>24</v>
      </c>
      <c r="N7" s="22" t="s">
        <v>25</v>
      </c>
    </row>
    <row r="8" spans="2:14" ht="12.75">
      <c r="B8" s="52" t="s">
        <v>0</v>
      </c>
      <c r="C8" s="53"/>
      <c r="D8" s="9">
        <v>9</v>
      </c>
      <c r="E8" s="9">
        <v>5</v>
      </c>
      <c r="F8" s="33">
        <v>1</v>
      </c>
      <c r="G8" s="24">
        <f aca="true" t="shared" si="0" ref="G8:G19">IF(F8=1,(D8+$C$3)*$C$2,D8)</f>
        <v>50</v>
      </c>
      <c r="H8" s="24">
        <f aca="true" t="shared" si="1" ref="H8:H19">IF(F8=1,(E8-$C$4)*$C$2,E8)</f>
        <v>20</v>
      </c>
      <c r="I8" s="24">
        <f aca="true" t="shared" si="2" ref="I8:I20">-1*(G8-$C$5)</f>
        <v>0</v>
      </c>
      <c r="J8" s="24">
        <f aca="true" t="shared" si="3" ref="J8:J19">-1*($C$5-H8)</f>
        <v>-30</v>
      </c>
      <c r="K8" s="9">
        <f aca="true" t="shared" si="4" ref="K8:K20">IF(F8=1,D8*$C$2,D8)</f>
        <v>45</v>
      </c>
      <c r="L8" s="9">
        <f aca="true" t="shared" si="5" ref="L8:L19">IF(F8=1,E8*$C$2,E8)</f>
        <v>25</v>
      </c>
      <c r="M8" s="29">
        <f aca="true" t="shared" si="6" ref="M8:M20">I8*-1+$C$5-K8</f>
        <v>5</v>
      </c>
      <c r="N8" s="10">
        <f aca="true" t="shared" si="7" ref="N8:N19">IF(F8=1,-$C$5+J8*-1+L8,L8)</f>
        <v>5</v>
      </c>
    </row>
    <row r="9" spans="2:14" ht="12.75">
      <c r="B9" s="54" t="s">
        <v>1</v>
      </c>
      <c r="C9" s="55"/>
      <c r="D9" s="14">
        <v>10</v>
      </c>
      <c r="E9" s="14">
        <v>6.5</v>
      </c>
      <c r="F9" s="34">
        <v>1</v>
      </c>
      <c r="G9" s="25">
        <f t="shared" si="0"/>
        <v>55</v>
      </c>
      <c r="H9" s="25">
        <f t="shared" si="1"/>
        <v>27.5</v>
      </c>
      <c r="I9" s="25">
        <f t="shared" si="2"/>
        <v>-5</v>
      </c>
      <c r="J9" s="25">
        <f t="shared" si="3"/>
        <v>-22.5</v>
      </c>
      <c r="K9" s="14">
        <f t="shared" si="4"/>
        <v>50</v>
      </c>
      <c r="L9" s="14">
        <f t="shared" si="5"/>
        <v>32.5</v>
      </c>
      <c r="M9" s="30">
        <f t="shared" si="6"/>
        <v>5</v>
      </c>
      <c r="N9" s="15">
        <f t="shared" si="7"/>
        <v>5</v>
      </c>
    </row>
    <row r="10" spans="2:14" ht="12.75">
      <c r="B10" s="54" t="s">
        <v>2</v>
      </c>
      <c r="C10" s="55"/>
      <c r="D10" s="16">
        <v>10.5</v>
      </c>
      <c r="E10" s="14">
        <v>7.5</v>
      </c>
      <c r="F10" s="34">
        <v>1</v>
      </c>
      <c r="G10" s="25">
        <f t="shared" si="0"/>
        <v>57.5</v>
      </c>
      <c r="H10" s="25">
        <f t="shared" si="1"/>
        <v>32.5</v>
      </c>
      <c r="I10" s="25">
        <f t="shared" si="2"/>
        <v>-7.5</v>
      </c>
      <c r="J10" s="25">
        <f t="shared" si="3"/>
        <v>-17.5</v>
      </c>
      <c r="K10" s="14">
        <f t="shared" si="4"/>
        <v>52.5</v>
      </c>
      <c r="L10" s="14">
        <f t="shared" si="5"/>
        <v>37.5</v>
      </c>
      <c r="M10" s="30">
        <f t="shared" si="6"/>
        <v>5</v>
      </c>
      <c r="N10" s="15">
        <f t="shared" si="7"/>
        <v>5</v>
      </c>
    </row>
    <row r="11" spans="2:14" ht="12.75">
      <c r="B11" s="54" t="s">
        <v>3</v>
      </c>
      <c r="C11" s="55"/>
      <c r="D11" s="16">
        <v>11.5</v>
      </c>
      <c r="E11" s="14">
        <v>9.5</v>
      </c>
      <c r="F11" s="34">
        <v>1</v>
      </c>
      <c r="G11" s="25">
        <f t="shared" si="0"/>
        <v>62.5</v>
      </c>
      <c r="H11" s="25">
        <f t="shared" si="1"/>
        <v>42.5</v>
      </c>
      <c r="I11" s="25">
        <f t="shared" si="2"/>
        <v>-12.5</v>
      </c>
      <c r="J11" s="25">
        <f t="shared" si="3"/>
        <v>-7.5</v>
      </c>
      <c r="K11" s="14">
        <f t="shared" si="4"/>
        <v>57.5</v>
      </c>
      <c r="L11" s="14">
        <f t="shared" si="5"/>
        <v>47.5</v>
      </c>
      <c r="M11" s="30">
        <f t="shared" si="6"/>
        <v>5</v>
      </c>
      <c r="N11" s="15">
        <f t="shared" si="7"/>
        <v>5</v>
      </c>
    </row>
    <row r="12" spans="2:14" ht="12.75">
      <c r="B12" s="54" t="s">
        <v>4</v>
      </c>
      <c r="C12" s="55"/>
      <c r="D12" s="16">
        <v>14.5</v>
      </c>
      <c r="E12" s="14">
        <v>10.5</v>
      </c>
      <c r="F12" s="34">
        <v>1</v>
      </c>
      <c r="G12" s="25">
        <f t="shared" si="0"/>
        <v>77.5</v>
      </c>
      <c r="H12" s="25">
        <f t="shared" si="1"/>
        <v>47.5</v>
      </c>
      <c r="I12" s="25">
        <f t="shared" si="2"/>
        <v>-27.5</v>
      </c>
      <c r="J12" s="25">
        <f t="shared" si="3"/>
        <v>-2.5</v>
      </c>
      <c r="K12" s="14">
        <f t="shared" si="4"/>
        <v>72.5</v>
      </c>
      <c r="L12" s="14">
        <f t="shared" si="5"/>
        <v>52.5</v>
      </c>
      <c r="M12" s="30">
        <f t="shared" si="6"/>
        <v>5</v>
      </c>
      <c r="N12" s="15">
        <f t="shared" si="7"/>
        <v>5</v>
      </c>
    </row>
    <row r="13" spans="2:14" ht="12.75">
      <c r="B13" s="54" t="s">
        <v>5</v>
      </c>
      <c r="C13" s="55"/>
      <c r="D13" s="16">
        <v>14</v>
      </c>
      <c r="E13" s="14">
        <v>10.5</v>
      </c>
      <c r="F13" s="34">
        <v>1</v>
      </c>
      <c r="G13" s="25">
        <f t="shared" si="0"/>
        <v>75</v>
      </c>
      <c r="H13" s="25">
        <f t="shared" si="1"/>
        <v>47.5</v>
      </c>
      <c r="I13" s="25">
        <f t="shared" si="2"/>
        <v>-25</v>
      </c>
      <c r="J13" s="25">
        <f t="shared" si="3"/>
        <v>-2.5</v>
      </c>
      <c r="K13" s="14">
        <f t="shared" si="4"/>
        <v>70</v>
      </c>
      <c r="L13" s="14">
        <f t="shared" si="5"/>
        <v>52.5</v>
      </c>
      <c r="M13" s="30">
        <f t="shared" si="6"/>
        <v>5</v>
      </c>
      <c r="N13" s="15">
        <f t="shared" si="7"/>
        <v>5</v>
      </c>
    </row>
    <row r="14" spans="2:14" ht="12.75">
      <c r="B14" s="56" t="s">
        <v>6</v>
      </c>
      <c r="C14" s="57"/>
      <c r="D14" s="18">
        <v>15</v>
      </c>
      <c r="E14" s="19">
        <v>12</v>
      </c>
      <c r="F14" s="35">
        <v>1</v>
      </c>
      <c r="G14" s="26">
        <f t="shared" si="0"/>
        <v>80</v>
      </c>
      <c r="H14" s="26">
        <f t="shared" si="1"/>
        <v>55</v>
      </c>
      <c r="I14" s="26">
        <f t="shared" si="2"/>
        <v>-30</v>
      </c>
      <c r="J14" s="26">
        <f t="shared" si="3"/>
        <v>5</v>
      </c>
      <c r="K14" s="19">
        <f t="shared" si="4"/>
        <v>75</v>
      </c>
      <c r="L14" s="19">
        <f t="shared" si="5"/>
        <v>60</v>
      </c>
      <c r="M14" s="2">
        <f t="shared" si="6"/>
        <v>5</v>
      </c>
      <c r="N14" s="20">
        <f t="shared" si="7"/>
        <v>5</v>
      </c>
    </row>
    <row r="15" spans="2:14" ht="12.75">
      <c r="B15" s="46" t="s">
        <v>7</v>
      </c>
      <c r="C15" s="47"/>
      <c r="D15" s="17">
        <v>0</v>
      </c>
      <c r="E15" s="17">
        <v>0</v>
      </c>
      <c r="F15" s="36">
        <v>0</v>
      </c>
      <c r="G15" s="27">
        <f t="shared" si="0"/>
        <v>0</v>
      </c>
      <c r="H15" s="27">
        <f t="shared" si="1"/>
        <v>0</v>
      </c>
      <c r="I15" s="27">
        <f t="shared" si="2"/>
        <v>50</v>
      </c>
      <c r="J15" s="27">
        <f t="shared" si="3"/>
        <v>-50</v>
      </c>
      <c r="K15" s="12">
        <f t="shared" si="4"/>
        <v>0</v>
      </c>
      <c r="L15" s="12">
        <f t="shared" si="5"/>
        <v>0</v>
      </c>
      <c r="M15" s="1">
        <f t="shared" si="6"/>
        <v>0</v>
      </c>
      <c r="N15" s="13">
        <f t="shared" si="7"/>
        <v>0</v>
      </c>
    </row>
    <row r="16" spans="2:14" ht="12.75">
      <c r="B16" s="46" t="s">
        <v>8</v>
      </c>
      <c r="C16" s="47"/>
      <c r="D16" s="17">
        <v>16</v>
      </c>
      <c r="E16" s="17">
        <v>12</v>
      </c>
      <c r="F16" s="36">
        <v>1</v>
      </c>
      <c r="G16" s="27">
        <f t="shared" si="0"/>
        <v>85</v>
      </c>
      <c r="H16" s="27">
        <f t="shared" si="1"/>
        <v>55</v>
      </c>
      <c r="I16" s="27">
        <f t="shared" si="2"/>
        <v>-35</v>
      </c>
      <c r="J16" s="27">
        <f t="shared" si="3"/>
        <v>5</v>
      </c>
      <c r="K16" s="12">
        <f t="shared" si="4"/>
        <v>80</v>
      </c>
      <c r="L16" s="12">
        <f t="shared" si="5"/>
        <v>60</v>
      </c>
      <c r="M16" s="1">
        <f t="shared" si="6"/>
        <v>5</v>
      </c>
      <c r="N16" s="13">
        <f t="shared" si="7"/>
        <v>5</v>
      </c>
    </row>
    <row r="17" spans="2:14" ht="12.75">
      <c r="B17" s="42" t="s">
        <v>9</v>
      </c>
      <c r="C17" s="43"/>
      <c r="D17" s="11">
        <v>10</v>
      </c>
      <c r="E17" s="17">
        <v>0</v>
      </c>
      <c r="F17" s="36">
        <v>0</v>
      </c>
      <c r="G17" s="27">
        <f t="shared" si="0"/>
        <v>10</v>
      </c>
      <c r="H17" s="27">
        <f t="shared" si="1"/>
        <v>0</v>
      </c>
      <c r="I17" s="27">
        <f t="shared" si="2"/>
        <v>40</v>
      </c>
      <c r="J17" s="27">
        <f t="shared" si="3"/>
        <v>-50</v>
      </c>
      <c r="K17" s="12">
        <f t="shared" si="4"/>
        <v>10</v>
      </c>
      <c r="L17" s="12">
        <f t="shared" si="5"/>
        <v>0</v>
      </c>
      <c r="M17" s="1">
        <f t="shared" si="6"/>
        <v>0</v>
      </c>
      <c r="N17" s="13">
        <f t="shared" si="7"/>
        <v>0</v>
      </c>
    </row>
    <row r="18" spans="2:14" ht="12.75">
      <c r="B18" s="42" t="s">
        <v>10</v>
      </c>
      <c r="C18" s="43"/>
      <c r="D18" s="11">
        <v>15</v>
      </c>
      <c r="E18" s="11">
        <v>0</v>
      </c>
      <c r="F18" s="36">
        <v>0</v>
      </c>
      <c r="G18" s="27">
        <f t="shared" si="0"/>
        <v>15</v>
      </c>
      <c r="H18" s="27">
        <f t="shared" si="1"/>
        <v>0</v>
      </c>
      <c r="I18" s="27">
        <f t="shared" si="2"/>
        <v>35</v>
      </c>
      <c r="J18" s="27">
        <f t="shared" si="3"/>
        <v>-50</v>
      </c>
      <c r="K18" s="12">
        <f t="shared" si="4"/>
        <v>15</v>
      </c>
      <c r="L18" s="12">
        <f t="shared" si="5"/>
        <v>0</v>
      </c>
      <c r="M18" s="1">
        <f t="shared" si="6"/>
        <v>0</v>
      </c>
      <c r="N18" s="13">
        <f t="shared" si="7"/>
        <v>0</v>
      </c>
    </row>
    <row r="19" spans="2:14" ht="12.75">
      <c r="B19" s="42" t="s">
        <v>11</v>
      </c>
      <c r="C19" s="43"/>
      <c r="D19" s="11">
        <v>18</v>
      </c>
      <c r="E19" s="11">
        <v>3</v>
      </c>
      <c r="F19" s="36">
        <v>0</v>
      </c>
      <c r="G19" s="27">
        <f t="shared" si="0"/>
        <v>18</v>
      </c>
      <c r="H19" s="27">
        <f t="shared" si="1"/>
        <v>3</v>
      </c>
      <c r="I19" s="27">
        <f t="shared" si="2"/>
        <v>32</v>
      </c>
      <c r="J19" s="27">
        <f t="shared" si="3"/>
        <v>-47</v>
      </c>
      <c r="K19" s="12">
        <f t="shared" si="4"/>
        <v>18</v>
      </c>
      <c r="L19" s="12">
        <f t="shared" si="5"/>
        <v>3</v>
      </c>
      <c r="M19" s="1">
        <f t="shared" si="6"/>
        <v>0</v>
      </c>
      <c r="N19" s="13">
        <f t="shared" si="7"/>
        <v>3</v>
      </c>
    </row>
    <row r="20" spans="2:14" ht="13.5" thickBot="1">
      <c r="B20" s="44" t="s">
        <v>12</v>
      </c>
      <c r="C20" s="45"/>
      <c r="D20" s="7">
        <v>18</v>
      </c>
      <c r="E20" s="8" t="s">
        <v>15</v>
      </c>
      <c r="F20" s="37">
        <v>1</v>
      </c>
      <c r="G20" s="28">
        <f>IF(F20=1,(D20)*$C$2,D20)</f>
        <v>90</v>
      </c>
      <c r="H20" s="31" t="s">
        <v>22</v>
      </c>
      <c r="I20" s="31">
        <f t="shared" si="2"/>
        <v>-40</v>
      </c>
      <c r="J20" s="31" t="s">
        <v>22</v>
      </c>
      <c r="K20" s="7">
        <f t="shared" si="4"/>
        <v>90</v>
      </c>
      <c r="L20" s="7" t="s">
        <v>22</v>
      </c>
      <c r="M20" s="31">
        <f t="shared" si="6"/>
        <v>0</v>
      </c>
      <c r="N20" s="32" t="s">
        <v>22</v>
      </c>
    </row>
    <row r="22" ht="12.75">
      <c r="B22" s="3" t="s">
        <v>32</v>
      </c>
    </row>
    <row r="23" ht="12.75">
      <c r="B23" s="3" t="s">
        <v>33</v>
      </c>
    </row>
  </sheetData>
  <sheetProtection password="C424" sheet="1" objects="1" scenarios="1" selectLockedCells="1"/>
  <mergeCells count="15">
    <mergeCell ref="B14:C14"/>
    <mergeCell ref="B10:C10"/>
    <mergeCell ref="B11:C11"/>
    <mergeCell ref="B12:C12"/>
    <mergeCell ref="B13:C13"/>
    <mergeCell ref="B1:N1"/>
    <mergeCell ref="B7:C7"/>
    <mergeCell ref="B8:C8"/>
    <mergeCell ref="B9:C9"/>
    <mergeCell ref="B19:C19"/>
    <mergeCell ref="B20:C20"/>
    <mergeCell ref="B15:C15"/>
    <mergeCell ref="B16:C16"/>
    <mergeCell ref="B17:C17"/>
    <mergeCell ref="B18:C18"/>
  </mergeCells>
  <printOptions headings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Whittle</dc:creator>
  <cp:keywords/>
  <dc:description/>
  <cp:lastModifiedBy>Brandon Whittle</cp:lastModifiedBy>
  <dcterms:created xsi:type="dcterms:W3CDTF">2005-02-15T05:03:50Z</dcterms:created>
  <dcterms:modified xsi:type="dcterms:W3CDTF">2005-02-16T22:42:40Z</dcterms:modified>
  <cp:category/>
  <cp:version/>
  <cp:contentType/>
  <cp:contentStatus/>
</cp:coreProperties>
</file>